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ELL\Desktop\"/>
    </mc:Choice>
  </mc:AlternateContent>
  <bookViews>
    <workbookView xWindow="-108" yWindow="-108" windowWidth="21816" windowHeight="13896" tabRatio="797" firstSheet="5" activeTab="9"/>
  </bookViews>
  <sheets>
    <sheet name="GDP总值" sheetId="3" r:id="rId1"/>
    <sheet name="工业增加值" sheetId="4" r:id="rId2"/>
    <sheet name="服务业增加值" sheetId="5" r:id="rId3"/>
    <sheet name="外商直接投资" sheetId="6" r:id="rId4"/>
    <sheet name="服务业固定投资" sheetId="7" r:id="rId5"/>
    <sheet name="人均消费性支出" sheetId="8" r:id="rId6"/>
    <sheet name="城镇化水平" sheetId="9" r:id="rId7"/>
    <sheet name="老年人口占比（65岁）" sheetId="10" r:id="rId8"/>
    <sheet name="65岁及以上老年人口数" sheetId="11" r:id="rId9"/>
    <sheet name="服务业就业人数" sheetId="12" r:id="rId10"/>
    <sheet name="生产性服务业就业人数" sheetId="13" r:id="rId11"/>
    <sheet name="服务业生产效率" sheetId="14" r:id="rId12"/>
    <sheet name="人力资本" sheetId="15" r:id="rId13"/>
    <sheet name="专利申请总量" sheetId="16" r:id="rId14"/>
    <sheet name="专利授权总量及分类" sheetId="56" r:id="rId15"/>
    <sheet name="常住人口" sheetId="17" r:id="rId16"/>
    <sheet name="户籍人口" sheetId="51" r:id="rId17"/>
    <sheet name="研发经费" sheetId="19" r:id="rId18"/>
    <sheet name="交通通达度" sheetId="20" r:id="rId19"/>
    <sheet name="金融机构贷款余额" sheetId="21" r:id="rId20"/>
    <sheet name="土地面积" sheetId="54" r:id="rId21"/>
    <sheet name="工业废水排放量" sheetId="23" r:id="rId22"/>
    <sheet name="工业废气排放量（二氧化硫、氮氧化物）" sheetId="28" r:id="rId23"/>
    <sheet name="一般工业固体废物产生量" sheetId="29" r:id="rId24"/>
    <sheet name="全年生活垃圾清运量" sheetId="30" r:id="rId25"/>
    <sheet name="城市绿化覆盖面积" sheetId="31" r:id="rId26"/>
    <sheet name="供水总量（工业用水、生活用水）" sheetId="32" r:id="rId27"/>
    <sheet name="PM2.5年均浓度" sheetId="33" r:id="rId28"/>
    <sheet name="道路面积" sheetId="34" r:id="rId29"/>
    <sheet name="排水管道长度" sheetId="35" r:id="rId30"/>
    <sheet name="污染治理投资" sheetId="36" r:id="rId31"/>
    <sheet name="R＆D人员" sheetId="39" r:id="rId32"/>
    <sheet name="能源消耗总量" sheetId="40" r:id="rId33"/>
    <sheet name="全社会用电量" sheetId="41" r:id="rId34"/>
    <sheet name="二三产业和" sheetId="42" r:id="rId35"/>
    <sheet name="市辖区建成区面积" sheetId="44" r:id="rId36"/>
    <sheet name="经济集聚度" sheetId="45" r:id="rId37"/>
    <sheet name="人工煤气、天然气供气总量" sheetId="47" r:id="rId38"/>
    <sheet name="液化石油气供气总量" sheetId="46" r:id="rId39"/>
    <sheet name="绿色专利申请数量" sheetId="48" r:id="rId40"/>
    <sheet name="建成区绿化覆盖率" sheetId="49" r:id="rId41"/>
    <sheet name="非期望产出（环境污染指数）" sheetId="50" r:id="rId4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R14" i="46" l="1"/>
  <c r="CP14" i="46"/>
  <c r="AM14" i="46"/>
  <c r="CC10" i="46"/>
  <c r="CP6" i="46"/>
  <c r="DC3" i="46"/>
  <c r="P13" i="47"/>
  <c r="CO12" i="47"/>
  <c r="CD10" i="47"/>
  <c r="BY9" i="47"/>
  <c r="BX3" i="47"/>
  <c r="CC11" i="46" l="1"/>
  <c r="CC14" i="46" s="1"/>
  <c r="BL14" i="40"/>
  <c r="BL13" i="40"/>
  <c r="BL12" i="40"/>
  <c r="BL11" i="40"/>
  <c r="BL10" i="40"/>
  <c r="BL9" i="40"/>
  <c r="BL8" i="40"/>
  <c r="BL7" i="40"/>
  <c r="BL6" i="40"/>
  <c r="BL5" i="40"/>
  <c r="BL4" i="40"/>
  <c r="BL3" i="40"/>
  <c r="BK3" i="40" a="1"/>
  <c r="BK3" i="40" s="1"/>
  <c r="BF3" i="40" a="1"/>
  <c r="BF3" i="40" s="1"/>
  <c r="BM14" i="39"/>
  <c r="BK14" i="39"/>
  <c r="BI14" i="39"/>
  <c r="BG14" i="39"/>
  <c r="BM13" i="39"/>
  <c r="BK13" i="39"/>
  <c r="BJ13" i="39"/>
  <c r="BI13" i="39"/>
  <c r="BG13" i="39"/>
  <c r="BM12" i="39"/>
  <c r="BK12" i="39"/>
  <c r="BJ12" i="39"/>
  <c r="BI12" i="39"/>
  <c r="BG12" i="39"/>
  <c r="BM11" i="39"/>
  <c r="BK11" i="39"/>
  <c r="BJ11" i="39"/>
  <c r="BI11" i="39"/>
  <c r="BG11" i="39"/>
  <c r="BM10" i="39"/>
  <c r="BK10" i="39"/>
  <c r="BJ10" i="39"/>
  <c r="BI10" i="39"/>
  <c r="BG10" i="39"/>
  <c r="BM9" i="39"/>
  <c r="BK9" i="39"/>
  <c r="BJ9" i="39"/>
  <c r="BI9" i="39"/>
  <c r="BG9" i="39"/>
  <c r="BM8" i="39"/>
  <c r="BK8" i="39"/>
  <c r="BJ8" i="39"/>
  <c r="BI8" i="39"/>
  <c r="BG8" i="39"/>
  <c r="BM7" i="39"/>
  <c r="BK7" i="39"/>
  <c r="BJ7" i="39"/>
  <c r="BI7" i="39"/>
  <c r="BG7" i="39"/>
  <c r="BM6" i="39"/>
  <c r="BK6" i="39"/>
  <c r="BJ6" i="39"/>
  <c r="BI6" i="39"/>
  <c r="BG6" i="39"/>
  <c r="BM5" i="39"/>
  <c r="BK5" i="39"/>
  <c r="BJ5" i="39"/>
  <c r="BI5" i="39"/>
  <c r="BG5" i="39"/>
  <c r="BF5" i="39"/>
  <c r="BM4" i="39"/>
  <c r="BK4" i="39"/>
  <c r="BJ4" i="39"/>
  <c r="BI4" i="39"/>
  <c r="BG4" i="39"/>
  <c r="BF4" i="39"/>
  <c r="BM3" i="39"/>
  <c r="BK3" i="39"/>
  <c r="BJ3" i="39"/>
  <c r="BI3" i="39"/>
  <c r="BG3" i="39"/>
  <c r="BF3" i="39"/>
  <c r="BA11" i="39"/>
  <c r="BA5" i="39"/>
  <c r="AZ5" i="39"/>
  <c r="AY5" i="39"/>
  <c r="BA4" i="39"/>
  <c r="AZ4" i="39"/>
  <c r="AY4" i="39"/>
  <c r="BA3" i="39"/>
  <c r="AZ3" i="39"/>
  <c r="AY3" i="39"/>
  <c r="AW11" i="39"/>
  <c r="AW5" i="39"/>
  <c r="AW4" i="39"/>
  <c r="AW3" i="39"/>
  <c r="AT11" i="39"/>
  <c r="AT5" i="39"/>
  <c r="AT4" i="39"/>
  <c r="AT3" i="39"/>
  <c r="AQ11" i="39"/>
  <c r="C14" i="39" a="1"/>
  <c r="C14" i="39" s="1"/>
  <c r="CT14" i="39" l="1" a="1"/>
  <c r="CT14" i="39" s="1"/>
  <c r="CY14" i="31" l="1" a="1"/>
  <c r="CY14" i="31" s="1"/>
  <c r="CZ14" i="31" a="1"/>
  <c r="CZ14" i="31" s="1"/>
  <c r="CX14" i="31" a="1"/>
  <c r="CX14" i="31" s="1"/>
  <c r="N12" i="31" a="1"/>
  <c r="N12" i="31" s="1"/>
  <c r="K14" i="31" a="1"/>
  <c r="K14" i="31" s="1"/>
  <c r="B15" i="13" a="1"/>
  <c r="B15" i="13" s="1"/>
  <c r="E15" i="13" a="1"/>
  <c r="E15" i="13" s="1"/>
  <c r="WS15" i="15" a="1"/>
  <c r="WS15" i="15" s="1"/>
  <c r="WT15" i="15" a="1"/>
  <c r="WT15" i="15" s="1"/>
  <c r="WW15" i="15"/>
  <c r="WV15" i="15" s="1"/>
  <c r="WK15" i="15"/>
  <c r="WJ15" i="15" s="1"/>
  <c r="WE15" i="15"/>
  <c r="WD15" i="15" s="1"/>
  <c r="VY15" i="15"/>
  <c r="VX15" i="15" s="1"/>
  <c r="VS15" i="15"/>
  <c r="VR15" i="15" s="1"/>
  <c r="WQ15" i="15" l="1"/>
  <c r="WP15" i="15" s="1"/>
  <c r="L15" i="15" a="1"/>
  <c r="L15" i="15" s="1"/>
  <c r="K15" i="15" a="1"/>
  <c r="K15" i="15" s="1"/>
  <c r="CC15" i="15"/>
  <c r="CB15" i="15" s="1"/>
  <c r="BW15" i="15"/>
  <c r="BV15" i="15" s="1"/>
  <c r="BQ15" i="15"/>
  <c r="BP15" i="15" s="1"/>
  <c r="BK15" i="15"/>
  <c r="BJ15" i="15" s="1"/>
  <c r="BE15" i="15"/>
  <c r="BD15" i="15" s="1"/>
  <c r="AY15" i="15"/>
  <c r="AX15" i="15" s="1"/>
  <c r="AS15" i="15"/>
  <c r="AR15" i="15" s="1"/>
  <c r="AM15" i="15"/>
  <c r="AL15" i="15" s="1"/>
  <c r="AG15" i="15"/>
  <c r="AF15" i="15" s="1"/>
  <c r="AA15" i="15"/>
  <c r="Z15" i="15" s="1"/>
  <c r="U15" i="15"/>
  <c r="T15" i="15" s="1"/>
  <c r="O15" i="15"/>
  <c r="N15" i="15" s="1"/>
  <c r="C15" i="15"/>
  <c r="B15" i="15" s="1"/>
  <c r="VA15" i="15"/>
  <c r="UZ15" i="15" s="1"/>
  <c r="UU15" i="15"/>
  <c r="UT15" i="15" s="1"/>
  <c r="UO15" i="15"/>
  <c r="UN15" i="15"/>
  <c r="UI15" i="15"/>
  <c r="UH15" i="15"/>
  <c r="UC15" i="15"/>
  <c r="UB15" i="15"/>
  <c r="TW15" i="15"/>
  <c r="TV15" i="15" s="1"/>
  <c r="TQ15" i="15"/>
  <c r="TP15" i="15" s="1"/>
  <c r="TK15" i="15"/>
  <c r="TJ15" i="15" s="1"/>
  <c r="TE15" i="15" s="1"/>
  <c r="TD15" i="15" s="1"/>
  <c r="SY15" i="15"/>
  <c r="SX15" i="15" s="1"/>
  <c r="SS15" i="15"/>
  <c r="SR15" i="15"/>
  <c r="SM15" i="15"/>
  <c r="SL15" i="15" s="1"/>
  <c r="SG15" i="15"/>
  <c r="SF15" i="15" s="1"/>
  <c r="SA15" i="15"/>
  <c r="RZ15" i="15" s="1"/>
  <c r="RU15" i="15"/>
  <c r="RT15" i="15"/>
  <c r="RO15" i="15"/>
  <c r="RN15" i="15"/>
  <c r="RI15" i="15"/>
  <c r="RH15" i="15" s="1"/>
  <c r="RC15" i="15"/>
  <c r="RB15" i="15" s="1"/>
  <c r="JS15" i="15"/>
  <c r="JR15" i="15"/>
  <c r="JM15" i="15"/>
  <c r="JL15" i="15"/>
  <c r="VA14" i="15"/>
  <c r="UZ14" i="15" s="1"/>
  <c r="UU14" i="15"/>
  <c r="UT14" i="15" s="1"/>
  <c r="UO14" i="15"/>
  <c r="UN14" i="15" s="1"/>
  <c r="UI14" i="15"/>
  <c r="UH14" i="15" s="1"/>
  <c r="UC14" i="15"/>
  <c r="UB14" i="15" s="1"/>
  <c r="TW14" i="15"/>
  <c r="TV14" i="15" s="1"/>
  <c r="TQ14" i="15"/>
  <c r="TP14" i="15"/>
  <c r="TK14" i="15"/>
  <c r="TJ14" i="15" s="1"/>
  <c r="TE14" i="15" s="1"/>
  <c r="TD14" i="15" s="1"/>
  <c r="SY14" i="15"/>
  <c r="SX14" i="15" s="1"/>
  <c r="SS14" i="15"/>
  <c r="SR14" i="15"/>
  <c r="SM14" i="15"/>
  <c r="SL14" i="15"/>
  <c r="SG14" i="15"/>
  <c r="SF14" i="15" s="1"/>
  <c r="SA14" i="15"/>
  <c r="RZ14" i="15" s="1"/>
  <c r="RU14" i="15"/>
  <c r="RT14" i="15"/>
  <c r="RO14" i="15"/>
  <c r="RN14" i="15"/>
  <c r="RI14" i="15"/>
  <c r="RH14" i="15" s="1"/>
  <c r="RC14" i="15"/>
  <c r="RB14" i="15" s="1"/>
  <c r="VA13" i="15"/>
  <c r="UZ13" i="15" s="1"/>
  <c r="UU13" i="15"/>
  <c r="UT13" i="15"/>
  <c r="UO13" i="15"/>
  <c r="UN13" i="15" s="1"/>
  <c r="UI13" i="15"/>
  <c r="UH13" i="15" s="1"/>
  <c r="UC13" i="15"/>
  <c r="UB13" i="15" s="1"/>
  <c r="TW13" i="15"/>
  <c r="TV13" i="15" s="1"/>
  <c r="TQ13" i="15"/>
  <c r="TP13" i="15" s="1"/>
  <c r="TK13" i="15"/>
  <c r="TJ13" i="15" s="1"/>
  <c r="TE13" i="15" s="1"/>
  <c r="TD13" i="15" s="1"/>
  <c r="SY13" i="15"/>
  <c r="SX13" i="15"/>
  <c r="SS13" i="15"/>
  <c r="SR13" i="15" s="1"/>
  <c r="SM13" i="15"/>
  <c r="SL13" i="15" s="1"/>
  <c r="SG13" i="15"/>
  <c r="SF13" i="15" s="1"/>
  <c r="SA13" i="15"/>
  <c r="RZ13" i="15" s="1"/>
  <c r="RU13" i="15"/>
  <c r="RT13" i="15" s="1"/>
  <c r="RO13" i="15"/>
  <c r="RN13" i="15" s="1"/>
  <c r="RI13" i="15"/>
  <c r="RH13" i="15" s="1"/>
  <c r="RC13" i="15"/>
  <c r="RB13" i="15" s="1"/>
  <c r="VA12" i="15"/>
  <c r="UZ12" i="15" s="1"/>
  <c r="UU12" i="15"/>
  <c r="UT12" i="15" s="1"/>
  <c r="UO12" i="15"/>
  <c r="UN12" i="15" s="1"/>
  <c r="UI12" i="15"/>
  <c r="UH12" i="15"/>
  <c r="UC12" i="15"/>
  <c r="UB12" i="15" s="1"/>
  <c r="TW12" i="15"/>
  <c r="TV12" i="15" s="1"/>
  <c r="TQ12" i="15"/>
  <c r="TP12" i="15" s="1"/>
  <c r="TK12" i="15"/>
  <c r="TJ12" i="15" s="1"/>
  <c r="TE12" i="15" s="1"/>
  <c r="TD12" i="15" s="1"/>
  <c r="SY12" i="15"/>
  <c r="SX12" i="15" s="1"/>
  <c r="SS12" i="15"/>
  <c r="SR12" i="15" s="1"/>
  <c r="SM12" i="15"/>
  <c r="SL12" i="15"/>
  <c r="SG12" i="15"/>
  <c r="SF12" i="15" s="1"/>
  <c r="SA12" i="15"/>
  <c r="RZ12" i="15" s="1"/>
  <c r="RU12" i="15"/>
  <c r="RT12" i="15" s="1"/>
  <c r="RO12" i="15"/>
  <c r="RN12" i="15" s="1"/>
  <c r="RI12" i="15"/>
  <c r="RH12" i="15" s="1"/>
  <c r="RC12" i="15"/>
  <c r="RB12" i="15" s="1"/>
  <c r="VA11" i="15"/>
  <c r="UZ11" i="15" s="1"/>
  <c r="UU11" i="15"/>
  <c r="UT11" i="15"/>
  <c r="UO11" i="15"/>
  <c r="UN11" i="15" s="1"/>
  <c r="UI11" i="15"/>
  <c r="UH11" i="15" s="1"/>
  <c r="UC11" i="15"/>
  <c r="UB11" i="15" s="1"/>
  <c r="TW11" i="15"/>
  <c r="TV11" i="15" s="1"/>
  <c r="TQ11" i="15"/>
  <c r="TP11" i="15" s="1"/>
  <c r="TK11" i="15"/>
  <c r="TJ11" i="15" s="1"/>
  <c r="TE11" i="15" s="1"/>
  <c r="TD11" i="15" s="1"/>
  <c r="SY11" i="15"/>
  <c r="SX11" i="15"/>
  <c r="SS11" i="15"/>
  <c r="SR11" i="15" s="1"/>
  <c r="SM11" i="15"/>
  <c r="SL11" i="15" s="1"/>
  <c r="SG11" i="15"/>
  <c r="SF11" i="15" s="1"/>
  <c r="SA11" i="15"/>
  <c r="RZ11" i="15"/>
  <c r="RU11" i="15"/>
  <c r="RT11" i="15" s="1"/>
  <c r="RO11" i="15"/>
  <c r="RN11" i="15" s="1"/>
  <c r="RI11" i="15"/>
  <c r="RH11" i="15" s="1"/>
  <c r="RC11" i="15"/>
  <c r="RB11" i="15" s="1"/>
  <c r="VA10" i="15"/>
  <c r="UZ10" i="15" s="1"/>
  <c r="UU10" i="15"/>
  <c r="UT10" i="15" s="1"/>
  <c r="UO10" i="15"/>
  <c r="UN10" i="15" s="1"/>
  <c r="UI10" i="15"/>
  <c r="UH10" i="15" s="1"/>
  <c r="UC10" i="15"/>
  <c r="UB10" i="15" s="1"/>
  <c r="TW10" i="15"/>
  <c r="TV10" i="15" s="1"/>
  <c r="TQ10" i="15"/>
  <c r="TP10" i="15" s="1"/>
  <c r="TK10" i="15"/>
  <c r="TJ10" i="15"/>
  <c r="TE10" i="15" s="1"/>
  <c r="TD10" i="15" s="1"/>
  <c r="SY10" i="15"/>
  <c r="SX10" i="15" s="1"/>
  <c r="SS10" i="15"/>
  <c r="SR10" i="15" s="1"/>
  <c r="SM10" i="15"/>
  <c r="SL10" i="15" s="1"/>
  <c r="SG10" i="15"/>
  <c r="SF10" i="15" s="1"/>
  <c r="SA10" i="15"/>
  <c r="RZ10" i="15" s="1"/>
  <c r="RU10" i="15"/>
  <c r="RT10" i="15" s="1"/>
  <c r="RO10" i="15"/>
  <c r="RN10" i="15" s="1"/>
  <c r="RI10" i="15"/>
  <c r="RH10" i="15" s="1"/>
  <c r="RC10" i="15"/>
  <c r="RB10" i="15" s="1"/>
  <c r="VA9" i="15"/>
  <c r="UZ9" i="15" s="1"/>
  <c r="UU9" i="15"/>
  <c r="UT9" i="15" s="1"/>
  <c r="UO9" i="15"/>
  <c r="UN9" i="15"/>
  <c r="UI9" i="15"/>
  <c r="UH9" i="15" s="1"/>
  <c r="UC9" i="15"/>
  <c r="UB9" i="15" s="1"/>
  <c r="TW9" i="15"/>
  <c r="TV9" i="15"/>
  <c r="TQ9" i="15"/>
  <c r="TP9" i="15" s="1"/>
  <c r="TK9" i="15"/>
  <c r="TJ9" i="15" s="1"/>
  <c r="TE9" i="15" s="1"/>
  <c r="TD9" i="15" s="1"/>
  <c r="SY9" i="15"/>
  <c r="SX9" i="15"/>
  <c r="SS9" i="15"/>
  <c r="SR9" i="15" s="1"/>
  <c r="SM9" i="15"/>
  <c r="SL9" i="15" s="1"/>
  <c r="SG9" i="15"/>
  <c r="SF9" i="15" s="1"/>
  <c r="SA9" i="15"/>
  <c r="RZ9" i="15" s="1"/>
  <c r="RU9" i="15"/>
  <c r="RT9" i="15"/>
  <c r="RO9" i="15"/>
  <c r="RN9" i="15" s="1"/>
  <c r="RI9" i="15"/>
  <c r="RH9" i="15" s="1"/>
  <c r="RC9" i="15"/>
  <c r="RB9" i="15" s="1"/>
  <c r="VA8" i="15"/>
  <c r="UZ8" i="15"/>
  <c r="UU8" i="15"/>
  <c r="UT8" i="15" s="1"/>
  <c r="UO8" i="15"/>
  <c r="UN8" i="15" s="1"/>
  <c r="UI8" i="15"/>
  <c r="UH8" i="15"/>
  <c r="UC8" i="15"/>
  <c r="UB8" i="15" s="1"/>
  <c r="TW8" i="15"/>
  <c r="TV8" i="15" s="1"/>
  <c r="TQ8" i="15"/>
  <c r="TP8" i="15" s="1"/>
  <c r="TK8" i="15"/>
  <c r="TJ8" i="15" s="1"/>
  <c r="TE8" i="15" s="1"/>
  <c r="TD8" i="15" s="1"/>
  <c r="SY8" i="15"/>
  <c r="SX8" i="15" s="1"/>
  <c r="SS8" i="15"/>
  <c r="SR8" i="15" s="1"/>
  <c r="SM8" i="15"/>
  <c r="SL8" i="15" s="1"/>
  <c r="SG8" i="15"/>
  <c r="SF8" i="15"/>
  <c r="SA8" i="15"/>
  <c r="RZ8" i="15" s="1"/>
  <c r="RU8" i="15"/>
  <c r="RT8" i="15" s="1"/>
  <c r="RO8" i="15"/>
  <c r="RN8" i="15" s="1"/>
  <c r="RI8" i="15"/>
  <c r="RH8" i="15" s="1"/>
  <c r="RC8" i="15"/>
  <c r="RB8" i="15" s="1"/>
  <c r="VA7" i="15"/>
  <c r="UZ7" i="15" s="1"/>
  <c r="UU7" i="15"/>
  <c r="UT7" i="15"/>
  <c r="UO7" i="15"/>
  <c r="UN7" i="15"/>
  <c r="UI7" i="15"/>
  <c r="UH7" i="15" s="1"/>
  <c r="UC7" i="15"/>
  <c r="UB7" i="15" s="1"/>
  <c r="TW7" i="15"/>
  <c r="TV7" i="15"/>
  <c r="TQ7" i="15"/>
  <c r="TP7" i="15"/>
  <c r="TK7" i="15"/>
  <c r="TJ7" i="15" s="1"/>
  <c r="TE7" i="15" s="1"/>
  <c r="TD7" i="15" s="1"/>
  <c r="SY7" i="15"/>
  <c r="SX7" i="15" s="1"/>
  <c r="SS7" i="15"/>
  <c r="SR7" i="15" s="1"/>
  <c r="SM7" i="15"/>
  <c r="SL7" i="15" s="1"/>
  <c r="SG7" i="15"/>
  <c r="SF7" i="15" s="1"/>
  <c r="SA7" i="15"/>
  <c r="RZ7" i="15" s="1"/>
  <c r="RU7" i="15"/>
  <c r="RT7" i="15"/>
  <c r="RO7" i="15"/>
  <c r="RN7" i="15" s="1"/>
  <c r="RI7" i="15"/>
  <c r="RH7" i="15" s="1"/>
  <c r="RC7" i="15"/>
  <c r="RB7" i="15"/>
  <c r="VA6" i="15"/>
  <c r="UZ6" i="15" s="1"/>
  <c r="UU6" i="15"/>
  <c r="UT6" i="15" s="1"/>
  <c r="UO6" i="15"/>
  <c r="UN6" i="15" s="1"/>
  <c r="UI6" i="15"/>
  <c r="UH6" i="15" s="1"/>
  <c r="UC6" i="15"/>
  <c r="UB6" i="15" s="1"/>
  <c r="TW6" i="15"/>
  <c r="TV6" i="15" s="1"/>
  <c r="TQ6" i="15"/>
  <c r="TP6" i="15" s="1"/>
  <c r="TK6" i="15"/>
  <c r="TJ6" i="15" s="1"/>
  <c r="TE6" i="15" s="1"/>
  <c r="TD6" i="15" s="1"/>
  <c r="SY6" i="15"/>
  <c r="SX6" i="15" s="1"/>
  <c r="SS6" i="15"/>
  <c r="SR6" i="15" s="1"/>
  <c r="SM6" i="15"/>
  <c r="SL6" i="15"/>
  <c r="SG6" i="15"/>
  <c r="SF6" i="15"/>
  <c r="SA6" i="15"/>
  <c r="RZ6" i="15" s="1"/>
  <c r="RU6" i="15"/>
  <c r="RT6" i="15" s="1"/>
  <c r="RO6" i="15"/>
  <c r="RN6" i="15" s="1"/>
  <c r="RI6" i="15"/>
  <c r="RH6" i="15" s="1"/>
  <c r="RC6" i="15"/>
  <c r="RB6" i="15" s="1"/>
  <c r="VA5" i="15"/>
  <c r="UZ5" i="15" s="1"/>
  <c r="UU5" i="15"/>
  <c r="UT5" i="15"/>
  <c r="UO5" i="15"/>
  <c r="UN5" i="15" s="1"/>
  <c r="UI5" i="15"/>
  <c r="UH5" i="15" s="1"/>
  <c r="UC5" i="15"/>
  <c r="UB5" i="15" s="1"/>
  <c r="TW5" i="15"/>
  <c r="TV5" i="15"/>
  <c r="TQ5" i="15"/>
  <c r="TP5" i="15"/>
  <c r="TK5" i="15"/>
  <c r="TJ5" i="15" s="1"/>
  <c r="TE5" i="15" s="1"/>
  <c r="TD5" i="15" s="1"/>
  <c r="SY5" i="15"/>
  <c r="SX5" i="15" s="1"/>
  <c r="SS5" i="15"/>
  <c r="SR5" i="15" s="1"/>
  <c r="SM5" i="15"/>
  <c r="SL5" i="15" s="1"/>
  <c r="SG5" i="15"/>
  <c r="SF5" i="15" s="1"/>
  <c r="SA5" i="15"/>
  <c r="RZ5" i="15" s="1"/>
  <c r="RU5" i="15"/>
  <c r="RT5" i="15"/>
  <c r="RO5" i="15"/>
  <c r="RN5" i="15" s="1"/>
  <c r="RI5" i="15"/>
  <c r="RH5" i="15" s="1"/>
  <c r="RC5" i="15"/>
  <c r="RB5" i="15"/>
  <c r="VA4" i="15"/>
  <c r="UZ4" i="15" s="1"/>
  <c r="UU4" i="15"/>
  <c r="UT4" i="15" s="1"/>
  <c r="UO4" i="15"/>
  <c r="UN4" i="15" s="1"/>
  <c r="UI4" i="15"/>
  <c r="UH4" i="15"/>
  <c r="UC4" i="15"/>
  <c r="UB4" i="15" s="1"/>
  <c r="TW4" i="15"/>
  <c r="TV4" i="15" s="1"/>
  <c r="TQ4" i="15"/>
  <c r="TP4" i="15" s="1"/>
  <c r="TK4" i="15"/>
  <c r="TJ4" i="15"/>
  <c r="TE4" i="15" s="1"/>
  <c r="TD4" i="15" s="1"/>
  <c r="SY4" i="15"/>
  <c r="SX4" i="15" s="1"/>
  <c r="SS4" i="15"/>
  <c r="SR4" i="15" s="1"/>
  <c r="SM4" i="15"/>
  <c r="SL4" i="15" s="1"/>
  <c r="SG4" i="15"/>
  <c r="SF4" i="15" s="1"/>
  <c r="SA4" i="15"/>
  <c r="RZ4" i="15" s="1"/>
  <c r="RU4" i="15"/>
  <c r="RT4" i="15" s="1"/>
  <c r="RO4" i="15"/>
  <c r="RN4" i="15"/>
  <c r="RI4" i="15"/>
  <c r="RH4" i="15" s="1"/>
  <c r="RC4" i="15"/>
  <c r="RB4" i="15" s="1"/>
  <c r="JW15" i="13"/>
  <c r="JV15" i="13"/>
  <c r="JU15" i="13"/>
  <c r="JT15" i="13"/>
  <c r="JS15" i="13"/>
  <c r="DA14" i="7"/>
  <c r="CZ14" i="7"/>
  <c r="CY14" i="7"/>
  <c r="CX14" i="7"/>
  <c r="CW14" i="7"/>
  <c r="CV14" i="7"/>
  <c r="N14" i="7"/>
  <c r="J14" i="7"/>
  <c r="H14" i="7"/>
  <c r="G14" i="7"/>
  <c r="I15" i="15" l="1"/>
  <c r="H15" i="15"/>
</calcChain>
</file>

<file path=xl/comments1.xml><?xml version="1.0" encoding="utf-8"?>
<comments xmlns="http://schemas.openxmlformats.org/spreadsheetml/2006/main">
  <authors>
    <author>3c59ac06-4c36-4e3d-8728-57ac48ab8095</author>
  </authors>
  <commentList>
    <comment ref="V14" authorId="0" shapeId="0">
      <text>
        <r>
          <rPr>
            <sz val="11"/>
            <color indexed="8"/>
            <rFont val="宋体"/>
            <family val="2"/>
            <scheme val="minor"/>
          </rPr>
          <t xml:space="preserve">斐衣: 作者:
金华年鉴1-8工业生产总值
</t>
        </r>
      </text>
    </comment>
  </commentList>
</comments>
</file>

<file path=xl/comments10.xml><?xml version="1.0" encoding="utf-8"?>
<comments xmlns="http://schemas.openxmlformats.org/spreadsheetml/2006/main">
  <authors>
    <author>7384918124</author>
  </authors>
  <commentList>
    <comment ref="BR14" authorId="0" shapeId="0">
      <text>
        <r>
          <rPr>
            <sz val="11"/>
            <color indexed="8"/>
            <rFont val="宋体"/>
            <family val="2"/>
            <scheme val="minor"/>
          </rPr>
          <t xml:space="preserve">随: 邵阳、常德、益阳蓝色字体数据为测算数据。利用省市工业增加值的占比再乘上省工业固体产生量
</t>
        </r>
      </text>
    </comment>
  </commentList>
</comments>
</file>

<file path=xl/comments11.xml><?xml version="1.0" encoding="utf-8"?>
<comments xmlns="http://schemas.openxmlformats.org/spreadsheetml/2006/main">
  <authors>
    <author>c0cd0f12-8adb-482c-ad69-48e77e4a83eb</author>
    <author>14ac7b85-83e8-475e-b638-becea336643b</author>
    <author>956244d9-3356-422d-b2dd-1c8ad3ef91f7</author>
  </authors>
  <commentList>
    <comment ref="DF4" authorId="0" shapeId="0">
      <text>
        <r>
          <rPr>
            <sz val="11"/>
            <color indexed="8"/>
            <rFont val="宋体"/>
            <family val="2"/>
            <scheme val="minor"/>
          </rPr>
          <t xml:space="preserve">斐衣: 作者:
https://www.bijie.gov.cn/bm/bjssthjj/hjzl/hjzkgb/201709/t20170921_74767124.html
</t>
        </r>
      </text>
    </comment>
    <comment ref="DF20" authorId="1" shapeId="0">
      <text>
        <r>
          <rPr>
            <sz val="11"/>
            <color indexed="8"/>
            <rFont val="宋体"/>
            <family val="2"/>
            <scheme val="minor"/>
          </rPr>
          <t xml:space="preserve">斐衣: 作者:
https://www.bijie.gov.cn/bm/bjssthjj/hjzl/hjzkgb/201709/t20170921_74767124.html
</t>
        </r>
      </text>
    </comment>
    <comment ref="CT31" authorId="2" shapeId="0">
      <text>
        <r>
          <rPr>
            <sz val="11"/>
            <color indexed="8"/>
            <rFont val="宋体"/>
            <family val="2"/>
            <scheme val="minor"/>
          </rPr>
          <t xml:space="preserve">斐衣: 作者:
21年来自省年鉴，之前来自市年鉴
</t>
        </r>
      </text>
    </comment>
  </commentList>
</comments>
</file>

<file path=xl/comments12.xml><?xml version="1.0" encoding="utf-8"?>
<comments xmlns="http://schemas.openxmlformats.org/spreadsheetml/2006/main">
  <authors>
    <author>be50e2e6-fe5f-4896-b263-9ceb09ba3ccb</author>
  </authors>
  <commentList>
    <comment ref="X14" authorId="0" shapeId="0">
      <text>
        <r>
          <rPr>
            <sz val="11"/>
            <color indexed="8"/>
            <rFont val="宋体"/>
            <family val="2"/>
            <scheme val="minor"/>
          </rPr>
          <t xml:space="preserve">斐衣: 作者:
市年鉴14-4，四区相加
</t>
        </r>
      </text>
    </comment>
  </commentList>
</comments>
</file>

<file path=xl/comments13.xml><?xml version="1.0" encoding="utf-8"?>
<comments xmlns="http://schemas.openxmlformats.org/spreadsheetml/2006/main">
  <authors>
    <author>1794405689</author>
    <author>4636497227</author>
    <author>8ce38f73-9c56-4ee8-99c6-c8b3d01dd65c</author>
  </authors>
  <commentList>
    <comment ref="BB2" authorId="0" shapeId="0">
      <text>
        <r>
          <rPr>
            <sz val="11"/>
            <color indexed="8"/>
            <rFont val="宋体"/>
            <family val="2"/>
            <scheme val="minor"/>
          </rPr>
          <t xml:space="preserve">随: 武汉、十堰、宜昌单位：万吨
</t>
        </r>
      </text>
    </comment>
    <comment ref="BN2" authorId="1" shapeId="0">
      <text>
        <r>
          <rPr>
            <sz val="11"/>
            <color indexed="8"/>
            <rFont val="宋体"/>
            <family val="2"/>
            <scheme val="minor"/>
          </rPr>
          <t xml:space="preserve">随: 长沙-娄底单位：万吨
</t>
        </r>
      </text>
    </comment>
    <comment ref="U14" authorId="2" shapeId="0">
      <text>
        <r>
          <rPr>
            <sz val="11"/>
            <color indexed="8"/>
            <rFont val="宋体"/>
            <family val="2"/>
            <scheme val="minor"/>
          </rPr>
          <t xml:space="preserve">斐衣: 作者:
https://www.chyxx.com/shuju/1134397.html
</t>
        </r>
      </text>
    </comment>
  </commentList>
</comments>
</file>

<file path=xl/comments14.xml><?xml version="1.0" encoding="utf-8"?>
<comments xmlns="http://schemas.openxmlformats.org/spreadsheetml/2006/main">
  <authors>
    <author>32a76c93-1d0c-45d5-aa34-e61f2605fa8b</author>
    <author>e4796ce9-6f76-43b8-b6fd-c29f2612a952</author>
    <author>8638b591-78fc-4fc0-af11-9c00f74176fc</author>
    <author>7e060f5b-be54-4927-a2ee-21880108741e</author>
    <author>8ea10b66-33a7-47f3-a139-34d69009499a</author>
  </authors>
  <commentList>
    <comment ref="CT14" authorId="0" shapeId="0">
      <text>
        <r>
          <rPr>
            <sz val="11"/>
            <color indexed="8"/>
            <rFont val="宋体"/>
            <family val="2"/>
            <scheme val="minor"/>
          </rPr>
          <t xml:space="preserve">斐衣: 作者:
市年鉴15-2
</t>
        </r>
      </text>
    </comment>
    <comment ref="X15" authorId="1" shapeId="0">
      <text>
        <r>
          <rPr>
            <sz val="11"/>
            <color indexed="8"/>
            <rFont val="宋体"/>
            <family val="2"/>
            <scheme val="minor"/>
          </rPr>
          <t xml:space="preserve">斐衣: 作者:
10-21年来自市年鉴14-2
</t>
        </r>
      </text>
    </comment>
    <comment ref="CU15" authorId="2" shapeId="0">
      <text>
        <r>
          <rPr>
            <sz val="11"/>
            <color indexed="8"/>
            <rFont val="宋体"/>
            <family val="2"/>
            <scheme val="minor"/>
          </rPr>
          <t xml:space="preserve">斐衣: 作者:
省年鉴，原本是亿立方米单位
</t>
        </r>
      </text>
    </comment>
    <comment ref="DG28" authorId="3" shapeId="0">
      <text>
        <r>
          <rPr>
            <sz val="11"/>
            <color indexed="8"/>
            <rFont val="宋体"/>
            <family val="2"/>
            <scheme val="minor"/>
          </rPr>
          <t xml:space="preserve">斐衣: 作者:
统计年鉴就无
</t>
        </r>
      </text>
    </comment>
    <comment ref="DB32" authorId="4" shapeId="0">
      <text>
        <r>
          <rPr>
            <sz val="11"/>
            <color indexed="8"/>
            <rFont val="宋体"/>
            <family val="2"/>
            <scheme val="minor"/>
          </rPr>
          <t xml:space="preserve">斐衣: 作者:
生产用水
</t>
        </r>
      </text>
    </comment>
  </commentList>
</comments>
</file>

<file path=xl/comments15.xml><?xml version="1.0" encoding="utf-8"?>
<comments xmlns="http://schemas.openxmlformats.org/spreadsheetml/2006/main">
  <authors>
    <author>e28672cb-245b-4dbf-b17e-b8eebc9a53dd</author>
    <author>c78deab2-41cc-43d7-9244-e93d8a3165bd</author>
    <author>f4ba3459-ff4b-4dcd-80b6-43a91602f175</author>
    <author>5e6a5d45-0777-4113-9d6b-8402e373214f</author>
  </authors>
  <commentList>
    <comment ref="Y3" authorId="0" shapeId="0">
      <text>
        <r>
          <rPr>
            <sz val="11"/>
            <color indexed="8"/>
            <rFont val="宋体"/>
            <family val="2"/>
            <scheme val="minor"/>
          </rPr>
          <t xml:space="preserve">斐衣: 作者:
台州统计年鉴13-2，全改
</t>
        </r>
      </text>
    </comment>
    <comment ref="V14" authorId="1" shapeId="0">
      <text>
        <r>
          <rPr>
            <sz val="11"/>
            <color indexed="8"/>
            <rFont val="宋体"/>
            <family val="2"/>
            <scheme val="minor"/>
          </rPr>
          <t xml:space="preserve">斐衣: 作者:
浙江自然资源年鉴
</t>
        </r>
      </text>
    </comment>
    <comment ref="X14" authorId="2" shapeId="0">
      <text>
        <r>
          <rPr>
            <sz val="11"/>
            <color indexed="8"/>
            <rFont val="宋体"/>
            <family val="2"/>
            <scheme val="minor"/>
          </rPr>
          <t xml:space="preserve">斐衣: 作者:
10-21年来自市年鉴14-2
</t>
        </r>
      </text>
    </comment>
    <comment ref="Z14" authorId="3" shapeId="0">
      <text>
        <r>
          <rPr>
            <sz val="11"/>
            <color indexed="8"/>
            <rFont val="宋体"/>
            <family val="2"/>
            <scheme val="minor"/>
          </rPr>
          <t xml:space="preserve">斐衣: 作者:
浙江自然资源年鉴
</t>
        </r>
      </text>
    </comment>
  </commentList>
</comments>
</file>

<file path=xl/comments16.xml><?xml version="1.0" encoding="utf-8"?>
<comments xmlns="http://schemas.openxmlformats.org/spreadsheetml/2006/main">
  <authors>
    <author>裴</author>
  </authors>
  <commentList>
    <comment ref="CT14" authorId="0" shapeId="0">
      <text>
        <r>
          <rPr>
            <b/>
            <sz val="9"/>
            <color indexed="81"/>
            <rFont val="宋体"/>
            <family val="3"/>
            <charset val="134"/>
          </rPr>
          <t>裴:</t>
        </r>
        <r>
          <rPr>
            <sz val="9"/>
            <color indexed="81"/>
            <rFont val="宋体"/>
            <family val="3"/>
            <charset val="134"/>
          </rPr>
          <t xml:space="preserve">
都是根据省数据估算的，部分来自EPS数据库-中国环境数据库，云南年鉴和趋势函数</t>
        </r>
      </text>
    </comment>
  </commentList>
</comments>
</file>

<file path=xl/comments17.xml><?xml version="1.0" encoding="utf-8"?>
<comments xmlns="http://schemas.openxmlformats.org/spreadsheetml/2006/main">
  <authors>
    <author>CHANDLORE</author>
  </authors>
  <commentList>
    <comment ref="BM6" authorId="0" shapeId="0">
      <text>
        <r>
          <rPr>
            <b/>
            <sz val="9"/>
            <color indexed="81"/>
            <rFont val="宋体"/>
            <family val="3"/>
            <charset val="134"/>
          </rPr>
          <t>CHANDLORE:</t>
        </r>
        <r>
          <rPr>
            <sz val="9"/>
            <color indexed="81"/>
            <rFont val="宋体"/>
            <family val="3"/>
            <charset val="134"/>
          </rPr>
          <t xml:space="preserve">
13-16数据来自eps
</t>
        </r>
      </text>
    </comment>
  </commentList>
</comments>
</file>

<file path=xl/comments2.xml><?xml version="1.0" encoding="utf-8"?>
<comments xmlns="http://schemas.openxmlformats.org/spreadsheetml/2006/main">
  <authors>
    <author>b5bec963-80d9-445e-b256-e3ac89972190</author>
  </authors>
  <commentList>
    <comment ref="P14" authorId="0" shapeId="0">
      <text>
        <r>
          <rPr>
            <sz val="11"/>
            <color indexed="8"/>
            <rFont val="宋体"/>
            <family val="2"/>
            <scheme val="minor"/>
          </rPr>
          <t xml:space="preserve">斐衣: 作者:
http://tjj.ningbo.gov.cn/art/2022/2/9/art_1229486907_58913872.html
</t>
        </r>
      </text>
    </comment>
  </commentList>
</comments>
</file>

<file path=xl/comments3.xml><?xml version="1.0" encoding="utf-8"?>
<comments xmlns="http://schemas.openxmlformats.org/spreadsheetml/2006/main">
  <authors>
    <author>c319151f-7aa7-4c84-95ce-1dac0ddd3283</author>
    <author>aa660d6a-945b-4f77-8219-70b25f4a8a39</author>
    <author>c4c5311b-8988-4ab5-a5b8-a69d0a76bc35</author>
    <author>affaefab-6a10-4b94-862f-11a0bbc9086f</author>
    <author>bc15c567-5955-4ced-896f-b8f2b50d1b20</author>
    <author>b9cde703-f8da-46fe-8ee0-a56330ad4bb5</author>
    <author>771bd97f-7a50-4dd7-80b5-0eba4d342965</author>
    <author>431db709-93df-4d01-aa76-cd4ba2cbdb3d</author>
    <author>8a3f73e2-77fe-42f8-b3eb-b2c880cdd7ba</author>
    <author>30125a28-c4f0-42da-9578-2370abc43364</author>
    <author>a92d85ed-fba2-4998-83c6-86eece4b2d25</author>
  </authors>
  <commentList>
    <comment ref="Y3" authorId="0" shapeId="0">
      <text>
        <r>
          <rPr>
            <sz val="11"/>
            <color indexed="8"/>
            <rFont val="宋体"/>
            <family val="2"/>
            <scheme val="minor"/>
          </rPr>
          <t xml:space="preserve">斐衣: 作者:
根据21年鉴修正
</t>
        </r>
      </text>
    </comment>
    <comment ref="CU6" authorId="1" shapeId="0">
      <text>
        <r>
          <rPr>
            <sz val="11"/>
            <color indexed="8"/>
            <rFont val="宋体"/>
            <family val="2"/>
            <scheme val="minor"/>
          </rPr>
          <t xml:space="preserve">斐衣: 作者:
增长24.1
</t>
        </r>
      </text>
    </comment>
    <comment ref="CT11" authorId="2" shapeId="0">
      <text>
        <r>
          <rPr>
            <sz val="11"/>
            <color indexed="8"/>
            <rFont val="宋体"/>
            <family val="2"/>
            <scheme val="minor"/>
          </rPr>
          <t xml:space="preserve">斐衣: 作者:
增长5.2
</t>
        </r>
      </text>
    </comment>
    <comment ref="CU11" authorId="3" shapeId="0">
      <text>
        <r>
          <rPr>
            <sz val="11"/>
            <color indexed="8"/>
            <rFont val="宋体"/>
            <family val="2"/>
            <scheme val="minor"/>
          </rPr>
          <t xml:space="preserve">斐衣: 作者:
增长1.3
</t>
        </r>
      </text>
    </comment>
    <comment ref="CT12" authorId="4" shapeId="0">
      <text>
        <r>
          <rPr>
            <sz val="11"/>
            <color indexed="8"/>
            <rFont val="宋体"/>
            <family val="2"/>
            <scheme val="minor"/>
          </rPr>
          <t xml:space="preserve">斐衣: 作者:
增长2.7
</t>
        </r>
      </text>
    </comment>
    <comment ref="CU12" authorId="5" shapeId="0">
      <text>
        <r>
          <rPr>
            <sz val="11"/>
            <color indexed="8"/>
            <rFont val="宋体"/>
            <family val="2"/>
            <scheme val="minor"/>
          </rPr>
          <t xml:space="preserve">斐衣: 作者:
增长7.3
</t>
        </r>
      </text>
    </comment>
    <comment ref="CT13" authorId="6" shapeId="0">
      <text>
        <r>
          <rPr>
            <sz val="11"/>
            <color indexed="8"/>
            <rFont val="宋体"/>
            <family val="2"/>
            <scheme val="minor"/>
          </rPr>
          <t xml:space="preserve">斐衣: 作者:
增长7.8
</t>
        </r>
      </text>
    </comment>
    <comment ref="CU13" authorId="7" shapeId="0">
      <text>
        <r>
          <rPr>
            <sz val="11"/>
            <color indexed="8"/>
            <rFont val="宋体"/>
            <family val="2"/>
            <scheme val="minor"/>
          </rPr>
          <t xml:space="preserve">斐衣: 作者:
下降0.7%
</t>
        </r>
      </text>
    </comment>
    <comment ref="B14" authorId="8" shapeId="0">
      <text>
        <r>
          <rPr>
            <sz val="11"/>
            <color indexed="8"/>
            <rFont val="宋体"/>
            <family val="2"/>
            <scheme val="minor"/>
          </rPr>
          <t xml:space="preserve">斐衣: 作者:
比前一年增长8%
</t>
        </r>
      </text>
    </comment>
    <comment ref="CT14" authorId="9" shapeId="0">
      <text>
        <r>
          <rPr>
            <sz val="11"/>
            <color indexed="8"/>
            <rFont val="宋体"/>
            <family val="2"/>
            <scheme val="minor"/>
          </rPr>
          <t xml:space="preserve">斐衣: 作者:
下降9.4
</t>
        </r>
      </text>
    </comment>
    <comment ref="CU14" authorId="10" shapeId="0">
      <text>
        <r>
          <rPr>
            <sz val="11"/>
            <color indexed="8"/>
            <rFont val="宋体"/>
            <family val="2"/>
            <scheme val="minor"/>
          </rPr>
          <t xml:space="preserve">斐衣: 作者:
增长4.4
</t>
        </r>
      </text>
    </comment>
  </commentList>
</comments>
</file>

<file path=xl/comments4.xml><?xml version="1.0" encoding="utf-8"?>
<comments xmlns="http://schemas.openxmlformats.org/spreadsheetml/2006/main">
  <authors>
    <author>裴</author>
    <author>15232589-d507-4c9f-9411-e7453f3a9dc2</author>
    <author>5420b847-f279-497b-b143-3d8cfa495f08</author>
    <author>ec655522-30bb-444a-b08b-1fc31abc2ef3</author>
    <author>8795637304</author>
    <author>6838837350</author>
    <author>af983f7f-a9f5-4ac6-8ac4-4bd5707410d1</author>
    <author>a006227d-3dd6-46ea-9967-069a3b0f29bd</author>
  </authors>
  <commentList>
    <comment ref="B14" authorId="0" shapeId="0">
      <text>
        <r>
          <rPr>
            <b/>
            <sz val="9"/>
            <color indexed="81"/>
            <rFont val="宋体"/>
            <family val="3"/>
            <charset val="134"/>
          </rPr>
          <t>裴:</t>
        </r>
        <r>
          <rPr>
            <sz val="9"/>
            <color indexed="81"/>
            <rFont val="宋体"/>
            <family val="3"/>
            <charset val="134"/>
          </rPr>
          <t xml:space="preserve">
户籍</t>
        </r>
      </text>
    </comment>
    <comment ref="P14" authorId="1" shapeId="0">
      <text>
        <r>
          <rPr>
            <sz val="11"/>
            <color indexed="8"/>
            <rFont val="宋体"/>
            <family val="2"/>
            <scheme val="minor"/>
          </rPr>
          <t xml:space="preserve">斐衣: 作者:
http://www.hangzhou.gov.cn/art/2022/2/26/art_1229063404_4019874.html
</t>
        </r>
      </text>
    </comment>
    <comment ref="Q14" authorId="2" shapeId="0">
      <text>
        <r>
          <rPr>
            <sz val="11"/>
            <color indexed="8"/>
            <rFont val="宋体"/>
            <family val="2"/>
            <scheme val="minor"/>
          </rPr>
          <t xml:space="preserve">斐衣: 作者:
http://tjj.ningbo.gov.cn/art/2022/3/2/art_1229042825_58913888.html
</t>
        </r>
      </text>
    </comment>
    <comment ref="R14" authorId="3" shapeId="0">
      <text>
        <r>
          <rPr>
            <sz val="11"/>
            <color indexed="8"/>
            <rFont val="宋体"/>
            <family val="2"/>
            <scheme val="minor"/>
          </rPr>
          <t xml:space="preserve">斐衣: 作者:
温州到丽水，利用趋势函数估算老年人口占比后，乘以当年常住人口数
</t>
        </r>
      </text>
    </comment>
    <comment ref="BD14" authorId="4" shapeId="0">
      <text>
        <r>
          <rPr>
            <sz val="11"/>
            <color indexed="8"/>
            <rFont val="宋体"/>
            <family val="2"/>
            <scheme val="minor"/>
          </rPr>
          <t xml:space="preserve">随: 利用趋势预测得来的老年人口占比，乘以常住人口数
</t>
        </r>
      </text>
    </comment>
    <comment ref="BN14" authorId="5" shapeId="0">
      <text>
        <r>
          <rPr>
            <sz val="11"/>
            <color indexed="8"/>
            <rFont val="宋体"/>
            <family val="2"/>
            <scheme val="minor"/>
          </rPr>
          <t xml:space="preserve">随: 长沙-娄底，利用趋势预测得来的占比，乘以常住人口数
</t>
        </r>
      </text>
    </comment>
    <comment ref="CT14" authorId="6" shapeId="0">
      <text>
        <r>
          <rPr>
            <sz val="11"/>
            <color indexed="8"/>
            <rFont val="宋体"/>
            <family val="2"/>
            <scheme val="minor"/>
          </rPr>
          <t xml:space="preserve">斐衣: 作者:
昆明曲靖2021利用趋势函数估算老年人口占比后，乘以当年常住人口数
</t>
        </r>
      </text>
    </comment>
    <comment ref="DB14" authorId="7" shapeId="0">
      <text>
        <r>
          <rPr>
            <sz val="11"/>
            <color indexed="8"/>
            <rFont val="宋体"/>
            <family val="2"/>
            <scheme val="minor"/>
          </rPr>
          <t xml:space="preserve">斐衣: 作者:
贵州2021利用趋势函数估算老年人口占比后，乘以当年常住人口数
</t>
        </r>
      </text>
    </comment>
  </commentList>
</comments>
</file>

<file path=xl/comments5.xml><?xml version="1.0" encoding="utf-8"?>
<comments xmlns="http://schemas.openxmlformats.org/spreadsheetml/2006/main">
  <authors>
    <author>c2d5240b-1787-48b6-a9f5-45495fb72bd3</author>
    <author>f7d3ad28-84f3-430a-a4b2-3c2205f46a85</author>
    <author>20f53829-066f-427f-9673-3c232a0995b3</author>
    <author>812242eb-096a-4204-b167-5671d8de755d</author>
    <author>919fc0f9-60b0-4439-a593-a6a3de61edde</author>
    <author>a983bfaf-514c-439f-b22c-7d0b1d8d5a7e</author>
    <author>bc2d5bce-2d43-4c5d-b3bc-39380381ab82</author>
    <author>4d5ec7b6-15ad-44e4-b650-2ebf6812f40c</author>
    <author>513b4bf0-d886-4360-8025-e71eb7a4800f</author>
    <author>63a8d928-2d35-4cc3-a020-1160cd585eaf</author>
    <author>1553702f-fc35-44c8-b15d-9049988bd54a</author>
    <author>d5be2343-b158-4b0a-8b59-ee8e2085799b</author>
    <author>8aea4266-c784-48a4-9d7a-ba765f0e41de</author>
    <author>339cc56d-9fbb-438b-8151-fbd71ede7b86</author>
  </authors>
  <commentList>
    <comment ref="CR15" authorId="0" shapeId="0">
      <text>
        <r>
          <rPr>
            <sz val="11"/>
            <color indexed="8"/>
            <rFont val="宋体"/>
            <family val="2"/>
            <scheme val="minor"/>
          </rPr>
          <t xml:space="preserve">斐衣: 作者:
高中+职业中学
</t>
        </r>
      </text>
    </comment>
    <comment ref="CX15" authorId="1" shapeId="0">
      <text>
        <r>
          <rPr>
            <sz val="11"/>
            <color indexed="8"/>
            <rFont val="宋体"/>
            <family val="2"/>
            <scheme val="minor"/>
          </rPr>
          <t xml:space="preserve">斐衣: 作者:
市年鉴9-17,9-18高中+职业高中人数相加
</t>
        </r>
      </text>
    </comment>
    <comment ref="DD15" authorId="2" shapeId="0">
      <text>
        <r>
          <rPr>
            <sz val="11"/>
            <color indexed="8"/>
            <rFont val="宋体"/>
            <family val="2"/>
            <scheme val="minor"/>
          </rPr>
          <t xml:space="preserve">斐衣: 作者:
高中+中等专业学校+职业中学+成人中专
</t>
        </r>
      </text>
    </comment>
    <comment ref="DE15" authorId="3" shapeId="0">
      <text>
        <r>
          <rPr>
            <sz val="11"/>
            <color indexed="8"/>
            <rFont val="宋体"/>
            <family val="2"/>
            <scheme val="minor"/>
          </rPr>
          <t xml:space="preserve">斐衣: 作者:
高等学校+高等职业技术学院+成人高校
</t>
        </r>
      </text>
    </comment>
    <comment ref="DJ15" authorId="4" shapeId="0">
      <text>
        <r>
          <rPr>
            <sz val="11"/>
            <color indexed="8"/>
            <rFont val="宋体"/>
            <family val="2"/>
            <scheme val="minor"/>
          </rPr>
          <t xml:space="preserve">斐衣: 作者:
高中+中等职业学校
</t>
        </r>
      </text>
    </comment>
    <comment ref="DP15" authorId="5" shapeId="0">
      <text>
        <r>
          <rPr>
            <sz val="11"/>
            <color indexed="8"/>
            <rFont val="宋体"/>
            <family val="2"/>
            <scheme val="minor"/>
          </rPr>
          <t xml:space="preserve">斐衣: 作者:
中等职业学校+高中
</t>
        </r>
      </text>
    </comment>
    <comment ref="DV15" authorId="6" shapeId="0">
      <text>
        <r>
          <rPr>
            <sz val="11"/>
            <color indexed="8"/>
            <rFont val="宋体"/>
            <family val="2"/>
            <scheme val="minor"/>
          </rPr>
          <t xml:space="preserve">斐衣: 作者:
市年鉴12-7，普通高中+职业高中+成人中专+技工学校+普通中专
</t>
        </r>
      </text>
    </comment>
    <comment ref="EB15" authorId="7" shapeId="0">
      <text>
        <r>
          <rPr>
            <sz val="11"/>
            <color indexed="8"/>
            <rFont val="宋体"/>
            <family val="2"/>
            <scheme val="minor"/>
          </rPr>
          <t xml:space="preserve">斐衣: 作者:
高中+中等职业学校
</t>
        </r>
      </text>
    </comment>
    <comment ref="EH15" authorId="8" shapeId="0">
      <text>
        <r>
          <rPr>
            <sz val="11"/>
            <color indexed="8"/>
            <rFont val="宋体"/>
            <family val="2"/>
            <scheme val="minor"/>
          </rPr>
          <t xml:space="preserve">斐衣: 作者:
高中+职业中学
</t>
        </r>
      </text>
    </comment>
    <comment ref="EN15" authorId="9" shapeId="0">
      <text>
        <r>
          <rPr>
            <sz val="11"/>
            <color indexed="8"/>
            <rFont val="宋体"/>
            <family val="2"/>
            <scheme val="minor"/>
          </rPr>
          <t xml:space="preserve">斐衣: 作者:
普通高中+职业高中+技工学校+成人中等专业学校+普通中等专业学校
</t>
        </r>
      </text>
    </comment>
    <comment ref="EO15" authorId="10" shapeId="0">
      <text>
        <r>
          <rPr>
            <sz val="11"/>
            <color indexed="8"/>
            <rFont val="宋体"/>
            <family val="2"/>
            <scheme val="minor"/>
          </rPr>
          <t xml:space="preserve">斐衣: 作者:
普通高等学校+成人高等教育
</t>
        </r>
      </text>
    </comment>
    <comment ref="ET15" authorId="11" shapeId="0">
      <text>
        <r>
          <rPr>
            <sz val="11"/>
            <color indexed="8"/>
            <rFont val="宋体"/>
            <family val="2"/>
            <scheme val="minor"/>
          </rPr>
          <t xml:space="preserve">斐衣: 作者:
高中+中等职业学校
</t>
        </r>
      </text>
    </comment>
    <comment ref="VK15" authorId="12" shapeId="0">
      <text>
        <r>
          <rPr>
            <sz val="11"/>
            <color indexed="8"/>
            <rFont val="宋体"/>
            <family val="2"/>
            <scheme val="minor"/>
          </rPr>
          <t xml:space="preserve">斐衣: 作者:
https://www.fangjiaapp.com/policy/202207293746.html
</t>
        </r>
      </text>
    </comment>
    <comment ref="VO15" authorId="13" shapeId="0">
      <text>
        <r>
          <rPr>
            <sz val="11"/>
            <color indexed="8"/>
            <rFont val="宋体"/>
            <family val="2"/>
            <scheme val="minor"/>
          </rPr>
          <t xml:space="preserve">斐衣: 作者:
初中高中用趋势函数
</t>
        </r>
      </text>
    </comment>
  </commentList>
</comments>
</file>

<file path=xl/comments6.xml><?xml version="1.0" encoding="utf-8"?>
<comments xmlns="http://schemas.openxmlformats.org/spreadsheetml/2006/main">
  <authors>
    <author>裴</author>
  </authors>
  <commentList>
    <comment ref="V14" authorId="0" shapeId="0">
      <text>
        <r>
          <rPr>
            <b/>
            <sz val="9"/>
            <color indexed="81"/>
            <rFont val="宋体"/>
            <family val="3"/>
            <charset val="134"/>
          </rPr>
          <t>裴:</t>
        </r>
        <r>
          <rPr>
            <sz val="9"/>
            <color indexed="81"/>
            <rFont val="宋体"/>
            <family val="3"/>
            <charset val="134"/>
          </rPr>
          <t xml:space="preserve">
跟嘉兴同渠道</t>
        </r>
      </text>
    </comment>
    <comment ref="W14" authorId="0" shapeId="0">
      <text>
        <r>
          <rPr>
            <b/>
            <sz val="9"/>
            <color indexed="81"/>
            <rFont val="宋体"/>
            <family val="3"/>
            <charset val="134"/>
          </rPr>
          <t>裴:</t>
        </r>
        <r>
          <rPr>
            <sz val="9"/>
            <color indexed="81"/>
            <rFont val="宋体"/>
            <family val="3"/>
            <charset val="134"/>
          </rPr>
          <t xml:space="preserve">
跟嘉兴同渠道</t>
        </r>
      </text>
    </comment>
  </commentList>
</comments>
</file>

<file path=xl/comments7.xml><?xml version="1.0" encoding="utf-8"?>
<comments xmlns="http://schemas.openxmlformats.org/spreadsheetml/2006/main">
  <authors>
    <author>98c29516-b69a-4b9a-835c-967c6e4afda8</author>
  </authors>
  <commentList>
    <comment ref="CT14" authorId="0" shapeId="0">
      <text>
        <r>
          <rPr>
            <sz val="11"/>
            <color indexed="8"/>
            <rFont val="宋体"/>
            <family val="2"/>
            <scheme val="minor"/>
          </rPr>
          <t xml:space="preserve">斐衣: 作者:
云南省科技统计公报
</t>
        </r>
      </text>
    </comment>
  </commentList>
</comments>
</file>

<file path=xl/comments8.xml><?xml version="1.0" encoding="utf-8"?>
<comments xmlns="http://schemas.openxmlformats.org/spreadsheetml/2006/main">
  <authors>
    <author>6557643402</author>
  </authors>
  <commentList>
    <comment ref="AY14" authorId="0" shapeId="0">
      <text>
        <r>
          <rPr>
            <sz val="11"/>
            <color indexed="8"/>
            <rFont val="宋体"/>
            <family val="2"/>
            <scheme val="minor"/>
          </rPr>
          <t xml:space="preserve">玛卡瑞纳: 公路信息网有些包含县道、村道，有些没有
</t>
        </r>
      </text>
    </comment>
  </commentList>
</comments>
</file>

<file path=xl/comments9.xml><?xml version="1.0" encoding="utf-8"?>
<comments xmlns="http://schemas.openxmlformats.org/spreadsheetml/2006/main">
  <authors>
    <author>2e5e8832-5ace-4fd2-a899-1820bbb732d7</author>
    <author>a0929daf-5eb3-498a-9579-50d06d45beca</author>
  </authors>
  <commentList>
    <comment ref="CT14" authorId="0" shapeId="0">
      <text>
        <r>
          <rPr>
            <sz val="11"/>
            <color indexed="8"/>
            <rFont val="宋体"/>
            <family val="2"/>
            <scheme val="minor"/>
          </rPr>
          <t xml:space="preserve">斐衣: 作者:
市统计年鉴未出，计入21年1-12月数据https://tjj.km.gov.cn/upload/resources/file/2022/02/09/3624844.pdf
</t>
        </r>
      </text>
    </comment>
    <comment ref="CU14" authorId="1" shapeId="0">
      <text>
        <r>
          <rPr>
            <sz val="11"/>
            <color indexed="8"/>
            <rFont val="宋体"/>
            <family val="2"/>
            <scheme val="minor"/>
          </rPr>
          <t xml:space="preserve">斐衣: 作者:
无年鉴，用国民经济与社会发展公报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<sst xmlns="http://schemas.openxmlformats.org/spreadsheetml/2006/main" count="7358" uniqueCount="268">
  <si>
    <t>生产性服务业的城镇单位人数占年末城镇单位就业人数的比重</t>
  </si>
  <si>
    <t>江苏省</t>
  </si>
  <si>
    <t>浙江省</t>
  </si>
  <si>
    <t>安徽省</t>
  </si>
  <si>
    <t>江西省（人）</t>
  </si>
  <si>
    <t>湖北省</t>
  </si>
  <si>
    <t>湖南省</t>
  </si>
  <si>
    <t>四川省</t>
  </si>
  <si>
    <t>云南省</t>
  </si>
  <si>
    <t>贵州省</t>
  </si>
  <si>
    <t>/万人</t>
  </si>
  <si>
    <t>上海市</t>
  </si>
  <si>
    <t>南京市</t>
  </si>
  <si>
    <t>无锡市</t>
  </si>
  <si>
    <t>徐州市</t>
  </si>
  <si>
    <t>常州市</t>
  </si>
  <si>
    <t>苏州市</t>
  </si>
  <si>
    <t>南通市</t>
  </si>
  <si>
    <t>连云港市</t>
  </si>
  <si>
    <t>淮安市</t>
  </si>
  <si>
    <t>盐城市</t>
  </si>
  <si>
    <t>扬州市</t>
  </si>
  <si>
    <t>镇江市</t>
  </si>
  <si>
    <t>泰州市</t>
  </si>
  <si>
    <t>宿迁市</t>
  </si>
  <si>
    <t>杭州市</t>
  </si>
  <si>
    <t>宁波市</t>
  </si>
  <si>
    <t>温州市</t>
  </si>
  <si>
    <t>嘉兴市</t>
  </si>
  <si>
    <t>湖州市</t>
  </si>
  <si>
    <t>绍兴市</t>
  </si>
  <si>
    <t>金华市</t>
  </si>
  <si>
    <t>衢州市</t>
  </si>
  <si>
    <t>舟山市</t>
  </si>
  <si>
    <t>台州市</t>
  </si>
  <si>
    <t>丽水市</t>
  </si>
  <si>
    <t>合肥市</t>
  </si>
  <si>
    <t>芜湖市</t>
  </si>
  <si>
    <t>蚌埠市</t>
  </si>
  <si>
    <t>淮南市</t>
  </si>
  <si>
    <t>马鞍山市</t>
  </si>
  <si>
    <t>淮北市</t>
  </si>
  <si>
    <t>铜陵市</t>
  </si>
  <si>
    <t>安庆市</t>
  </si>
  <si>
    <t>黄山市</t>
  </si>
  <si>
    <t>滁州市</t>
  </si>
  <si>
    <t>阜阳市</t>
  </si>
  <si>
    <t>宿州市</t>
  </si>
  <si>
    <t>六安市</t>
  </si>
  <si>
    <t>亳州市</t>
  </si>
  <si>
    <t>池州市</t>
  </si>
  <si>
    <t>宣城市</t>
  </si>
  <si>
    <t>南昌市</t>
  </si>
  <si>
    <t>景德镇市</t>
  </si>
  <si>
    <t>萍乡市</t>
  </si>
  <si>
    <t>九江市</t>
  </si>
  <si>
    <t>新余市</t>
  </si>
  <si>
    <t>鹰潭市</t>
  </si>
  <si>
    <t>赣州市</t>
  </si>
  <si>
    <t>吉安市</t>
  </si>
  <si>
    <t>宜春市</t>
  </si>
  <si>
    <t>抚州市</t>
  </si>
  <si>
    <t>上饶市</t>
  </si>
  <si>
    <t>武汉市</t>
  </si>
  <si>
    <t>黄石市</t>
  </si>
  <si>
    <t>十堰市</t>
  </si>
  <si>
    <t>宜昌市</t>
  </si>
  <si>
    <t>襄阳市</t>
  </si>
  <si>
    <t>鄂州市（教育局也找不到）</t>
  </si>
  <si>
    <t>荆门市</t>
  </si>
  <si>
    <t>孝感市 万人</t>
  </si>
  <si>
    <t>荆州市</t>
  </si>
  <si>
    <t>黄冈市</t>
  </si>
  <si>
    <t>咸宁市</t>
  </si>
  <si>
    <t>随州市</t>
  </si>
  <si>
    <t>长沙市</t>
  </si>
  <si>
    <t>株洲市</t>
  </si>
  <si>
    <t>湘潭市</t>
  </si>
  <si>
    <t>衡阳市</t>
  </si>
  <si>
    <t>邵阳市</t>
  </si>
  <si>
    <t>岳阳市</t>
  </si>
  <si>
    <t>常德市</t>
  </si>
  <si>
    <t>张家界市</t>
  </si>
  <si>
    <t>益阳市</t>
  </si>
  <si>
    <t>郴州市</t>
  </si>
  <si>
    <t>永州市</t>
  </si>
  <si>
    <t>怀化市</t>
  </si>
  <si>
    <t>娄底市</t>
  </si>
  <si>
    <t>重庆市</t>
  </si>
  <si>
    <t>成都市</t>
  </si>
  <si>
    <t>自贡市</t>
  </si>
  <si>
    <t>攀枝花市</t>
  </si>
  <si>
    <t>泸州市</t>
  </si>
  <si>
    <t>德阳市</t>
  </si>
  <si>
    <t>绵阳市</t>
  </si>
  <si>
    <t>广元市</t>
  </si>
  <si>
    <t>遂宁市</t>
  </si>
  <si>
    <t>内江市</t>
  </si>
  <si>
    <t>乐山市</t>
  </si>
  <si>
    <t>南充市</t>
  </si>
  <si>
    <t>眉山市</t>
  </si>
  <si>
    <t>宜宾市</t>
  </si>
  <si>
    <t>广安市</t>
  </si>
  <si>
    <t>达州市</t>
  </si>
  <si>
    <t>雅安市</t>
  </si>
  <si>
    <t>巴中市</t>
  </si>
  <si>
    <t>资阳市</t>
  </si>
  <si>
    <t>昆明市</t>
  </si>
  <si>
    <t>曲靖市（找不到官网，教育局无）</t>
  </si>
  <si>
    <t>玉溪市（找不到官网）</t>
  </si>
  <si>
    <t>保山市</t>
  </si>
  <si>
    <t>昭通市</t>
  </si>
  <si>
    <t>丽江市</t>
  </si>
  <si>
    <t>普洱市</t>
  </si>
  <si>
    <t>临沧市</t>
  </si>
  <si>
    <t>贵阳市</t>
  </si>
  <si>
    <t>六盘水市</t>
  </si>
  <si>
    <t>遵义市</t>
  </si>
  <si>
    <t>安顺市</t>
  </si>
  <si>
    <t>毕节市</t>
  </si>
  <si>
    <t>铜仁市</t>
  </si>
  <si>
    <t>总计</t>
  </si>
  <si>
    <t>交通运输、仓储和邮政业</t>
  </si>
  <si>
    <t>信息传输、软件和信息技术服务业</t>
  </si>
  <si>
    <t>金融业</t>
  </si>
  <si>
    <t>租赁和商务服务业</t>
  </si>
  <si>
    <t>科学研究和技术服务业</t>
  </si>
  <si>
    <t>年末从业总</t>
  </si>
  <si>
    <t>无</t>
  </si>
  <si>
    <t>0,4</t>
  </si>
  <si>
    <t>（新余鹰潭+四川）备注</t>
  </si>
  <si>
    <t>亿元</t>
  </si>
  <si>
    <t>江西省</t>
  </si>
  <si>
    <t xml:space="preserve">淮北市 </t>
  </si>
  <si>
    <t>鄂州市</t>
  </si>
  <si>
    <t>孝感市</t>
  </si>
  <si>
    <t>曲靖市</t>
  </si>
  <si>
    <t>玉溪市</t>
  </si>
  <si>
    <t>931,51</t>
  </si>
  <si>
    <t>898。3741</t>
  </si>
  <si>
    <t>吨</t>
  </si>
  <si>
    <t>万吨</t>
  </si>
  <si>
    <t>工业用水</t>
  </si>
  <si>
    <t>生活用水</t>
  </si>
  <si>
    <t>生产</t>
  </si>
  <si>
    <t>—</t>
  </si>
  <si>
    <t>万立方米</t>
  </si>
  <si>
    <t>EPS数据库</t>
  </si>
  <si>
    <t>日供水总量</t>
  </si>
  <si>
    <t>市年鉴和省年鉴的数据差别很大</t>
  </si>
  <si>
    <t>供水总量</t>
  </si>
  <si>
    <t>万吨/万立方米</t>
  </si>
  <si>
    <t>江西两市原始指标单位为亿立方米，*10000换算为万立方米 下同</t>
  </si>
  <si>
    <t>公共供水总量</t>
  </si>
  <si>
    <t>万吨/日</t>
  </si>
  <si>
    <t>城市（县城）市政基本情况</t>
  </si>
  <si>
    <t>亿立方米</t>
  </si>
  <si>
    <t>生产用水</t>
  </si>
  <si>
    <t>空白数据在相关数据资料中未查到</t>
  </si>
  <si>
    <t>新余、鹰潭市2011年居民家庭用水量本打算使用城市年鉴中居民生活用水量这一指标下的数据，但其与前后数据差别过大</t>
  </si>
  <si>
    <t>万平方米</t>
  </si>
  <si>
    <t>万人</t>
  </si>
  <si>
    <t>%</t>
  </si>
  <si>
    <t>工业废气排放量</t>
  </si>
  <si>
    <t>工业增加值</t>
  </si>
  <si>
    <t>5895. 57</t>
  </si>
  <si>
    <t>6330. 65</t>
  </si>
  <si>
    <t>浙江自然资源与环境统计年鉴</t>
  </si>
  <si>
    <t xml:space="preserve">红字为工业增加值占比市/省*省废水
</t>
  </si>
  <si>
    <t>标红数据为废气排放总量这一指标的数据</t>
  </si>
  <si>
    <t>亿标立方米</t>
  </si>
  <si>
    <t>二氧化硫</t>
  </si>
  <si>
    <t>安徽各市21年缺失值未找到</t>
  </si>
  <si>
    <t>氮氧化物</t>
  </si>
  <si>
    <t>单位：吨</t>
  </si>
  <si>
    <t>·</t>
  </si>
  <si>
    <t>标红数据为氮氧化物排放总量这一指标的数据</t>
  </si>
  <si>
    <t>因为省年鉴和城市年鉴的三废数据没有工业废气排放总量这一指标</t>
  </si>
  <si>
    <t>故补齐了工业二氧化硫排放量数据</t>
  </si>
  <si>
    <t>标蓝数据来自历年中国城市统计年鉴</t>
  </si>
  <si>
    <t>黑色数据来自省市年鉴、国民经济与社会发展统计公报、环境统计公报等</t>
  </si>
  <si>
    <t>标绿数据采用市二产产值/省二产产值* 省工业二氧化硫排放量</t>
  </si>
  <si>
    <t>标红数据由trend函数计算得出（少量数据估算为负）</t>
  </si>
  <si>
    <t>因为省统计年鉴2022 数据只报告到2020年</t>
  </si>
  <si>
    <t>部分数据原始单位为万吨</t>
  </si>
  <si>
    <t>/亿元</t>
  </si>
  <si>
    <t>公里</t>
  </si>
  <si>
    <t>9199. 76</t>
  </si>
  <si>
    <t>9363. 59</t>
  </si>
  <si>
    <t>304. 00</t>
  </si>
  <si>
    <t>333. 83</t>
  </si>
  <si>
    <t>人</t>
  </si>
  <si>
    <t>昆明市（教育局）</t>
  </si>
  <si>
    <t>HUM</t>
  </si>
  <si>
    <t>总</t>
  </si>
  <si>
    <t>小学</t>
  </si>
  <si>
    <t>初中</t>
  </si>
  <si>
    <t>高中</t>
  </si>
  <si>
    <t>大专以上</t>
  </si>
  <si>
    <t>初中（普通中学）</t>
  </si>
  <si>
    <t>公顷</t>
  </si>
  <si>
    <t>平方公里</t>
  </si>
  <si>
    <t>万</t>
  </si>
  <si>
    <t>万元</t>
  </si>
  <si>
    <t>/元（城镇）</t>
  </si>
  <si>
    <t>比人均GDP，逐年乘</t>
  </si>
  <si>
    <t>/元（农村）</t>
  </si>
  <si>
    <t>23,05</t>
  </si>
  <si>
    <t>km</t>
  </si>
  <si>
    <t>万美元</t>
  </si>
  <si>
    <t>件</t>
  </si>
  <si>
    <t>微克/立方米</t>
  </si>
  <si>
    <t>江苏省没有2016-2018年的工业废气</t>
    <phoneticPr fontId="31" type="noConversion"/>
  </si>
  <si>
    <t>（2014年及以上以上为“氮氧化合物排放量）</t>
    <phoneticPr fontId="31" type="noConversion"/>
  </si>
  <si>
    <t>万吨/万立方米</t>
    <phoneticPr fontId="31" type="noConversion"/>
  </si>
  <si>
    <t>人</t>
    <phoneticPr fontId="31" type="noConversion"/>
  </si>
  <si>
    <t>全社会用电量_全市</t>
    <phoneticPr fontId="40" type="noConversion"/>
  </si>
  <si>
    <t>万千瓦时</t>
    <phoneticPr fontId="31" type="noConversion"/>
  </si>
  <si>
    <t>亿元</t>
    <phoneticPr fontId="31" type="noConversion"/>
  </si>
  <si>
    <t>鄂州市</t>
    <phoneticPr fontId="31" type="noConversion"/>
  </si>
  <si>
    <t>曲靖市</t>
    <phoneticPr fontId="31" type="noConversion"/>
  </si>
  <si>
    <t>玉溪市</t>
    <phoneticPr fontId="31" type="noConversion"/>
  </si>
  <si>
    <t>浙江省</t>
    <phoneticPr fontId="31" type="noConversion"/>
  </si>
  <si>
    <t>万吨标准煤</t>
    <phoneticPr fontId="31" type="noConversion"/>
  </si>
  <si>
    <t>市辖区建成区面积</t>
  </si>
  <si>
    <t>/亿元</t>
    <phoneticPr fontId="40" type="noConversion"/>
  </si>
  <si>
    <t>土地经济密度</t>
  </si>
  <si>
    <t>经济密度=第二、三产业产值/市辖区建成区面积</t>
    <phoneticPr fontId="40" type="noConversion"/>
  </si>
  <si>
    <t>亿元/平方公里</t>
    <phoneticPr fontId="31" type="noConversion"/>
  </si>
  <si>
    <t>万立方米</t>
    <phoneticPr fontId="40" type="noConversion"/>
  </si>
  <si>
    <t>人工煤气、天然气供气总量</t>
    <phoneticPr fontId="40" type="noConversion"/>
  </si>
  <si>
    <t>吨</t>
    <phoneticPr fontId="40" type="noConversion"/>
  </si>
  <si>
    <t>液化石油气供气总量</t>
    <phoneticPr fontId="40" type="noConversion"/>
  </si>
  <si>
    <t>件</t>
    <phoneticPr fontId="40" type="noConversion"/>
  </si>
  <si>
    <t>绿色专利申请数</t>
    <phoneticPr fontId="40" type="noConversion"/>
  </si>
  <si>
    <t>%</t>
    <phoneticPr fontId="40" type="noConversion"/>
  </si>
  <si>
    <t>市辖区建成区绿化覆盖率</t>
    <phoneticPr fontId="40" type="noConversion"/>
  </si>
  <si>
    <t/>
  </si>
  <si>
    <t>无量纲</t>
    <phoneticPr fontId="40" type="noConversion"/>
  </si>
  <si>
    <t>备注</t>
    <phoneticPr fontId="40" type="noConversion"/>
  </si>
  <si>
    <t>由熵值法计算工业废水排放量、二氧化硫排放量、一般工业固体废弃物产生量得出，计算时未分正负指标，使用统一的标准化方法</t>
    <phoneticPr fontId="40" type="noConversion"/>
  </si>
  <si>
    <t>可用于绿色创新效率测算时的非期望产出</t>
    <phoneticPr fontId="40" type="noConversion"/>
  </si>
  <si>
    <t>也可用作环境污染指数或环境规制强度</t>
    <phoneticPr fontId="40" type="noConversion"/>
  </si>
  <si>
    <t>浙江省</t>
    <phoneticPr fontId="40" type="noConversion"/>
  </si>
  <si>
    <t>安徽省</t>
    <phoneticPr fontId="31" type="noConversion"/>
  </si>
  <si>
    <t>户籍人口</t>
    <phoneticPr fontId="31" type="noConversion"/>
  </si>
  <si>
    <t>年末人口</t>
  </si>
  <si>
    <t>注：表明字体为建成区土地面积，目前尚无数据</t>
  </si>
  <si>
    <t>亳州市_x000D_</t>
  </si>
  <si>
    <t>南昌市</t>
    <phoneticPr fontId="31" type="noConversion"/>
  </si>
  <si>
    <t>九江市</t>
    <phoneticPr fontId="31" type="noConversion"/>
  </si>
  <si>
    <t>赣州市</t>
    <phoneticPr fontId="31" type="noConversion"/>
  </si>
  <si>
    <t>宜春市</t>
    <phoneticPr fontId="31" type="noConversion"/>
  </si>
  <si>
    <t>抚州市</t>
    <phoneticPr fontId="31" type="noConversion"/>
  </si>
  <si>
    <t>上饶市</t>
    <phoneticPr fontId="31" type="noConversion"/>
  </si>
  <si>
    <t>黄石市</t>
    <phoneticPr fontId="31" type="noConversion"/>
  </si>
  <si>
    <t>襄阳市</t>
    <phoneticPr fontId="31" type="noConversion"/>
  </si>
  <si>
    <t>荆门市</t>
    <phoneticPr fontId="31" type="noConversion"/>
  </si>
  <si>
    <t>孝感市</t>
    <phoneticPr fontId="31" type="noConversion"/>
  </si>
  <si>
    <t>荆州市</t>
    <phoneticPr fontId="31" type="noConversion"/>
  </si>
  <si>
    <t>黄冈市</t>
    <phoneticPr fontId="31" type="noConversion"/>
  </si>
  <si>
    <t>咸宁市</t>
    <phoneticPr fontId="31" type="noConversion"/>
  </si>
  <si>
    <t>随州市</t>
    <phoneticPr fontId="31" type="noConversion"/>
  </si>
  <si>
    <t>合肥市</t>
    <phoneticPr fontId="31" type="noConversion"/>
  </si>
  <si>
    <t>总量</t>
    <phoneticPr fontId="31" type="noConversion"/>
  </si>
  <si>
    <t>发明授权量</t>
    <phoneticPr fontId="31" type="noConversion"/>
  </si>
  <si>
    <t>实用新型授权量</t>
    <phoneticPr fontId="31" type="noConversion"/>
  </si>
  <si>
    <t>外观设计授权量</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</si>
</sst>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0_ "/>
    <numFmt numFmtId="177" formatCode="0.000"/>
    <numFmt numFmtId="178" formatCode="0.00_);[Red]\(0.00\)"/>
    <numFmt numFmtId="179" formatCode="0_ "/>
    <numFmt numFmtId="180" formatCode="#\ ##0.0"/>
    <numFmt numFmtId="181" formatCode="0_);[Red]\(0\)"/>
    <numFmt numFmtId="182" formatCode="0_);\(0\)"/>
    <numFmt numFmtId="183" formatCode="0.0_ "/>
    <numFmt numFmtId="184" formatCode="0.0000_ "/>
  </numFmts>
  <fonts count="52">
    <font>
      <sz val="11"/>
      <color indexed="8"/>
      <name val="宋体"/>
      <family val="2"/>
      <scheme val="minor"/>
    </font>
    <font>
      <sz val="11"/>
      <color theme="1"/>
      <name val="宋体"/>
      <family val="3"/>
      <charset val="134"/>
    </font>
    <font>
      <sz val="11"/>
      <name val="宋体"/>
      <family val="3"/>
      <charset val="134"/>
    </font>
    <font>
      <sz val="11"/>
      <color theme="4"/>
      <name val="宋体"/>
      <family val="3"/>
      <charset val="134"/>
    </font>
    <font>
      <sz val="12"/>
      <name val="宋体"/>
      <family val="3"/>
      <charset val="134"/>
    </font>
    <font>
      <sz val="12"/>
      <color rgb="FF000000"/>
      <name val="SimSun"/>
      <charset val="134"/>
    </font>
    <font>
      <sz val="11"/>
      <color rgb="FF000000"/>
      <name val="SimSun"/>
      <charset val="134"/>
    </font>
    <font>
      <sz val="11"/>
      <color rgb="FF000000"/>
      <name val="宋体"/>
      <family val="3"/>
      <charset val="134"/>
    </font>
    <font>
      <sz val="10"/>
      <name val="微软雅黑"/>
      <family val="2"/>
      <charset val="134"/>
    </font>
    <font>
      <sz val="11"/>
      <color theme="1"/>
      <name val="SimSun"/>
      <charset val="134"/>
    </font>
    <font>
      <sz val="12"/>
      <color theme="1"/>
      <name val="SimSun"/>
      <charset val="134"/>
    </font>
    <font>
      <sz val="10"/>
      <color rgb="FF000000"/>
      <name val="微软雅黑"/>
      <family val="2"/>
      <charset val="134"/>
    </font>
    <font>
      <sz val="12"/>
      <name val="微软雅黑"/>
      <family val="2"/>
      <charset val="134"/>
    </font>
    <font>
      <sz val="12"/>
      <name val="SimSun"/>
      <charset val="134"/>
    </font>
    <font>
      <sz val="11"/>
      <color rgb="FFFF0000"/>
      <name val="宋体"/>
      <family val="3"/>
      <charset val="134"/>
    </font>
    <font>
      <sz val="9"/>
      <color theme="1"/>
      <name val="Times New Roman"/>
      <family val="1"/>
    </font>
    <font>
      <sz val="11"/>
      <color rgb="FF0070C0"/>
      <name val="宋体"/>
      <family val="3"/>
      <charset val="134"/>
    </font>
    <font>
      <sz val="11"/>
      <color rgb="FF4472C4"/>
      <name val="宋体"/>
      <family val="3"/>
      <charset val="134"/>
    </font>
    <font>
      <sz val="11"/>
      <color rgb="FF538DD5"/>
      <name val="宋体"/>
      <family val="3"/>
      <charset val="134"/>
    </font>
    <font>
      <sz val="11"/>
      <color rgb="FF00B0F0"/>
      <name val="宋体"/>
      <family val="3"/>
      <charset val="134"/>
    </font>
    <font>
      <sz val="12"/>
      <color rgb="FF4472C4"/>
      <name val="SimSun"/>
      <charset val="134"/>
    </font>
    <font>
      <sz val="11"/>
      <color rgb="FF00B050"/>
      <name val="宋体"/>
      <family val="3"/>
      <charset val="134"/>
    </font>
    <font>
      <sz val="11"/>
      <color rgb="FF00B050"/>
      <name val="SimSun"/>
      <charset val="134"/>
    </font>
    <font>
      <sz val="11"/>
      <color rgb="FF0070C0"/>
      <name val="SimSun"/>
      <charset val="134"/>
    </font>
    <font>
      <sz val="11"/>
      <color rgb="FF282828"/>
      <name val="SimSun"/>
      <charset val="134"/>
    </font>
    <font>
      <sz val="12"/>
      <color rgb="FF000000"/>
      <name val="等线"/>
      <family val="3"/>
      <charset val="134"/>
    </font>
    <font>
      <sz val="10"/>
      <name val="宋体"/>
      <family val="3"/>
      <charset val="134"/>
    </font>
    <font>
      <sz val="11"/>
      <name val="SimSun"/>
      <charset val="134"/>
    </font>
    <font>
      <sz val="11"/>
      <color rgb="FF282828"/>
      <name val="宋体"/>
      <family val="3"/>
      <charset val="134"/>
    </font>
    <font>
      <sz val="10"/>
      <color rgb="FF000000"/>
      <name val="SimSun"/>
      <charset val="134"/>
    </font>
    <font>
      <sz val="10"/>
      <name val="SimSun"/>
      <charset val="134"/>
    </font>
    <font>
      <sz val="9"/>
      <name val="宋体"/>
      <family val="3"/>
      <charset val="134"/>
      <scheme val="minor"/>
    </font>
    <font>
      <sz val="11"/>
      <color indexed="8"/>
      <name val="宋体"/>
      <family val="3"/>
      <charset val="134"/>
    </font>
    <font>
      <sz val="11"/>
      <color theme="4"/>
      <name val="宋体"/>
      <family val="3"/>
      <charset val="134"/>
    </font>
    <font>
      <sz val="11"/>
      <color theme="1"/>
      <name val="宋体"/>
      <family val="3"/>
      <charset val="134"/>
    </font>
    <font>
      <sz val="11"/>
      <color theme="4"/>
      <name val="宋体"/>
      <family val="2"/>
      <scheme val="minor"/>
    </font>
    <font>
      <sz val="11"/>
      <color indexed="54"/>
      <name val="宋体"/>
      <family val="3"/>
      <charset val="134"/>
    </font>
    <font>
      <sz val="9"/>
      <color indexed="81"/>
      <name val="宋体"/>
      <family val="3"/>
      <charset val="134"/>
    </font>
    <font>
      <b/>
      <sz val="9"/>
      <color indexed="81"/>
      <name val="宋体"/>
      <family val="3"/>
      <charset val="134"/>
    </font>
    <font>
      <sz val="11"/>
      <name val="宋体"/>
      <family val="3"/>
      <charset val="134"/>
      <scheme val="minor"/>
    </font>
    <font>
      <sz val="9"/>
      <name val="宋体"/>
      <family val="2"/>
      <charset val="134"/>
      <scheme val="minor"/>
    </font>
    <font>
      <sz val="11"/>
      <color indexed="8"/>
      <name val="宋体"/>
      <family val="2"/>
      <scheme val="minor"/>
    </font>
    <font>
      <sz val="11"/>
      <color rgb="FFFF0000"/>
      <name val="宋体"/>
      <family val="2"/>
      <charset val="134"/>
      <scheme val="minor"/>
    </font>
    <font>
      <sz val="11"/>
      <name val="宋体"/>
      <family val="2"/>
      <charset val="134"/>
      <scheme val="minor"/>
    </font>
    <font>
      <sz val="12"/>
      <color theme="1"/>
      <name val="宋体"/>
      <family val="3"/>
      <charset val="134"/>
    </font>
    <font>
      <sz val="11"/>
      <color rgb="FF000000"/>
      <name val="宋体"/>
      <family val="3"/>
      <charset val="134"/>
      <scheme val="minor"/>
    </font>
    <font>
      <sz val="11"/>
      <color indexed="8"/>
      <name val="宋体"/>
      <family val="3"/>
      <charset val="134"/>
      <scheme val="minor"/>
    </font>
    <font>
      <sz val="11"/>
      <name val="SimSun"/>
      <family val="3"/>
      <charset val="134"/>
    </font>
    <font>
      <sz val="12"/>
      <color rgb="FF000000"/>
      <name val="宋体"/>
      <family val="3"/>
      <charset val="134"/>
    </font>
    <font>
      <sz val="12"/>
      <color rgb="FF000000"/>
      <name val="宋体"/>
      <family val="4"/>
      <charset val="134"/>
      <scheme val="minor"/>
    </font>
    <font>
      <sz val="11"/>
      <name val="宋体"/>
      <family val="2"/>
      <scheme val="minor"/>
    </font>
    <font>
      <sz val="10"/>
      <name val="仿宋_GB2312"/>
      <family val="1"/>
      <charset val="134"/>
    </font>
  </fonts>
  <fills count="8">
    <fill>
      <patternFill patternType="none"/>
    </fill>
    <fill>
      <patternFill patternType="gray125"/>
    </fill>
    <fill>
      <patternFill patternType="none"/>
    </fill>
    <fill>
      <patternFill patternType="solid">
        <fgColor rgb="FFFFFF00"/>
      </patternFill>
    </fill>
    <fill>
      <patternFill patternType="solid">
        <fgColor theme="0"/>
      </patternFill>
    </fill>
    <fill>
      <patternFill patternType="solid">
        <fgColor rgb="FF00B0F0"/>
      </patternFill>
    </fill>
    <fill>
      <patternFill patternType="solid">
        <fgColor rgb="FF92D050"/>
      </patternFill>
    </fill>
    <fill>
      <patternFill patternType="solid">
        <fgColor rgb="FFFFFF00"/>
        <bgColor indexed="64"/>
      </patternFill>
    </fill>
  </fills>
  <borders count="11">
    <border>
      <left/>
      <right/>
      <top/>
      <bottom/>
      <diagonal/>
    </border>
    <border>
      <left/>
      <right/>
      <top/>
      <bottom/>
      <diagonal/>
    </border>
    <border>
      <left/>
      <right/>
      <top/>
      <bottom/>
      <diagonal/>
    </border>
    <border>
      <left/>
      <right/>
      <top/>
      <bottom/>
      <diagonal/>
    </border>
    <border>
      <left style="thin">
        <color rgb="FFFFFF00"/>
      </left>
      <right style="thin">
        <color rgb="FFFFFF00"/>
      </right>
      <top style="thin">
        <color rgb="FFFFFF00"/>
      </top>
      <bottom style="thin">
        <color rgb="FFFFFF00"/>
      </bottom>
      <diagonal/>
    </border>
    <border>
      <left style="thin">
        <color theme="0"/>
      </left>
      <right style="thin">
        <color theme="0"/>
      </right>
      <top style="thin">
        <color theme="0"/>
      </top>
      <bottom style="thin">
        <color theme="0"/>
      </bottom>
      <diagonal/>
    </border>
    <border>
      <left style="thin">
        <color rgb="FF00B0F0"/>
      </left>
      <right style="thin">
        <color rgb="FF00B0F0"/>
      </right>
      <top style="thin">
        <color rgb="FF00B0F0"/>
      </top>
      <bottom style="thin">
        <color rgb="FF00B0F0"/>
      </bottom>
      <diagonal/>
    </border>
    <border>
      <left style="thin">
        <color rgb="FF92D050"/>
      </left>
      <right style="thin">
        <color rgb="FF92D050"/>
      </right>
      <top style="thin">
        <color rgb="FF92D050"/>
      </top>
      <bottom style="thin">
        <color rgb="FF92D050"/>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92D050"/>
      </top>
      <bottom/>
      <diagonal/>
    </border>
  </borders>
  <cellStyleXfs count="3">
    <xf numFmtId="0" fontId="0" fillId="0" borderId="0">
      <alignment vertical="center"/>
    </xf>
    <xf numFmtId="0" fontId="41" fillId="2" borderId="9">
      <alignment vertical="center"/>
    </xf>
    <xf numFmtId="0" fontId="4" fillId="2" borderId="9"/>
  </cellStyleXfs>
  <cellXfs count="242">
    <xf numFmtId="0" fontId="0" fillId="0" borderId="0" xfId="0">
      <alignment vertical="center"/>
    </xf>
    <xf numFmtId="0" fontId="1" fillId="2" borderId="0" xfId="0" applyFont="1" applyFill="1">
      <alignment vertical="center"/>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0" fontId="1" fillId="2" borderId="0" xfId="0" applyFont="1" applyFill="1" applyAlignment="1">
      <alignment horizontal="center"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0" fontId="7" fillId="2" borderId="0" xfId="0" applyFont="1" applyFill="1" applyAlignment="1">
      <alignment horizontal="center" vertical="center"/>
    </xf>
    <xf numFmtId="0" fontId="7" fillId="2" borderId="0" xfId="0" applyFont="1" applyFill="1">
      <alignment vertical="center"/>
    </xf>
    <xf numFmtId="176" fontId="1" fillId="2" borderId="0" xfId="0" applyNumberFormat="1" applyFont="1" applyFill="1" applyAlignment="1">
      <alignment horizontal="center" vertical="center"/>
    </xf>
    <xf numFmtId="0" fontId="1" fillId="3" borderId="4" xfId="0" applyFont="1" applyFill="1" applyBorder="1" applyAlignment="1">
      <alignment horizontal="center" vertical="center"/>
    </xf>
    <xf numFmtId="0" fontId="14" fillId="2" borderId="0" xfId="0" applyFont="1" applyFill="1" applyAlignment="1">
      <alignment horizontal="center" vertical="center"/>
    </xf>
    <xf numFmtId="0" fontId="2" fillId="2" borderId="0" xfId="0" applyFont="1" applyFill="1" applyAlignment="1">
      <alignment horizontal="center" vertical="center"/>
    </xf>
    <xf numFmtId="0" fontId="3" fillId="2" borderId="0" xfId="0" applyFont="1" applyFill="1" applyAlignment="1">
      <alignment horizontal="center" vertical="center"/>
    </xf>
    <xf numFmtId="0" fontId="9" fillId="2" borderId="0" xfId="0" applyFont="1" applyFill="1" applyAlignment="1">
      <alignment horizontal="center" vertical="center"/>
    </xf>
    <xf numFmtId="0" fontId="1" fillId="4" borderId="5" xfId="0" applyFont="1" applyFill="1" applyBorder="1" applyAlignment="1">
      <alignment horizontal="center" vertical="center"/>
    </xf>
    <xf numFmtId="0" fontId="15" fillId="2" borderId="0" xfId="0" applyFont="1" applyFill="1" applyAlignment="1">
      <alignment horizontal="center" vertical="center" wrapText="1"/>
    </xf>
    <xf numFmtId="176" fontId="16" fillId="2" borderId="0" xfId="0" applyNumberFormat="1" applyFont="1" applyFill="1" applyAlignment="1">
      <alignment horizontal="center" vertical="center"/>
    </xf>
    <xf numFmtId="0" fontId="3" fillId="2" borderId="0" xfId="0" applyFont="1" applyFill="1">
      <alignment vertical="center"/>
    </xf>
    <xf numFmtId="0" fontId="14" fillId="2" borderId="0" xfId="0" applyFont="1" applyFill="1">
      <alignment vertical="center"/>
    </xf>
    <xf numFmtId="176" fontId="7" fillId="2" borderId="0" xfId="0" applyNumberFormat="1" applyFont="1" applyFill="1" applyAlignment="1">
      <alignment horizontal="center" vertical="center"/>
    </xf>
    <xf numFmtId="0" fontId="13" fillId="2" borderId="0" xfId="0" applyFont="1" applyFill="1" applyAlignment="1">
      <alignment horizontal="center" vertical="center"/>
    </xf>
    <xf numFmtId="0" fontId="17" fillId="2" borderId="0" xfId="0" applyFont="1" applyFill="1" applyAlignment="1">
      <alignment horizontal="center" vertical="center"/>
    </xf>
    <xf numFmtId="176" fontId="18" fillId="2" borderId="0" xfId="0" applyNumberFormat="1" applyFont="1" applyFill="1" applyAlignment="1">
      <alignment horizontal="center" vertical="center"/>
    </xf>
    <xf numFmtId="0" fontId="18" fillId="2" borderId="0" xfId="0" applyFont="1" applyFill="1" applyAlignment="1">
      <alignment horizontal="center" vertical="center"/>
    </xf>
    <xf numFmtId="176" fontId="19" fillId="2" borderId="0" xfId="0" applyNumberFormat="1" applyFont="1" applyFill="1" applyAlignment="1">
      <alignment horizontal="center" vertical="center"/>
    </xf>
    <xf numFmtId="0" fontId="20" fillId="2" borderId="0" xfId="0" applyFont="1" applyFill="1" applyAlignment="1">
      <alignment horizontal="center" vertical="center"/>
    </xf>
    <xf numFmtId="0" fontId="16" fillId="2" borderId="0" xfId="0" applyFont="1" applyFill="1" applyAlignment="1">
      <alignment horizontal="center" vertical="center" wrapText="1"/>
    </xf>
    <xf numFmtId="0" fontId="5" fillId="2" borderId="0" xfId="0" applyFont="1" applyFill="1" applyAlignment="1">
      <alignment horizontal="center" vertical="center" wrapText="1"/>
    </xf>
    <xf numFmtId="0" fontId="16" fillId="2" borderId="0" xfId="0" applyFont="1" applyFill="1" applyAlignment="1">
      <alignment horizontal="center" vertical="center"/>
    </xf>
    <xf numFmtId="0" fontId="21" fillId="2" borderId="0" xfId="0" applyFont="1" applyFill="1" applyAlignment="1">
      <alignment horizontal="center" vertical="center" wrapText="1"/>
    </xf>
    <xf numFmtId="0" fontId="22" fillId="2" borderId="0" xfId="0" applyFont="1" applyFill="1" applyAlignment="1">
      <alignment horizontal="center" vertical="center" wrapText="1"/>
    </xf>
    <xf numFmtId="0" fontId="23" fillId="2" borderId="0" xfId="0" applyFont="1" applyFill="1" applyAlignment="1">
      <alignment horizontal="center" vertical="center" wrapText="1"/>
    </xf>
    <xf numFmtId="0" fontId="24" fillId="2" borderId="0" xfId="0" applyFont="1" applyFill="1" applyAlignment="1">
      <alignment horizontal="center" vertical="center" wrapText="1"/>
    </xf>
    <xf numFmtId="2" fontId="14" fillId="2" borderId="0" xfId="0" applyNumberFormat="1" applyFont="1" applyFill="1" applyAlignment="1">
      <alignment horizontal="center" vertical="center"/>
    </xf>
    <xf numFmtId="0" fontId="17" fillId="2" borderId="0" xfId="0" applyFont="1" applyFill="1">
      <alignment vertical="center"/>
    </xf>
    <xf numFmtId="177" fontId="14" fillId="2" borderId="0" xfId="0" applyNumberFormat="1" applyFont="1" applyFill="1" applyAlignment="1">
      <alignment horizontal="center" vertical="center"/>
    </xf>
    <xf numFmtId="177" fontId="1" fillId="2" borderId="0" xfId="0" applyNumberFormat="1" applyFont="1" applyFill="1" applyAlignment="1">
      <alignment horizontal="center" vertical="center"/>
    </xf>
    <xf numFmtId="0" fontId="20" fillId="2" borderId="0" xfId="0" applyFont="1" applyFill="1">
      <alignment vertical="center"/>
    </xf>
    <xf numFmtId="0" fontId="1" fillId="5" borderId="6" xfId="0" applyFont="1" applyFill="1" applyBorder="1" applyAlignment="1">
      <alignment horizontal="center" vertical="center"/>
    </xf>
    <xf numFmtId="0" fontId="1" fillId="3" borderId="0" xfId="0" applyFont="1" applyFill="1" applyAlignment="1">
      <alignment horizontal="center" vertical="center"/>
    </xf>
    <xf numFmtId="0" fontId="9" fillId="3" borderId="0" xfId="0" applyFont="1" applyFill="1" applyAlignment="1">
      <alignment horizontal="center" vertical="center"/>
    </xf>
    <xf numFmtId="0" fontId="8" fillId="3" borderId="0" xfId="0" applyFont="1" applyFill="1">
      <alignment vertical="center"/>
    </xf>
    <xf numFmtId="0" fontId="5" fillId="3" borderId="0" xfId="0" applyFont="1" applyFill="1">
      <alignment vertical="center"/>
    </xf>
    <xf numFmtId="178" fontId="1" fillId="2" borderId="0" xfId="0" applyNumberFormat="1" applyFont="1" applyFill="1" applyAlignment="1">
      <alignment horizontal="center" vertical="center"/>
    </xf>
    <xf numFmtId="0" fontId="19" fillId="2" borderId="0" xfId="0" applyFont="1" applyFill="1" applyAlignment="1">
      <alignment horizontal="center" vertical="center"/>
    </xf>
    <xf numFmtId="0" fontId="10" fillId="2" borderId="0" xfId="0" applyFont="1" applyFill="1" applyAlignment="1">
      <alignment horizontal="center" vertical="center"/>
    </xf>
    <xf numFmtId="0" fontId="5" fillId="2" borderId="0" xfId="0" applyFont="1" applyFill="1">
      <alignment vertical="center"/>
    </xf>
    <xf numFmtId="0" fontId="2" fillId="2" borderId="0" xfId="0" applyFont="1" applyFill="1">
      <alignment vertical="center"/>
    </xf>
    <xf numFmtId="0" fontId="10" fillId="3" borderId="0" xfId="0" applyFont="1" applyFill="1" applyAlignment="1">
      <alignment horizontal="center" vertical="center"/>
    </xf>
    <xf numFmtId="0" fontId="25" fillId="3" borderId="0" xfId="0" applyFont="1" applyFill="1" applyAlignment="1">
      <alignment horizontal="center" vertical="center"/>
    </xf>
    <xf numFmtId="0" fontId="25" fillId="2" borderId="0" xfId="0" applyFont="1" applyFill="1" applyAlignment="1">
      <alignment horizontal="center" vertical="center"/>
    </xf>
    <xf numFmtId="179" fontId="1" fillId="2" borderId="0" xfId="0" applyNumberFormat="1" applyFont="1" applyFill="1" applyAlignment="1">
      <alignment horizontal="center" vertical="center"/>
    </xf>
    <xf numFmtId="0" fontId="26" fillId="2" borderId="8" xfId="0" applyFont="1" applyFill="1" applyBorder="1" applyAlignment="1">
      <alignment horizontal="center" vertical="center"/>
    </xf>
    <xf numFmtId="0" fontId="25" fillId="2" borderId="0" xfId="0" applyFont="1" applyFill="1">
      <alignment vertical="center"/>
    </xf>
    <xf numFmtId="0" fontId="7" fillId="2" borderId="0" xfId="0" applyFont="1" applyFill="1" applyAlignment="1">
      <alignment horizontal="center" vertical="center" wrapText="1"/>
    </xf>
    <xf numFmtId="2" fontId="2" fillId="2" borderId="0" xfId="0" applyNumberFormat="1" applyFont="1" applyFill="1" applyAlignment="1">
      <alignment horizontal="center" vertical="center"/>
    </xf>
    <xf numFmtId="180" fontId="2" fillId="2" borderId="0" xfId="0" applyNumberFormat="1" applyFont="1" applyFill="1" applyAlignment="1">
      <alignment horizontal="center" vertical="center"/>
    </xf>
    <xf numFmtId="0" fontId="27" fillId="2" borderId="0" xfId="0" applyFont="1" applyFill="1" applyAlignment="1">
      <alignment horizontal="center" vertical="center"/>
    </xf>
    <xf numFmtId="179" fontId="1" fillId="2" borderId="0" xfId="0" applyNumberFormat="1" applyFont="1" applyFill="1" applyAlignment="1">
      <alignment horizontal="center" vertical="center" wrapText="1"/>
    </xf>
    <xf numFmtId="181" fontId="2" fillId="2" borderId="0" xfId="0" applyNumberFormat="1" applyFont="1" applyFill="1" applyAlignment="1">
      <alignment horizontal="center" vertical="center" wrapText="1"/>
    </xf>
    <xf numFmtId="181" fontId="26" fillId="2" borderId="0" xfId="0" applyNumberFormat="1" applyFont="1" applyFill="1" applyAlignment="1">
      <alignment horizontal="center" vertical="center"/>
    </xf>
    <xf numFmtId="181" fontId="2" fillId="2" borderId="0" xfId="0" applyNumberFormat="1" applyFont="1" applyFill="1" applyAlignment="1">
      <alignment horizontal="center" vertical="center"/>
    </xf>
    <xf numFmtId="177" fontId="2"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1" fontId="2" fillId="2" borderId="0" xfId="0" applyNumberFormat="1" applyFont="1" applyFill="1" applyAlignment="1">
      <alignment horizontal="center" vertical="center"/>
    </xf>
    <xf numFmtId="0" fontId="28" fillId="2" borderId="0" xfId="0" applyFont="1" applyFill="1" applyAlignment="1">
      <alignment horizontal="center" vertical="center" wrapText="1"/>
    </xf>
    <xf numFmtId="0" fontId="24" fillId="2" borderId="0" xfId="0" applyFont="1" applyFill="1" applyAlignment="1">
      <alignment horizontal="center" vertical="center"/>
    </xf>
    <xf numFmtId="182" fontId="2" fillId="2" borderId="0" xfId="0" applyNumberFormat="1" applyFont="1" applyFill="1">
      <alignment vertical="center"/>
    </xf>
    <xf numFmtId="182" fontId="2" fillId="2" borderId="0" xfId="0" applyNumberFormat="1" applyFont="1" applyFill="1" applyAlignment="1">
      <alignment horizontal="center" vertical="center"/>
    </xf>
    <xf numFmtId="182" fontId="7" fillId="2" borderId="0" xfId="0" applyNumberFormat="1" applyFont="1" applyFill="1">
      <alignment vertical="center"/>
    </xf>
    <xf numFmtId="1" fontId="7" fillId="2" borderId="0" xfId="0" applyNumberFormat="1" applyFont="1" applyFill="1" applyAlignment="1">
      <alignment horizontal="center" vertical="center"/>
    </xf>
    <xf numFmtId="182" fontId="7" fillId="2" borderId="0" xfId="0" applyNumberFormat="1" applyFont="1" applyFill="1" applyAlignment="1">
      <alignment horizontal="center" vertical="center"/>
    </xf>
    <xf numFmtId="1" fontId="1" fillId="2" borderId="0" xfId="0" applyNumberFormat="1" applyFont="1" applyFill="1" applyAlignment="1">
      <alignment horizontal="center" vertical="center"/>
    </xf>
    <xf numFmtId="0" fontId="19" fillId="2" borderId="0" xfId="0" applyFont="1" applyFill="1" applyAlignment="1">
      <alignment horizontal="center" vertical="center" wrapText="1"/>
    </xf>
    <xf numFmtId="0" fontId="14" fillId="2" borderId="0" xfId="0" applyFont="1" applyFill="1" applyAlignment="1">
      <alignment horizontal="center" vertical="center" wrapText="1"/>
    </xf>
    <xf numFmtId="176" fontId="1"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176" fontId="14" fillId="2" borderId="0" xfId="0" applyNumberFormat="1" applyFont="1" applyFill="1" applyAlignment="1">
      <alignment horizontal="center" vertical="center" wrapText="1"/>
    </xf>
    <xf numFmtId="176" fontId="14" fillId="2" borderId="0" xfId="0" applyNumberFormat="1" applyFont="1" applyFill="1" applyAlignment="1">
      <alignment horizontal="center" vertical="center"/>
    </xf>
    <xf numFmtId="0" fontId="19" fillId="2" borderId="0" xfId="0" applyFont="1" applyFill="1">
      <alignment vertical="center"/>
    </xf>
    <xf numFmtId="176" fontId="21" fillId="2" borderId="0" xfId="0" applyNumberFormat="1" applyFont="1" applyFill="1" applyAlignment="1">
      <alignment horizontal="center" vertical="center"/>
    </xf>
    <xf numFmtId="0" fontId="33" fillId="2" borderId="0" xfId="0" applyFont="1" applyFill="1" applyAlignment="1">
      <alignment horizontal="center" vertical="center"/>
    </xf>
    <xf numFmtId="0" fontId="34" fillId="2" borderId="0" xfId="0" applyFont="1" applyFill="1" applyAlignment="1">
      <alignment horizontal="center" vertical="center"/>
    </xf>
    <xf numFmtId="179" fontId="0" fillId="0" borderId="0" xfId="0" applyNumberFormat="1">
      <alignment vertical="center"/>
    </xf>
    <xf numFmtId="179" fontId="35" fillId="0" borderId="0" xfId="0" applyNumberFormat="1" applyFont="1">
      <alignment vertical="center"/>
    </xf>
    <xf numFmtId="0" fontId="34" fillId="2" borderId="0" xfId="0" applyFont="1" applyFill="1">
      <alignment vertical="center"/>
    </xf>
    <xf numFmtId="0" fontId="32" fillId="0" borderId="9" xfId="0" applyFont="1" applyBorder="1" applyAlignment="1">
      <alignment horizontal="center" vertical="center"/>
    </xf>
    <xf numFmtId="0" fontId="33" fillId="2" borderId="0" xfId="0" applyFont="1" applyFill="1">
      <alignment vertical="center"/>
    </xf>
    <xf numFmtId="0" fontId="36" fillId="0" borderId="9" xfId="0" applyFont="1" applyBorder="1" applyAlignment="1">
      <alignment horizontal="center" vertical="center"/>
    </xf>
    <xf numFmtId="0" fontId="34" fillId="2" borderId="0" xfId="0" applyFont="1" applyFill="1" applyAlignment="1">
      <alignment horizontal="center" vertical="center" wrapText="1"/>
    </xf>
    <xf numFmtId="176" fontId="2" fillId="2" borderId="0" xfId="0" applyNumberFormat="1" applyFont="1" applyFill="1" applyAlignment="1">
      <alignment horizontal="center" vertical="center"/>
    </xf>
    <xf numFmtId="0" fontId="39" fillId="2" borderId="0" xfId="0" applyFont="1" applyFill="1" applyAlignment="1">
      <alignment horizontal="center" vertical="center"/>
    </xf>
    <xf numFmtId="0" fontId="0" fillId="0" borderId="0" xfId="0" applyAlignment="1">
      <alignment horizontal="center" vertical="center"/>
    </xf>
    <xf numFmtId="0" fontId="1" fillId="2" borderId="9" xfId="1" applyFont="1" applyAlignment="1">
      <alignment horizontal="center" vertical="center" wrapText="1"/>
    </xf>
    <xf numFmtId="176" fontId="1" fillId="2" borderId="9" xfId="1" applyNumberFormat="1" applyFont="1" applyAlignment="1">
      <alignment horizontal="center" vertical="center" wrapText="1"/>
    </xf>
    <xf numFmtId="0" fontId="21" fillId="2" borderId="9" xfId="1" applyFont="1" applyAlignment="1">
      <alignment horizontal="center" vertical="center"/>
    </xf>
    <xf numFmtId="0" fontId="1" fillId="2" borderId="9" xfId="1" applyFont="1" applyAlignment="1">
      <alignment horizontal="center" vertical="center"/>
    </xf>
    <xf numFmtId="0" fontId="16" fillId="2" borderId="9" xfId="1" applyFont="1" applyAlignment="1">
      <alignment horizontal="center" vertical="center" wrapText="1"/>
    </xf>
    <xf numFmtId="0" fontId="16" fillId="2" borderId="9" xfId="1" applyFont="1" applyAlignment="1">
      <alignment horizontal="center" vertical="center"/>
    </xf>
    <xf numFmtId="0" fontId="2" fillId="2" borderId="9" xfId="1" applyFont="1" applyAlignment="1">
      <alignment horizontal="center" vertical="center"/>
    </xf>
    <xf numFmtId="0" fontId="14" fillId="2" borderId="9" xfId="1" applyFont="1" applyAlignment="1">
      <alignment horizontal="center" vertical="center"/>
    </xf>
    <xf numFmtId="0" fontId="7" fillId="2" borderId="9" xfId="1" applyFont="1" applyAlignment="1">
      <alignment horizontal="center" vertical="center"/>
    </xf>
    <xf numFmtId="176" fontId="21" fillId="2" borderId="9" xfId="1" applyNumberFormat="1" applyFont="1" applyAlignment="1">
      <alignment horizontal="center" vertical="center" wrapText="1"/>
    </xf>
    <xf numFmtId="176" fontId="14" fillId="2" borderId="9" xfId="1" applyNumberFormat="1" applyFont="1" applyAlignment="1">
      <alignment horizontal="center" vertical="center" wrapText="1"/>
    </xf>
    <xf numFmtId="176" fontId="21" fillId="2" borderId="9" xfId="1" applyNumberFormat="1" applyFont="1" applyAlignment="1">
      <alignment horizontal="center" vertical="center"/>
    </xf>
    <xf numFmtId="176" fontId="14" fillId="2" borderId="9" xfId="1" applyNumberFormat="1" applyFont="1" applyAlignment="1">
      <alignment horizontal="center" vertical="center"/>
    </xf>
    <xf numFmtId="176" fontId="1" fillId="2" borderId="9" xfId="1" applyNumberFormat="1" applyFont="1" applyAlignment="1">
      <alignment horizontal="center" vertical="center"/>
    </xf>
    <xf numFmtId="0" fontId="16" fillId="2" borderId="9" xfId="1" applyFont="1">
      <alignment vertical="center"/>
    </xf>
    <xf numFmtId="0" fontId="41" fillId="2" borderId="9" xfId="1">
      <alignment vertical="center"/>
    </xf>
    <xf numFmtId="176" fontId="2" fillId="2" borderId="9" xfId="1" applyNumberFormat="1" applyFont="1" applyAlignment="1">
      <alignment horizontal="center" vertical="center" wrapText="1"/>
    </xf>
    <xf numFmtId="0" fontId="42" fillId="0" borderId="0" xfId="0" applyFont="1" applyAlignment="1">
      <alignment horizontal="center" vertical="center"/>
    </xf>
    <xf numFmtId="0" fontId="39" fillId="0" borderId="0" xfId="0" applyFont="1" applyAlignment="1">
      <alignment horizontal="center" vertical="center"/>
    </xf>
    <xf numFmtId="0" fontId="0" fillId="0" borderId="0" xfId="0" applyAlignment="1">
      <alignment horizontal="center" vertical="center" wrapText="1"/>
    </xf>
    <xf numFmtId="0" fontId="1" fillId="0" borderId="0" xfId="0" applyFont="1" applyAlignment="1">
      <alignment horizontal="center" vertical="center"/>
    </xf>
    <xf numFmtId="0" fontId="44" fillId="0" borderId="0" xfId="0" applyFont="1" applyAlignment="1">
      <alignment horizontal="center" vertical="center"/>
    </xf>
    <xf numFmtId="0" fontId="8" fillId="2" borderId="0" xfId="0" applyFont="1" applyFill="1" applyAlignment="1">
      <alignment horizontal="center" vertical="center"/>
    </xf>
    <xf numFmtId="0" fontId="8" fillId="3" borderId="0" xfId="0" applyFont="1" applyFill="1" applyAlignment="1">
      <alignment horizontal="center" vertical="center"/>
    </xf>
    <xf numFmtId="0" fontId="5" fillId="3" borderId="0" xfId="0" applyFont="1" applyFill="1" applyAlignment="1">
      <alignment horizontal="center" vertical="center"/>
    </xf>
    <xf numFmtId="0" fontId="29" fillId="2" borderId="0" xfId="0" applyFont="1" applyFill="1" applyAlignment="1">
      <alignment horizontal="center" vertical="center"/>
    </xf>
    <xf numFmtId="0" fontId="30" fillId="2" borderId="0" xfId="0" applyFont="1" applyFill="1" applyAlignment="1">
      <alignment horizontal="center" vertical="center"/>
    </xf>
    <xf numFmtId="0" fontId="1" fillId="0" borderId="9" xfId="0" applyFont="1" applyBorder="1" applyAlignment="1">
      <alignment horizontal="center" vertical="center"/>
    </xf>
    <xf numFmtId="0" fontId="1" fillId="0" borderId="0" xfId="0" applyFont="1" applyAlignment="1">
      <alignment horizontal="center" vertical="center" wrapText="1"/>
    </xf>
    <xf numFmtId="0" fontId="42" fillId="0" borderId="0" xfId="0" applyFont="1" applyAlignment="1">
      <alignment horizontal="center" vertical="center" wrapText="1"/>
    </xf>
    <xf numFmtId="0" fontId="1" fillId="2" borderId="9" xfId="0" applyFont="1" applyFill="1" applyBorder="1" applyAlignment="1">
      <alignment horizontal="center" vertical="center"/>
    </xf>
    <xf numFmtId="0" fontId="7" fillId="7" borderId="0" xfId="0" applyFont="1" applyFill="1" applyAlignment="1">
      <alignment horizontal="center" vertical="center"/>
    </xf>
    <xf numFmtId="0" fontId="7" fillId="0" borderId="0" xfId="0" applyFont="1" applyAlignment="1">
      <alignment horizontal="center" vertical="center"/>
    </xf>
    <xf numFmtId="0" fontId="2" fillId="0" borderId="0" xfId="0" applyFont="1" applyAlignment="1">
      <alignment horizontal="center" vertical="center"/>
    </xf>
    <xf numFmtId="0" fontId="0" fillId="0" borderId="0" xfId="0" applyAlignment="1"/>
    <xf numFmtId="0" fontId="45" fillId="0" borderId="0" xfId="0" applyFont="1" applyAlignment="1">
      <alignment horizontal="center" vertical="center"/>
    </xf>
    <xf numFmtId="0" fontId="46" fillId="0" borderId="0" xfId="0" applyFont="1">
      <alignment vertical="center"/>
    </xf>
    <xf numFmtId="180" fontId="2" fillId="0" borderId="0" xfId="0" applyNumberFormat="1" applyFont="1" applyAlignment="1">
      <alignment horizontal="center" vertical="center"/>
    </xf>
    <xf numFmtId="0" fontId="47" fillId="0" borderId="0" xfId="0" applyFont="1" applyAlignment="1">
      <alignment horizontal="center" vertical="center"/>
    </xf>
    <xf numFmtId="0" fontId="7" fillId="0" borderId="0" xfId="0" applyFont="1" applyAlignment="1">
      <alignment horizontal="center" vertical="center" wrapText="1"/>
    </xf>
    <xf numFmtId="0" fontId="48" fillId="0" borderId="0" xfId="0" applyFont="1" applyAlignment="1">
      <alignment horizontal="center" vertical="center"/>
    </xf>
    <xf numFmtId="0" fontId="49" fillId="7" borderId="0" xfId="0" applyFont="1" applyFill="1">
      <alignment vertical="center"/>
    </xf>
    <xf numFmtId="0" fontId="2" fillId="0" borderId="0" xfId="0" applyFont="1" applyAlignment="1">
      <alignment horizontal="center"/>
    </xf>
    <xf numFmtId="0" fontId="2" fillId="0" borderId="0" xfId="0" applyFont="1" applyAlignment="1"/>
    <xf numFmtId="0" fontId="1" fillId="0" borderId="0" xfId="0" applyFont="1" applyFill="1" applyAlignment="1">
      <alignment horizontal="center" vertical="center"/>
    </xf>
    <xf numFmtId="0" fontId="0" fillId="0" borderId="0" xfId="0" applyFill="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horizontal="center" vertical="center"/>
    </xf>
    <xf numFmtId="0" fontId="2" fillId="0" borderId="0" xfId="0" applyFont="1" applyFill="1" applyAlignment="1">
      <alignment horizontal="center" vertical="center"/>
    </xf>
    <xf numFmtId="0" fontId="7" fillId="0" borderId="0" xfId="0" applyFont="1" applyFill="1" applyAlignment="1">
      <alignment horizontal="center" vertical="center"/>
    </xf>
    <xf numFmtId="0" fontId="50" fillId="0" borderId="0" xfId="0" applyFont="1">
      <alignment vertical="center"/>
    </xf>
    <xf numFmtId="0" fontId="2" fillId="0" borderId="4" xfId="0" applyFont="1" applyFill="1" applyBorder="1" applyAlignment="1">
      <alignment horizontal="center" vertical="center"/>
    </xf>
    <xf numFmtId="0" fontId="2" fillId="0" borderId="0" xfId="0" applyFont="1" applyFill="1" applyAlignment="1">
      <alignment horizontal="center" vertical="center" wrapText="1"/>
    </xf>
    <xf numFmtId="0" fontId="39" fillId="0" borderId="0" xfId="0" applyFont="1" applyFill="1">
      <alignment vertical="center"/>
    </xf>
    <xf numFmtId="0" fontId="2" fillId="0" borderId="9" xfId="0" applyFont="1" applyFill="1" applyBorder="1" applyAlignment="1">
      <alignment horizontal="center" vertical="center"/>
    </xf>
    <xf numFmtId="0" fontId="39" fillId="0" borderId="9" xfId="0" applyFont="1" applyFill="1" applyBorder="1">
      <alignment vertical="center"/>
    </xf>
    <xf numFmtId="0" fontId="39" fillId="0" borderId="0" xfId="0" applyFont="1">
      <alignment vertical="center"/>
    </xf>
    <xf numFmtId="0" fontId="50" fillId="0" borderId="0" xfId="0" applyFont="1" applyAlignment="1">
      <alignment horizontal="center" vertical="center"/>
    </xf>
    <xf numFmtId="176" fontId="2" fillId="0" borderId="0" xfId="0" applyNumberFormat="1" applyFont="1" applyFill="1" applyAlignment="1">
      <alignment horizontal="center" vertical="center"/>
    </xf>
    <xf numFmtId="178" fontId="2" fillId="0" borderId="0" xfId="0" applyNumberFormat="1" applyFont="1" applyFill="1" applyAlignment="1">
      <alignment horizontal="center" vertical="center"/>
    </xf>
    <xf numFmtId="184" fontId="39" fillId="0" borderId="0" xfId="0" applyNumberFormat="1" applyFont="1" applyFill="1" applyAlignment="1">
      <alignment horizontal="center" vertical="center"/>
    </xf>
    <xf numFmtId="0" fontId="2" fillId="0" borderId="0" xfId="0" applyFont="1">
      <alignment vertical="center"/>
    </xf>
    <xf numFmtId="49" fontId="2" fillId="0" borderId="0" xfId="0" applyNumberFormat="1" applyFont="1" applyAlignment="1">
      <alignment horizontal="center" vertical="center"/>
    </xf>
    <xf numFmtId="0" fontId="2" fillId="0" borderId="0" xfId="0" applyFont="1" applyAlignment="1">
      <alignment horizontal="center" vertical="center" wrapText="1"/>
    </xf>
    <xf numFmtId="0" fontId="39" fillId="0" borderId="0" xfId="0" applyFont="1" applyAlignment="1"/>
    <xf numFmtId="0" fontId="39" fillId="0" borderId="0" xfId="0" applyFont="1" applyAlignment="1">
      <alignment horizontal="center"/>
    </xf>
    <xf numFmtId="0" fontId="39" fillId="0" borderId="0" xfId="0" applyFont="1" applyAlignment="1">
      <alignment horizontal="center" vertical="center" wrapText="1"/>
    </xf>
    <xf numFmtId="179" fontId="2"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0" fontId="2" fillId="2" borderId="0" xfId="0" applyFont="1" applyFill="1" applyAlignment="1">
      <alignment horizontal="center"/>
    </xf>
    <xf numFmtId="0" fontId="2" fillId="2" borderId="0" xfId="0" applyFont="1" applyFill="1" applyAlignment="1">
      <alignment horizontal="center" vertical="top"/>
    </xf>
    <xf numFmtId="0" fontId="7" fillId="0" borderId="9" xfId="0" applyFont="1" applyBorder="1" applyAlignment="1">
      <alignment horizontal="center" vertical="center"/>
    </xf>
    <xf numFmtId="1" fontId="2" fillId="0" borderId="0" xfId="0" applyNumberFormat="1" applyFont="1" applyFill="1" applyAlignment="1">
      <alignment horizontal="center" vertical="center"/>
    </xf>
    <xf numFmtId="0" fontId="50" fillId="0" borderId="9" xfId="0" applyFont="1" applyFill="1" applyBorder="1">
      <alignment vertical="center"/>
    </xf>
    <xf numFmtId="0" fontId="13" fillId="0" borderId="9" xfId="0" applyFont="1" applyFill="1" applyBorder="1" applyAlignment="1">
      <alignment horizontal="center" vertical="center"/>
    </xf>
    <xf numFmtId="0" fontId="2" fillId="0" borderId="9" xfId="0" applyFont="1" applyFill="1" applyBorder="1" applyAlignment="1">
      <alignment horizontal="center" vertical="center" wrapText="1"/>
    </xf>
    <xf numFmtId="0" fontId="2" fillId="0" borderId="9" xfId="1" applyFont="1" applyFill="1" applyBorder="1" applyAlignment="1">
      <alignment horizontal="center" vertical="center" wrapText="1"/>
    </xf>
    <xf numFmtId="176" fontId="2" fillId="0" borderId="9" xfId="1" applyNumberFormat="1" applyFont="1" applyFill="1" applyBorder="1" applyAlignment="1">
      <alignment horizontal="center" vertical="center" wrapText="1"/>
    </xf>
    <xf numFmtId="0" fontId="2" fillId="0" borderId="9" xfId="1" applyFont="1" applyFill="1" applyBorder="1">
      <alignment vertical="center"/>
    </xf>
    <xf numFmtId="0" fontId="2" fillId="0" borderId="9" xfId="1" applyFont="1" applyFill="1" applyBorder="1" applyAlignment="1">
      <alignment horizontal="center" vertical="center"/>
    </xf>
    <xf numFmtId="1" fontId="2" fillId="0" borderId="9" xfId="0" applyNumberFormat="1" applyFont="1" applyFill="1" applyBorder="1" applyAlignment="1">
      <alignment horizontal="center" vertical="center"/>
    </xf>
    <xf numFmtId="176" fontId="2" fillId="0" borderId="9" xfId="1" applyNumberFormat="1" applyFont="1" applyFill="1" applyBorder="1">
      <alignment vertical="center"/>
    </xf>
    <xf numFmtId="183" fontId="2" fillId="0" borderId="0" xfId="0" applyNumberFormat="1" applyFont="1" applyFill="1" applyAlignment="1">
      <alignment horizontal="center" vertical="center" wrapText="1"/>
    </xf>
    <xf numFmtId="183" fontId="2" fillId="0" borderId="0" xfId="0" applyNumberFormat="1" applyFont="1" applyFill="1" applyAlignment="1">
      <alignment horizontal="center" vertical="center"/>
    </xf>
    <xf numFmtId="183" fontId="51" fillId="0" borderId="0" xfId="0" applyNumberFormat="1" applyFont="1" applyFill="1" applyAlignment="1">
      <alignment horizontal="center" vertical="center"/>
    </xf>
    <xf numFmtId="0" fontId="2" fillId="0" borderId="9" xfId="0" applyFont="1" applyFill="1" applyBorder="1">
      <alignment vertical="center"/>
    </xf>
    <xf numFmtId="0" fontId="50" fillId="0" borderId="0" xfId="0" applyFont="1" applyFill="1" applyAlignment="1">
      <alignment horizontal="center" vertical="center"/>
    </xf>
    <xf numFmtId="0" fontId="43" fillId="0" borderId="0" xfId="0" applyFont="1" applyFill="1" applyAlignment="1">
      <alignment horizontal="center" vertical="center"/>
    </xf>
    <xf numFmtId="179" fontId="2" fillId="0" borderId="0" xfId="0" applyNumberFormat="1" applyFont="1" applyFill="1" applyAlignment="1">
      <alignment horizontal="center" vertical="center" wrapText="1"/>
    </xf>
    <xf numFmtId="179" fontId="43" fillId="0" borderId="0" xfId="0" applyNumberFormat="1" applyFont="1" applyFill="1" applyAlignment="1">
      <alignment horizontal="center" vertical="center"/>
    </xf>
    <xf numFmtId="0" fontId="39" fillId="0" borderId="0" xfId="0" applyFont="1" applyFill="1" applyAlignment="1">
      <alignment horizontal="center" vertical="center"/>
    </xf>
    <xf numFmtId="179" fontId="50" fillId="0" borderId="0" xfId="0" applyNumberFormat="1" applyFont="1" applyFill="1" applyAlignment="1">
      <alignment horizontal="center" vertical="center"/>
    </xf>
    <xf numFmtId="176" fontId="50" fillId="0" borderId="0" xfId="0" applyNumberFormat="1" applyFont="1" applyFill="1" applyAlignment="1">
      <alignment horizontal="center" vertical="center"/>
    </xf>
    <xf numFmtId="0" fontId="4" fillId="0" borderId="0" xfId="0" applyFont="1" applyFill="1" applyAlignment="1">
      <alignment horizontal="center" vertical="center"/>
    </xf>
    <xf numFmtId="0" fontId="50" fillId="0" borderId="0" xfId="0" applyNumberFormat="1" applyFont="1" applyFill="1" applyAlignment="1">
      <alignment horizontal="center" vertical="center"/>
    </xf>
    <xf numFmtId="0" fontId="43" fillId="0" borderId="0" xfId="0" applyNumberFormat="1" applyFont="1" applyFill="1" applyAlignment="1">
      <alignment horizontal="center" vertical="center"/>
    </xf>
    <xf numFmtId="178" fontId="39" fillId="0" borderId="0" xfId="0" applyNumberFormat="1" applyFont="1" applyFill="1" applyAlignment="1">
      <alignment horizontal="center" vertical="center"/>
    </xf>
    <xf numFmtId="176" fontId="39" fillId="0" borderId="0" xfId="0" applyNumberFormat="1" applyFont="1" applyFill="1" applyAlignment="1">
      <alignment horizontal="center" vertical="center"/>
    </xf>
    <xf numFmtId="0" fontId="50" fillId="0" borderId="0" xfId="0" applyFont="1" applyAlignment="1">
      <alignment horizontal="center" vertical="center" wrapText="1"/>
    </xf>
    <xf numFmtId="3" fontId="2" fillId="0" borderId="9" xfId="0" applyNumberFormat="1" applyFont="1" applyFill="1" applyBorder="1" applyAlignment="1">
      <alignment horizontal="center" vertical="center"/>
    </xf>
    <xf numFmtId="4" fontId="2" fillId="0" borderId="9" xfId="0" applyNumberFormat="1" applyFont="1" applyFill="1" applyBorder="1" applyAlignment="1">
      <alignment horizontal="center" vertical="center"/>
    </xf>
    <xf numFmtId="0" fontId="27" fillId="0" borderId="9" xfId="0" applyFont="1" applyFill="1" applyBorder="1" applyAlignment="1">
      <alignment horizontal="center" vertical="center"/>
    </xf>
    <xf numFmtId="0" fontId="2" fillId="0" borderId="9" xfId="0" applyFont="1" applyFill="1" applyBorder="1" applyAlignment="1">
      <alignment vertical="center" wrapText="1"/>
    </xf>
    <xf numFmtId="0" fontId="1" fillId="0" borderId="0" xfId="0" applyFont="1" applyFill="1" applyAlignment="1">
      <alignment horizontal="center" vertical="center"/>
    </xf>
    <xf numFmtId="0" fontId="1" fillId="2" borderId="0" xfId="0" applyFont="1" applyFill="1" applyAlignment="1">
      <alignment horizontal="center" vertical="center"/>
    </xf>
    <xf numFmtId="0" fontId="5" fillId="2" borderId="2"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2" xfId="0" applyFont="1" applyFill="1" applyBorder="1" applyAlignment="1">
      <alignment horizontal="center" vertical="center"/>
    </xf>
    <xf numFmtId="0" fontId="11" fillId="2" borderId="2" xfId="0" applyFont="1" applyFill="1" applyBorder="1" applyAlignment="1">
      <alignment horizontal="center" vertical="center"/>
    </xf>
    <xf numFmtId="0" fontId="10" fillId="2" borderId="2" xfId="0" applyFont="1" applyFill="1" applyBorder="1" applyAlignment="1">
      <alignment horizontal="center" vertical="center"/>
    </xf>
    <xf numFmtId="0" fontId="5" fillId="2" borderId="2" xfId="0" applyFont="1" applyFill="1" applyBorder="1">
      <alignment vertical="center"/>
    </xf>
    <xf numFmtId="0" fontId="13" fillId="2" borderId="1" xfId="0" applyFont="1" applyFill="1" applyBorder="1">
      <alignment vertical="center"/>
    </xf>
    <xf numFmtId="0" fontId="13" fillId="2" borderId="3" xfId="0" applyFont="1" applyFill="1" applyBorder="1">
      <alignment vertical="center"/>
    </xf>
    <xf numFmtId="0" fontId="2" fillId="0" borderId="0" xfId="0" applyFont="1" applyFill="1" applyAlignment="1">
      <alignment horizontal="center" vertical="center"/>
    </xf>
    <xf numFmtId="0" fontId="12" fillId="2" borderId="1" xfId="0" applyFont="1" applyFill="1" applyBorder="1">
      <alignment vertical="center"/>
    </xf>
    <xf numFmtId="0" fontId="12" fillId="2" borderId="3" xfId="0" applyFont="1" applyFill="1" applyBorder="1">
      <alignment vertical="center"/>
    </xf>
    <xf numFmtId="0" fontId="2" fillId="0" borderId="9" xfId="0" applyFont="1" applyFill="1" applyBorder="1" applyAlignment="1">
      <alignment horizontal="center" vertical="center"/>
    </xf>
    <xf numFmtId="0" fontId="13" fillId="0" borderId="9" xfId="0" applyFont="1" applyFill="1" applyBorder="1">
      <alignment vertical="center"/>
    </xf>
    <xf numFmtId="0" fontId="13" fillId="0" borderId="9" xfId="0" applyFont="1" applyFill="1" applyBorder="1" applyAlignment="1">
      <alignment horizontal="center" vertical="center"/>
    </xf>
    <xf numFmtId="0" fontId="12" fillId="0" borderId="9" xfId="0" applyFont="1" applyFill="1" applyBorder="1">
      <alignment vertical="center"/>
    </xf>
    <xf numFmtId="0" fontId="1" fillId="0" borderId="9" xfId="0" applyFont="1" applyBorder="1" applyAlignment="1">
      <alignment horizontal="center" vertical="center"/>
    </xf>
    <xf numFmtId="0" fontId="1" fillId="0" borderId="0" xfId="0" applyFont="1" applyAlignment="1">
      <alignment horizontal="center" vertical="center"/>
    </xf>
    <xf numFmtId="0" fontId="1" fillId="2" borderId="9" xfId="0" applyFont="1" applyFill="1" applyBorder="1" applyAlignment="1">
      <alignment horizontal="center" vertical="center"/>
    </xf>
    <xf numFmtId="0" fontId="8" fillId="2" borderId="1" xfId="0" applyFont="1" applyFill="1" applyBorder="1">
      <alignment vertical="center"/>
    </xf>
    <xf numFmtId="0" fontId="8" fillId="2" borderId="3" xfId="0" applyFont="1" applyFill="1" applyBorder="1">
      <alignment vertical="center"/>
    </xf>
    <xf numFmtId="0" fontId="2" fillId="2" borderId="0" xfId="0" applyFont="1" applyFill="1" applyAlignment="1">
      <alignment horizontal="center" vertical="center"/>
    </xf>
    <xf numFmtId="0" fontId="13" fillId="2" borderId="1"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2"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3" xfId="0" applyFont="1" applyFill="1" applyBorder="1" applyAlignment="1">
      <alignment horizontal="center" vertical="center"/>
    </xf>
    <xf numFmtId="0" fontId="1" fillId="5"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7" xfId="0" applyFont="1" applyFill="1" applyBorder="1" applyAlignment="1">
      <alignment horizontal="center" vertical="center"/>
    </xf>
    <xf numFmtId="0" fontId="7" fillId="2" borderId="0" xfId="0" applyFont="1" applyFill="1" applyAlignment="1">
      <alignment horizontal="center" vertical="center"/>
    </xf>
    <xf numFmtId="0" fontId="0" fillId="0" borderId="0" xfId="0" applyAlignment="1">
      <alignment horizontal="center" vertical="center"/>
    </xf>
    <xf numFmtId="0" fontId="5" fillId="2" borderId="0" xfId="0" applyFont="1" applyFill="1" applyAlignment="1">
      <alignment horizontal="center" vertical="center"/>
    </xf>
    <xf numFmtId="0" fontId="8" fillId="2" borderId="0" xfId="0" applyFont="1" applyFill="1" applyAlignment="1">
      <alignment horizontal="center" vertical="center"/>
    </xf>
    <xf numFmtId="0" fontId="1" fillId="2" borderId="10" xfId="0" applyFont="1" applyFill="1" applyBorder="1" applyAlignment="1">
      <alignment horizontal="center" vertical="center"/>
    </xf>
    <xf numFmtId="0" fontId="45" fillId="0" borderId="0" xfId="0" applyFont="1" applyAlignment="1">
      <alignment horizontal="center" vertical="center"/>
    </xf>
    <xf numFmtId="0" fontId="39" fillId="0" borderId="0" xfId="0" applyFont="1" applyAlignment="1">
      <alignment horizontal="center" vertical="center"/>
    </xf>
    <xf numFmtId="0" fontId="8" fillId="0" borderId="9" xfId="0" applyFont="1" applyFill="1" applyBorder="1">
      <alignment vertical="center"/>
    </xf>
    <xf numFmtId="0" fontId="14" fillId="2" borderId="0" xfId="0" applyFont="1" applyFill="1" applyAlignment="1">
      <alignment horizontal="center" vertical="center"/>
    </xf>
    <xf numFmtId="0" fontId="1" fillId="2" borderId="9" xfId="1" applyFont="1" applyAlignment="1">
      <alignment horizontal="center" vertical="center"/>
    </xf>
    <xf numFmtId="0" fontId="0" fillId="0" borderId="0" xfId="0" applyAlignment="1">
      <alignment horizontal="center" vertical="center" wrapText="1"/>
    </xf>
    <xf numFmtId="0" fontId="1" fillId="2" borderId="9" xfId="1" applyFont="1" applyAlignment="1">
      <alignment horizontal="center" vertical="center" wrapText="1"/>
    </xf>
  </cellXfs>
  <cellStyles count="3">
    <cellStyle name="0,0_x000d__x000a_NA_x000d__x000a_" xfId="2"/>
    <cellStyle name="常规" xfId="0" builtinId="0"/>
    <cellStyle name="常规 2"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主题​​">
  <a:themeElements>
    <a:clrScheme name="Office">
      <a:dk1>
        <a:sysClr val="windowText" lastClr="000000"/>
      </a:dk1>
      <a:lt1>
        <a:sysClr val="window" lastClr="CAEAC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6"/>
  <sheetViews>
    <sheetView zoomScale="55" zoomScaleNormal="55" workbookViewId="0">
      <selection activeCell="H19" sqref="H19"/>
    </sheetView>
  </sheetViews>
  <sheetFormatPr defaultColWidth="8.77734375" defaultRowHeight="14.4"/>
  <cols>
    <col min="1" max="112" width="11" style="140" customWidth="1"/>
    <col min="113" max="127" width="8" style="140" customWidth="1"/>
    <col min="128" max="16384" width="8.77734375" style="140"/>
  </cols>
  <sheetData>
    <row r="1" spans="1:127" ht="15.6">
      <c r="A1" s="139" t="s">
        <v>185</v>
      </c>
      <c r="B1" s="139"/>
      <c r="C1" s="198" t="s">
        <v>1</v>
      </c>
      <c r="D1" s="198"/>
      <c r="E1" s="198"/>
      <c r="F1" s="198"/>
      <c r="G1" s="198"/>
      <c r="H1" s="198"/>
      <c r="I1" s="198"/>
      <c r="J1" s="198"/>
      <c r="K1" s="198"/>
      <c r="L1" s="198"/>
      <c r="M1" s="198"/>
      <c r="N1" s="198"/>
      <c r="O1" s="198"/>
      <c r="P1" s="198" t="s">
        <v>222</v>
      </c>
      <c r="Q1" s="198"/>
      <c r="R1" s="198"/>
      <c r="S1" s="198"/>
      <c r="T1" s="198"/>
      <c r="U1" s="198"/>
      <c r="V1" s="198"/>
      <c r="W1" s="198"/>
      <c r="X1" s="198"/>
      <c r="Y1" s="198"/>
      <c r="Z1" s="198"/>
      <c r="AA1" s="198" t="s">
        <v>3</v>
      </c>
      <c r="AB1" s="198"/>
      <c r="AC1" s="198"/>
      <c r="AD1" s="198"/>
      <c r="AE1" s="198"/>
      <c r="AF1" s="198"/>
      <c r="AG1" s="198"/>
      <c r="AH1" s="198"/>
      <c r="AI1" s="198"/>
      <c r="AJ1" s="198"/>
      <c r="AK1" s="198"/>
      <c r="AL1" s="198"/>
      <c r="AM1" s="198"/>
      <c r="AN1" s="198"/>
      <c r="AO1" s="198"/>
      <c r="AP1" s="198"/>
      <c r="AQ1" s="198" t="s">
        <v>132</v>
      </c>
      <c r="AR1" s="198"/>
      <c r="AS1" s="198"/>
      <c r="AT1" s="198"/>
      <c r="AU1" s="198"/>
      <c r="AV1" s="198"/>
      <c r="AW1" s="198"/>
      <c r="AX1" s="198"/>
      <c r="AY1" s="198"/>
      <c r="AZ1" s="198"/>
      <c r="BA1" s="198"/>
      <c r="BB1" s="198" t="s">
        <v>5</v>
      </c>
      <c r="BC1" s="198"/>
      <c r="BD1" s="198"/>
      <c r="BE1" s="198"/>
      <c r="BF1" s="198"/>
      <c r="BG1" s="198"/>
      <c r="BH1" s="198"/>
      <c r="BI1" s="198"/>
      <c r="BJ1" s="198"/>
      <c r="BK1" s="198"/>
      <c r="BL1" s="198"/>
      <c r="BM1" s="198"/>
      <c r="BN1" s="198" t="s">
        <v>6</v>
      </c>
      <c r="BO1" s="198"/>
      <c r="BP1" s="198"/>
      <c r="BQ1" s="198"/>
      <c r="BR1" s="198"/>
      <c r="BS1" s="198"/>
      <c r="BT1" s="198"/>
      <c r="BU1" s="198"/>
      <c r="BV1" s="198"/>
      <c r="BW1" s="198"/>
      <c r="BX1" s="198"/>
      <c r="BY1" s="198"/>
      <c r="BZ1" s="198"/>
      <c r="CB1" s="198" t="s">
        <v>7</v>
      </c>
      <c r="CC1" s="198"/>
      <c r="CD1" s="198"/>
      <c r="CE1" s="198"/>
      <c r="CF1" s="198"/>
      <c r="CG1" s="198"/>
      <c r="CH1" s="198"/>
      <c r="CI1" s="198"/>
      <c r="CJ1" s="198"/>
      <c r="CK1" s="198"/>
      <c r="CL1" s="198"/>
      <c r="CM1" s="198"/>
      <c r="CN1" s="198"/>
      <c r="CO1" s="198"/>
      <c r="CP1" s="198"/>
      <c r="CQ1" s="198"/>
      <c r="CR1" s="198"/>
      <c r="CS1" s="198"/>
      <c r="CT1" s="198" t="s">
        <v>8</v>
      </c>
      <c r="CU1" s="198"/>
      <c r="CV1" s="198"/>
      <c r="CW1" s="198"/>
      <c r="CX1" s="198"/>
      <c r="CY1" s="198"/>
      <c r="CZ1" s="198"/>
      <c r="DA1" s="198"/>
      <c r="DB1" s="198" t="s">
        <v>9</v>
      </c>
      <c r="DC1" s="198"/>
      <c r="DD1" s="198"/>
      <c r="DE1" s="198"/>
      <c r="DF1" s="198"/>
      <c r="DG1" s="198"/>
      <c r="DH1" s="139"/>
      <c r="DI1" s="141"/>
      <c r="DO1" s="141"/>
    </row>
    <row r="2" spans="1:127" ht="15.6">
      <c r="A2" s="139"/>
      <c r="B2" s="139" t="s">
        <v>11</v>
      </c>
      <c r="C2" s="139" t="s">
        <v>12</v>
      </c>
      <c r="D2" s="139" t="s">
        <v>13</v>
      </c>
      <c r="E2" s="139" t="s">
        <v>14</v>
      </c>
      <c r="F2" s="139" t="s">
        <v>15</v>
      </c>
      <c r="G2" s="139" t="s">
        <v>16</v>
      </c>
      <c r="H2" s="139" t="s">
        <v>17</v>
      </c>
      <c r="I2" s="139" t="s">
        <v>18</v>
      </c>
      <c r="J2" s="139" t="s">
        <v>19</v>
      </c>
      <c r="K2" s="139" t="s">
        <v>20</v>
      </c>
      <c r="L2" s="139" t="s">
        <v>21</v>
      </c>
      <c r="M2" s="139" t="s">
        <v>22</v>
      </c>
      <c r="N2" s="139" t="s">
        <v>23</v>
      </c>
      <c r="O2" s="139" t="s">
        <v>24</v>
      </c>
      <c r="P2" s="139" t="s">
        <v>25</v>
      </c>
      <c r="Q2" s="139" t="s">
        <v>26</v>
      </c>
      <c r="R2" s="139" t="s">
        <v>27</v>
      </c>
      <c r="S2" s="139" t="s">
        <v>28</v>
      </c>
      <c r="T2" s="139" t="s">
        <v>29</v>
      </c>
      <c r="U2" s="139" t="s">
        <v>30</v>
      </c>
      <c r="V2" s="139" t="s">
        <v>31</v>
      </c>
      <c r="W2" s="139" t="s">
        <v>32</v>
      </c>
      <c r="X2" s="139" t="s">
        <v>33</v>
      </c>
      <c r="Y2" s="139" t="s">
        <v>34</v>
      </c>
      <c r="Z2" s="139" t="s">
        <v>35</v>
      </c>
      <c r="AA2" s="139" t="s">
        <v>36</v>
      </c>
      <c r="AB2" s="139" t="s">
        <v>133</v>
      </c>
      <c r="AC2" s="139" t="s">
        <v>49</v>
      </c>
      <c r="AD2" s="139" t="s">
        <v>47</v>
      </c>
      <c r="AE2" s="139" t="s">
        <v>38</v>
      </c>
      <c r="AF2" s="139" t="s">
        <v>46</v>
      </c>
      <c r="AG2" s="139" t="s">
        <v>39</v>
      </c>
      <c r="AH2" s="139" t="s">
        <v>45</v>
      </c>
      <c r="AI2" s="139" t="s">
        <v>48</v>
      </c>
      <c r="AJ2" s="139" t="s">
        <v>40</v>
      </c>
      <c r="AK2" s="139" t="s">
        <v>37</v>
      </c>
      <c r="AL2" s="139" t="s">
        <v>51</v>
      </c>
      <c r="AM2" s="139" t="s">
        <v>42</v>
      </c>
      <c r="AN2" s="139" t="s">
        <v>50</v>
      </c>
      <c r="AO2" s="139" t="s">
        <v>43</v>
      </c>
      <c r="AP2" s="139" t="s">
        <v>44</v>
      </c>
      <c r="AQ2" s="139" t="s">
        <v>52</v>
      </c>
      <c r="AR2" s="139" t="s">
        <v>53</v>
      </c>
      <c r="AS2" s="139" t="s">
        <v>54</v>
      </c>
      <c r="AT2" s="139" t="s">
        <v>55</v>
      </c>
      <c r="AU2" s="139" t="s">
        <v>56</v>
      </c>
      <c r="AV2" s="139" t="s">
        <v>57</v>
      </c>
      <c r="AW2" s="139" t="s">
        <v>58</v>
      </c>
      <c r="AX2" s="139" t="s">
        <v>59</v>
      </c>
      <c r="AY2" s="139" t="s">
        <v>60</v>
      </c>
      <c r="AZ2" s="139" t="s">
        <v>61</v>
      </c>
      <c r="BA2" s="139" t="s">
        <v>62</v>
      </c>
      <c r="BB2" s="139" t="s">
        <v>63</v>
      </c>
      <c r="BC2" s="139" t="s">
        <v>64</v>
      </c>
      <c r="BD2" s="139" t="s">
        <v>65</v>
      </c>
      <c r="BE2" s="139" t="s">
        <v>66</v>
      </c>
      <c r="BF2" s="139" t="s">
        <v>67</v>
      </c>
      <c r="BG2" s="139" t="s">
        <v>134</v>
      </c>
      <c r="BH2" s="139" t="s">
        <v>69</v>
      </c>
      <c r="BI2" s="139" t="s">
        <v>135</v>
      </c>
      <c r="BJ2" s="139" t="s">
        <v>71</v>
      </c>
      <c r="BK2" s="139" t="s">
        <v>72</v>
      </c>
      <c r="BL2" s="139" t="s">
        <v>73</v>
      </c>
      <c r="BM2" s="139" t="s">
        <v>74</v>
      </c>
      <c r="BN2" s="139" t="s">
        <v>75</v>
      </c>
      <c r="BO2" s="139" t="s">
        <v>76</v>
      </c>
      <c r="BP2" s="139" t="s">
        <v>77</v>
      </c>
      <c r="BQ2" s="139" t="s">
        <v>78</v>
      </c>
      <c r="BR2" s="139" t="s">
        <v>79</v>
      </c>
      <c r="BS2" s="139" t="s">
        <v>80</v>
      </c>
      <c r="BT2" s="139" t="s">
        <v>81</v>
      </c>
      <c r="BU2" s="139" t="s">
        <v>82</v>
      </c>
      <c r="BV2" s="139" t="s">
        <v>83</v>
      </c>
      <c r="BW2" s="139" t="s">
        <v>84</v>
      </c>
      <c r="BX2" s="139" t="s">
        <v>85</v>
      </c>
      <c r="BY2" s="139" t="s">
        <v>86</v>
      </c>
      <c r="BZ2" s="139" t="s">
        <v>87</v>
      </c>
      <c r="CA2" s="139" t="s">
        <v>88</v>
      </c>
      <c r="CB2" s="139" t="s">
        <v>89</v>
      </c>
      <c r="CC2" s="139" t="s">
        <v>90</v>
      </c>
      <c r="CD2" s="139" t="s">
        <v>91</v>
      </c>
      <c r="CE2" s="139" t="s">
        <v>92</v>
      </c>
      <c r="CF2" s="139" t="s">
        <v>93</v>
      </c>
      <c r="CG2" s="139" t="s">
        <v>94</v>
      </c>
      <c r="CH2" s="139" t="s">
        <v>95</v>
      </c>
      <c r="CI2" s="139" t="s">
        <v>96</v>
      </c>
      <c r="CJ2" s="139" t="s">
        <v>97</v>
      </c>
      <c r="CK2" s="139" t="s">
        <v>98</v>
      </c>
      <c r="CL2" s="139" t="s">
        <v>99</v>
      </c>
      <c r="CM2" s="139" t="s">
        <v>100</v>
      </c>
      <c r="CN2" s="139" t="s">
        <v>101</v>
      </c>
      <c r="CO2" s="139" t="s">
        <v>102</v>
      </c>
      <c r="CP2" s="139" t="s">
        <v>103</v>
      </c>
      <c r="CQ2" s="139" t="s">
        <v>104</v>
      </c>
      <c r="CR2" s="139" t="s">
        <v>105</v>
      </c>
      <c r="CS2" s="139" t="s">
        <v>106</v>
      </c>
      <c r="CT2" s="139" t="s">
        <v>107</v>
      </c>
      <c r="CU2" s="139" t="s">
        <v>136</v>
      </c>
      <c r="CV2" s="139" t="s">
        <v>137</v>
      </c>
      <c r="CW2" s="139" t="s">
        <v>110</v>
      </c>
      <c r="CX2" s="139" t="s">
        <v>111</v>
      </c>
      <c r="CY2" s="139" t="s">
        <v>112</v>
      </c>
      <c r="CZ2" s="139" t="s">
        <v>113</v>
      </c>
      <c r="DA2" s="139" t="s">
        <v>114</v>
      </c>
      <c r="DB2" s="139" t="s">
        <v>115</v>
      </c>
      <c r="DC2" s="139" t="s">
        <v>116</v>
      </c>
      <c r="DD2" s="139" t="s">
        <v>117</v>
      </c>
      <c r="DE2" s="139" t="s">
        <v>118</v>
      </c>
      <c r="DF2" s="139" t="s">
        <v>119</v>
      </c>
      <c r="DG2" s="139" t="s">
        <v>120</v>
      </c>
      <c r="DH2" s="142"/>
      <c r="DI2" s="141"/>
      <c r="DJ2" s="141"/>
      <c r="DK2" s="141"/>
      <c r="DL2" s="141"/>
      <c r="DM2" s="141"/>
      <c r="DN2" s="141"/>
      <c r="DO2" s="141"/>
      <c r="DP2" s="141"/>
      <c r="DQ2" s="141"/>
      <c r="DR2" s="141"/>
      <c r="DS2" s="141"/>
      <c r="DT2" s="141"/>
      <c r="DU2" s="141"/>
      <c r="DV2" s="141"/>
      <c r="DW2" s="141"/>
    </row>
    <row r="3" spans="1:127" ht="15.6">
      <c r="A3" s="139">
        <v>2009</v>
      </c>
      <c r="B3" s="139">
        <v>15046.45</v>
      </c>
      <c r="C3" s="139">
        <v>4230.26</v>
      </c>
      <c r="D3" s="139">
        <v>4991.72</v>
      </c>
      <c r="E3" s="139">
        <v>2390.16</v>
      </c>
      <c r="F3" s="139">
        <v>2519.9299999999998</v>
      </c>
      <c r="G3" s="139">
        <v>7740.2</v>
      </c>
      <c r="H3" s="139">
        <v>2872.8</v>
      </c>
      <c r="I3" s="139">
        <v>941.13</v>
      </c>
      <c r="J3" s="139">
        <v>1121.75</v>
      </c>
      <c r="K3" s="139">
        <v>1917</v>
      </c>
      <c r="L3" s="139">
        <v>1856.39</v>
      </c>
      <c r="M3" s="139">
        <v>1672.08</v>
      </c>
      <c r="N3" s="139">
        <v>1660.92</v>
      </c>
      <c r="O3" s="139">
        <v>826.85</v>
      </c>
      <c r="P3" s="139">
        <v>5098.66</v>
      </c>
      <c r="Q3" s="139">
        <v>4214.6000000000004</v>
      </c>
      <c r="R3" s="139">
        <v>2527.88</v>
      </c>
      <c r="S3" s="139">
        <v>1918.03</v>
      </c>
      <c r="T3" s="139">
        <v>1111.5</v>
      </c>
      <c r="U3" s="139">
        <v>2375.46</v>
      </c>
      <c r="V3" s="139">
        <v>1765.94</v>
      </c>
      <c r="W3" s="139">
        <v>617.5</v>
      </c>
      <c r="X3" s="139">
        <v>533.26</v>
      </c>
      <c r="Y3" s="139">
        <v>2025.47</v>
      </c>
      <c r="Z3" s="139">
        <v>542.02</v>
      </c>
      <c r="AA3" s="139">
        <v>2102.13</v>
      </c>
      <c r="AB3" s="139">
        <v>371.87</v>
      </c>
      <c r="AC3" s="139">
        <v>431.91</v>
      </c>
      <c r="AD3" s="139">
        <v>541.70000000000005</v>
      </c>
      <c r="AE3" s="139">
        <v>532.09</v>
      </c>
      <c r="AF3" s="139">
        <v>607.80999999999995</v>
      </c>
      <c r="AG3" s="139">
        <v>508.77</v>
      </c>
      <c r="AH3" s="139">
        <v>576.17999999999995</v>
      </c>
      <c r="AI3" s="139">
        <v>563.72</v>
      </c>
      <c r="AJ3" s="139">
        <v>666.49</v>
      </c>
      <c r="AK3" s="139">
        <v>888.42</v>
      </c>
      <c r="AL3" s="139">
        <v>432.76</v>
      </c>
      <c r="AM3" s="139">
        <v>343.66</v>
      </c>
      <c r="AN3" s="139">
        <v>245.59</v>
      </c>
      <c r="AO3" s="139">
        <v>796.13</v>
      </c>
      <c r="AP3" s="139">
        <v>266.97000000000003</v>
      </c>
      <c r="AQ3" s="139">
        <v>1837.5</v>
      </c>
      <c r="AR3" s="139">
        <v>364.03</v>
      </c>
      <c r="AS3" s="139">
        <v>421.49</v>
      </c>
      <c r="AT3" s="139">
        <v>831.36</v>
      </c>
      <c r="AU3" s="139">
        <v>484.17</v>
      </c>
      <c r="AV3" s="139">
        <v>256.8</v>
      </c>
      <c r="AW3" s="139">
        <v>940.63</v>
      </c>
      <c r="AX3" s="139">
        <v>584.11</v>
      </c>
      <c r="AY3" s="139">
        <v>700.24</v>
      </c>
      <c r="AZ3" s="139">
        <v>502.91</v>
      </c>
      <c r="BA3" s="139">
        <v>728.5</v>
      </c>
      <c r="BB3" s="139">
        <v>4620.18</v>
      </c>
      <c r="BC3" s="139">
        <v>571.59</v>
      </c>
      <c r="BD3" s="139">
        <v>550.96</v>
      </c>
      <c r="BE3" s="139">
        <v>1272.33</v>
      </c>
      <c r="BF3" s="139">
        <v>1201.01</v>
      </c>
      <c r="BG3" s="139">
        <v>323.70999999999998</v>
      </c>
      <c r="BH3" s="139">
        <v>600.1</v>
      </c>
      <c r="BI3" s="139">
        <v>672.88</v>
      </c>
      <c r="BJ3" s="139">
        <v>709.58</v>
      </c>
      <c r="BK3" s="139">
        <v>730.19</v>
      </c>
      <c r="BL3" s="139">
        <v>418.45</v>
      </c>
      <c r="BM3" s="139">
        <v>341.91</v>
      </c>
      <c r="BN3" s="139">
        <v>3744.76</v>
      </c>
      <c r="BO3" s="139">
        <v>1024.8900000000001</v>
      </c>
      <c r="BP3" s="139">
        <v>739.38</v>
      </c>
      <c r="BQ3" s="139">
        <v>1168.01</v>
      </c>
      <c r="BR3" s="139">
        <v>600.69000000000005</v>
      </c>
      <c r="BS3" s="139">
        <v>1272.1500000000001</v>
      </c>
      <c r="BT3" s="139">
        <v>1239.23</v>
      </c>
      <c r="BU3" s="139">
        <v>203.1</v>
      </c>
      <c r="BV3" s="139">
        <v>591.62</v>
      </c>
      <c r="BW3" s="139">
        <v>843.23</v>
      </c>
      <c r="BX3" s="139">
        <v>640.04</v>
      </c>
      <c r="BY3" s="139">
        <v>559.48</v>
      </c>
      <c r="BZ3" s="139">
        <v>568.30999999999995</v>
      </c>
      <c r="CA3" s="139">
        <v>6530.01</v>
      </c>
      <c r="CB3" s="139">
        <v>4502.6000000000004</v>
      </c>
      <c r="CC3" s="139">
        <v>541.04999999999995</v>
      </c>
      <c r="CD3" s="139">
        <v>424.08</v>
      </c>
      <c r="CE3" s="139">
        <v>587.6</v>
      </c>
      <c r="CF3" s="139">
        <v>779.89</v>
      </c>
      <c r="CG3" s="139">
        <v>820.17</v>
      </c>
      <c r="CH3" s="139">
        <v>270.48</v>
      </c>
      <c r="CI3" s="139">
        <v>411.84</v>
      </c>
      <c r="CJ3" s="139">
        <v>560.88</v>
      </c>
      <c r="CK3" s="139">
        <v>619.02</v>
      </c>
      <c r="CL3" s="139">
        <v>686.28</v>
      </c>
      <c r="CM3" s="139">
        <v>465.33</v>
      </c>
      <c r="CN3" s="139">
        <v>720.78</v>
      </c>
      <c r="CO3" s="139">
        <v>450.34</v>
      </c>
      <c r="CP3" s="139">
        <v>682.73</v>
      </c>
      <c r="CQ3" s="139">
        <v>239.61</v>
      </c>
      <c r="CR3" s="139">
        <v>238.32</v>
      </c>
      <c r="CS3" s="139">
        <v>532.51</v>
      </c>
      <c r="CT3" s="139">
        <v>1837.46</v>
      </c>
      <c r="CU3" s="139">
        <v>870.94</v>
      </c>
      <c r="CV3" s="139">
        <v>644.4</v>
      </c>
      <c r="CW3" s="139">
        <v>221.66</v>
      </c>
      <c r="CX3" s="139">
        <v>320.45</v>
      </c>
      <c r="CY3" s="139">
        <v>120.67</v>
      </c>
      <c r="CZ3" s="139">
        <v>211.7</v>
      </c>
      <c r="DA3" s="139">
        <v>181.33</v>
      </c>
      <c r="DB3" s="139">
        <v>971.94</v>
      </c>
      <c r="DC3" s="139">
        <v>431.03</v>
      </c>
      <c r="DD3" s="139">
        <v>777.64</v>
      </c>
      <c r="DE3" s="139">
        <v>195.7</v>
      </c>
      <c r="DF3" s="139">
        <v>500.01</v>
      </c>
      <c r="DG3" s="139">
        <v>251.74</v>
      </c>
      <c r="DH3" s="142"/>
      <c r="DI3" s="141"/>
      <c r="DJ3" s="141"/>
      <c r="DK3" s="141"/>
      <c r="DL3" s="141"/>
      <c r="DM3" s="141"/>
      <c r="DN3" s="141"/>
      <c r="DO3" s="141"/>
      <c r="DP3" s="141"/>
      <c r="DQ3" s="141"/>
      <c r="DR3" s="141"/>
      <c r="DS3" s="141"/>
      <c r="DT3" s="141"/>
      <c r="DU3" s="141"/>
      <c r="DV3" s="141"/>
      <c r="DW3" s="141"/>
    </row>
    <row r="4" spans="1:127" ht="15.6">
      <c r="A4" s="139">
        <v>2010</v>
      </c>
      <c r="B4" s="139">
        <v>17915.41</v>
      </c>
      <c r="C4" s="139">
        <v>5198.2</v>
      </c>
      <c r="D4" s="139">
        <v>5779.21</v>
      </c>
      <c r="E4" s="139">
        <v>2971.19</v>
      </c>
      <c r="F4" s="139">
        <v>3091.85</v>
      </c>
      <c r="G4" s="139">
        <v>9366.4699999999993</v>
      </c>
      <c r="H4" s="139">
        <v>3510.56</v>
      </c>
      <c r="I4" s="139">
        <v>1201.79</v>
      </c>
      <c r="J4" s="139">
        <v>1396.38</v>
      </c>
      <c r="K4" s="139">
        <v>2345.6799999999998</v>
      </c>
      <c r="L4" s="139">
        <v>2257.02</v>
      </c>
      <c r="M4" s="139">
        <v>2019.22</v>
      </c>
      <c r="N4" s="139">
        <v>2072.5</v>
      </c>
      <c r="O4" s="139">
        <v>1068.31</v>
      </c>
      <c r="P4" s="139">
        <v>5949.17</v>
      </c>
      <c r="Q4" s="139">
        <v>5163</v>
      </c>
      <c r="R4" s="139">
        <v>2925.04</v>
      </c>
      <c r="S4" s="139">
        <v>2300.1999999999998</v>
      </c>
      <c r="T4" s="139">
        <v>1301.73</v>
      </c>
      <c r="U4" s="139">
        <v>2795.2</v>
      </c>
      <c r="V4" s="139">
        <v>2110.04</v>
      </c>
      <c r="W4" s="139">
        <v>755.48</v>
      </c>
      <c r="X4" s="139">
        <v>644.32000000000005</v>
      </c>
      <c r="Y4" s="139">
        <v>2426.4499999999998</v>
      </c>
      <c r="Z4" s="139">
        <v>633.29</v>
      </c>
      <c r="AA4" s="140">
        <v>2976.08</v>
      </c>
      <c r="AB4" s="140">
        <v>492.27</v>
      </c>
      <c r="AC4" s="140">
        <v>582.63</v>
      </c>
      <c r="AD4" s="140">
        <v>650.57000000000005</v>
      </c>
      <c r="AE4" s="140">
        <v>672.74</v>
      </c>
      <c r="AF4" s="140">
        <v>924.09</v>
      </c>
      <c r="AG4" s="140">
        <v>707.02</v>
      </c>
      <c r="AH4" s="140">
        <v>837.8</v>
      </c>
      <c r="AI4" s="140">
        <v>614.12</v>
      </c>
      <c r="AJ4" s="140">
        <v>932.22</v>
      </c>
      <c r="AK4" s="140">
        <v>1329.42</v>
      </c>
      <c r="AL4" s="140">
        <v>552.04</v>
      </c>
      <c r="AM4" s="140">
        <v>455.88</v>
      </c>
      <c r="AN4" s="140">
        <v>312.57</v>
      </c>
      <c r="AO4" s="140">
        <v>937.65</v>
      </c>
      <c r="AP4" s="140">
        <v>310.13</v>
      </c>
      <c r="AQ4" s="143">
        <v>2228.8200000000002</v>
      </c>
      <c r="AR4" s="143">
        <v>4615</v>
      </c>
      <c r="AS4" s="143">
        <v>520.39</v>
      </c>
      <c r="AT4" s="143">
        <v>1032.06</v>
      </c>
      <c r="AU4" s="143">
        <v>631.22119999999995</v>
      </c>
      <c r="AV4" s="143">
        <v>344.88650000000001</v>
      </c>
      <c r="AW4" s="143">
        <v>1119.7411999999999</v>
      </c>
      <c r="AX4" s="143">
        <v>720.52509999999995</v>
      </c>
      <c r="AY4" s="143">
        <v>870.00049999999999</v>
      </c>
      <c r="AZ4" s="143">
        <v>630.01239999999996</v>
      </c>
      <c r="BA4" s="143">
        <v>901.00289999999995</v>
      </c>
      <c r="BB4" s="139">
        <v>5565.93</v>
      </c>
      <c r="BC4" s="139">
        <v>690.12</v>
      </c>
      <c r="BD4" s="139">
        <v>736.78</v>
      </c>
      <c r="BE4" s="139">
        <v>1547.32</v>
      </c>
      <c r="BF4" s="139">
        <v>1538.3</v>
      </c>
      <c r="BG4" s="139">
        <v>395.29</v>
      </c>
      <c r="BH4" s="139">
        <v>730.07</v>
      </c>
      <c r="BI4" s="139">
        <v>800.67</v>
      </c>
      <c r="BJ4" s="139">
        <v>837.1</v>
      </c>
      <c r="BK4" s="139">
        <v>862.3</v>
      </c>
      <c r="BL4" s="139">
        <v>520.33000000000004</v>
      </c>
      <c r="BM4" s="139">
        <v>401.66</v>
      </c>
      <c r="BN4" s="139">
        <v>4547.0600000000004</v>
      </c>
      <c r="BO4" s="139">
        <v>1275.48</v>
      </c>
      <c r="BP4" s="139">
        <v>894.01</v>
      </c>
      <c r="BQ4" s="139">
        <v>1420.34</v>
      </c>
      <c r="BR4" s="139">
        <v>727.29</v>
      </c>
      <c r="BS4" s="139">
        <v>1539.36</v>
      </c>
      <c r="BT4" s="139">
        <v>1491.57</v>
      </c>
      <c r="BU4" s="139">
        <v>242.48</v>
      </c>
      <c r="BV4" s="139">
        <v>712.28</v>
      </c>
      <c r="BW4" s="139">
        <v>1081.76</v>
      </c>
      <c r="BX4" s="139">
        <v>767.01</v>
      </c>
      <c r="BY4" s="139">
        <v>674.92</v>
      </c>
      <c r="BZ4" s="139">
        <v>678.71</v>
      </c>
      <c r="CA4" s="139">
        <v>8065.26</v>
      </c>
      <c r="CB4" s="139">
        <v>5889.46</v>
      </c>
      <c r="CC4" s="139">
        <v>631.83000000000004</v>
      </c>
      <c r="CD4" s="139">
        <v>519.09</v>
      </c>
      <c r="CE4" s="139">
        <v>717.22</v>
      </c>
      <c r="CF4" s="139">
        <v>917.26</v>
      </c>
      <c r="CG4" s="139">
        <v>935.87</v>
      </c>
      <c r="CH4" s="139">
        <v>316.85000000000002</v>
      </c>
      <c r="CI4" s="139">
        <v>489.27</v>
      </c>
      <c r="CJ4" s="139">
        <v>650.35</v>
      </c>
      <c r="CK4" s="139">
        <v>732.06</v>
      </c>
      <c r="CL4" s="139">
        <v>806.43</v>
      </c>
      <c r="CM4" s="139">
        <v>541.97</v>
      </c>
      <c r="CN4" s="139">
        <v>807.84</v>
      </c>
      <c r="CO4" s="139">
        <v>530.86</v>
      </c>
      <c r="CP4" s="139">
        <v>792.22</v>
      </c>
      <c r="CQ4" s="139">
        <v>296.70999999999998</v>
      </c>
      <c r="CR4" s="139">
        <v>277.47000000000003</v>
      </c>
      <c r="CS4" s="139">
        <v>348.87</v>
      </c>
      <c r="CT4" s="139">
        <v>2120.3000000000002</v>
      </c>
      <c r="CU4" s="139">
        <v>1005.6</v>
      </c>
      <c r="CV4" s="139">
        <v>736.44</v>
      </c>
      <c r="CW4" s="139">
        <v>260.89999999999998</v>
      </c>
      <c r="CX4" s="139">
        <v>379.65</v>
      </c>
      <c r="CY4" s="139">
        <v>143.59</v>
      </c>
      <c r="CZ4" s="139">
        <v>248.08</v>
      </c>
      <c r="DA4" s="139">
        <v>216.97</v>
      </c>
      <c r="DB4" s="139">
        <v>1121.82</v>
      </c>
      <c r="DC4" s="139">
        <v>500.63</v>
      </c>
      <c r="DD4" s="139">
        <v>908.76</v>
      </c>
      <c r="DE4" s="139">
        <v>232.9</v>
      </c>
      <c r="DF4" s="139">
        <v>600.85</v>
      </c>
      <c r="DG4" s="139">
        <v>293.62</v>
      </c>
      <c r="DH4" s="142"/>
      <c r="DI4" s="141"/>
      <c r="DJ4" s="141"/>
      <c r="DK4" s="141"/>
      <c r="DL4" s="141"/>
      <c r="DM4" s="141"/>
      <c r="DN4" s="141"/>
      <c r="DO4" s="141"/>
      <c r="DP4" s="141"/>
      <c r="DQ4" s="141"/>
      <c r="DR4" s="141"/>
      <c r="DS4" s="141"/>
      <c r="DT4" s="141"/>
      <c r="DU4" s="141"/>
      <c r="DV4" s="141"/>
      <c r="DW4" s="141"/>
    </row>
    <row r="5" spans="1:127" ht="15.6">
      <c r="A5" s="139">
        <v>2011</v>
      </c>
      <c r="B5" s="139">
        <v>20009.68</v>
      </c>
      <c r="C5" s="139">
        <v>6145.52</v>
      </c>
      <c r="D5" s="139">
        <v>6880.15</v>
      </c>
      <c r="E5" s="139">
        <v>3551.65</v>
      </c>
      <c r="F5" s="139">
        <v>3580.99</v>
      </c>
      <c r="G5" s="139">
        <v>10716.99</v>
      </c>
      <c r="H5" s="139">
        <v>4080.22</v>
      </c>
      <c r="I5" s="139">
        <v>1410.52</v>
      </c>
      <c r="J5" s="139">
        <v>1690</v>
      </c>
      <c r="K5" s="139">
        <v>2771.33</v>
      </c>
      <c r="L5" s="139">
        <v>2630.3</v>
      </c>
      <c r="M5" s="139">
        <v>2311.4499999999998</v>
      </c>
      <c r="N5" s="139">
        <v>2422.61</v>
      </c>
      <c r="O5" s="139">
        <v>1320.83</v>
      </c>
      <c r="P5" s="139">
        <v>7019.06</v>
      </c>
      <c r="Q5" s="139">
        <v>6059.24</v>
      </c>
      <c r="R5" s="139">
        <v>3418.53</v>
      </c>
      <c r="S5" s="139">
        <v>2677.09</v>
      </c>
      <c r="T5" s="139">
        <v>1520.06</v>
      </c>
      <c r="U5" s="139">
        <v>3332</v>
      </c>
      <c r="V5" s="139">
        <v>2458.0700000000002</v>
      </c>
      <c r="W5" s="139">
        <v>919.62</v>
      </c>
      <c r="X5" s="139">
        <v>772.75</v>
      </c>
      <c r="Y5" s="139">
        <v>2794.91</v>
      </c>
      <c r="Z5" s="139">
        <v>798.22</v>
      </c>
      <c r="AA5" s="140">
        <v>3642.3</v>
      </c>
      <c r="AB5" s="140">
        <v>578.62</v>
      </c>
      <c r="AC5" s="140">
        <v>709.51</v>
      </c>
      <c r="AD5" s="140">
        <v>802.42</v>
      </c>
      <c r="AE5" s="140">
        <v>807.33</v>
      </c>
      <c r="AF5" s="140">
        <v>1095.94</v>
      </c>
      <c r="AG5" s="140">
        <v>816.02</v>
      </c>
      <c r="AH5" s="140">
        <v>1042.56</v>
      </c>
      <c r="AI5" s="140">
        <v>760.29</v>
      </c>
      <c r="AJ5" s="140">
        <v>1120.1099999999999</v>
      </c>
      <c r="AK5" s="140">
        <v>1635.6</v>
      </c>
      <c r="AL5" s="140">
        <v>702.62</v>
      </c>
      <c r="AM5" s="140">
        <v>588.91</v>
      </c>
      <c r="AN5" s="140">
        <v>385.95</v>
      </c>
      <c r="AO5" s="140">
        <v>1170.03</v>
      </c>
      <c r="AP5" s="140">
        <v>378.82</v>
      </c>
      <c r="AQ5" s="143">
        <v>2717.08</v>
      </c>
      <c r="AR5" s="143">
        <v>564.71</v>
      </c>
      <c r="AS5" s="143">
        <v>658.15</v>
      </c>
      <c r="AT5" s="143">
        <v>1256.4100000000001</v>
      </c>
      <c r="AU5" s="143">
        <v>779.21</v>
      </c>
      <c r="AV5" s="143">
        <v>427.59</v>
      </c>
      <c r="AW5" s="143">
        <v>1336</v>
      </c>
      <c r="AX5" s="143">
        <v>879.06</v>
      </c>
      <c r="AY5" s="143">
        <v>1077.98</v>
      </c>
      <c r="AZ5" s="143">
        <v>742.51</v>
      </c>
      <c r="BA5" s="143">
        <v>1110.58</v>
      </c>
      <c r="BB5" s="139">
        <v>6762.2</v>
      </c>
      <c r="BC5" s="139">
        <v>925.96</v>
      </c>
      <c r="BD5" s="139">
        <v>851.25</v>
      </c>
      <c r="BE5" s="139">
        <v>2140.6999999999998</v>
      </c>
      <c r="BF5" s="139">
        <v>2132.2199999999998</v>
      </c>
      <c r="BG5" s="139">
        <v>490.89</v>
      </c>
      <c r="BH5" s="139">
        <v>942.59</v>
      </c>
      <c r="BI5" s="139">
        <v>958.16</v>
      </c>
      <c r="BJ5" s="139">
        <v>1043.1199999999999</v>
      </c>
      <c r="BK5" s="139">
        <v>1045.1099999999999</v>
      </c>
      <c r="BL5" s="139">
        <v>652.01</v>
      </c>
      <c r="BM5" s="139">
        <v>517.99</v>
      </c>
      <c r="BN5" s="139">
        <v>5619.33</v>
      </c>
      <c r="BO5" s="139">
        <v>1564.27</v>
      </c>
      <c r="BP5" s="139">
        <v>1124.1400000000001</v>
      </c>
      <c r="BQ5" s="139">
        <v>1734.3</v>
      </c>
      <c r="BR5" s="139">
        <v>907.23</v>
      </c>
      <c r="BS5" s="139">
        <v>1899.49</v>
      </c>
      <c r="BT5" s="139">
        <v>1811.19</v>
      </c>
      <c r="BU5" s="139">
        <v>298.04000000000002</v>
      </c>
      <c r="BV5" s="139">
        <v>883.63</v>
      </c>
      <c r="BW5" s="139">
        <v>1346.38</v>
      </c>
      <c r="BX5" s="139">
        <v>945.39</v>
      </c>
      <c r="BY5" s="139">
        <v>845.63</v>
      </c>
      <c r="BZ5" s="139">
        <v>847.26</v>
      </c>
      <c r="CA5" s="139">
        <v>10161.17</v>
      </c>
      <c r="CB5" s="139">
        <v>7345.32</v>
      </c>
      <c r="CC5" s="139">
        <v>746.79</v>
      </c>
      <c r="CD5" s="139">
        <v>599.55999999999995</v>
      </c>
      <c r="CE5" s="139">
        <v>887.62</v>
      </c>
      <c r="CF5" s="139">
        <v>1110.42</v>
      </c>
      <c r="CG5" s="139">
        <v>1133.81</v>
      </c>
      <c r="CH5" s="139">
        <v>392.34</v>
      </c>
      <c r="CI5" s="139">
        <v>586.36</v>
      </c>
      <c r="CJ5" s="139">
        <v>781.39</v>
      </c>
      <c r="CK5" s="139">
        <v>885.28</v>
      </c>
      <c r="CL5" s="139">
        <v>981.48</v>
      </c>
      <c r="CM5" s="139">
        <v>648.52</v>
      </c>
      <c r="CN5" s="139">
        <v>982.6</v>
      </c>
      <c r="CO5" s="139">
        <v>640.73</v>
      </c>
      <c r="CP5" s="139">
        <v>957.18</v>
      </c>
      <c r="CQ5" s="139">
        <v>358.01</v>
      </c>
      <c r="CR5" s="139">
        <v>333.87</v>
      </c>
      <c r="CS5" s="139">
        <v>418.59</v>
      </c>
      <c r="CT5" s="139">
        <v>2509.5812999999998</v>
      </c>
      <c r="CU5" s="139">
        <v>1209.9331999999999</v>
      </c>
      <c r="CV5" s="139">
        <v>876.55079999999998</v>
      </c>
      <c r="CW5" s="139">
        <v>323.24</v>
      </c>
      <c r="CX5" s="139">
        <v>465.0326</v>
      </c>
      <c r="CY5" s="139">
        <v>178.50149999999999</v>
      </c>
      <c r="CZ5" s="139">
        <v>301.18990000000002</v>
      </c>
      <c r="DA5" s="139">
        <v>272.43340000000001</v>
      </c>
      <c r="DB5" s="139">
        <v>1383.0724</v>
      </c>
      <c r="DC5" s="139">
        <v>613.85609999999997</v>
      </c>
      <c r="DD5" s="139">
        <v>1121.4631999999999</v>
      </c>
      <c r="DE5" s="139">
        <v>285.64</v>
      </c>
      <c r="DF5" s="139">
        <v>737.88</v>
      </c>
      <c r="DG5" s="139">
        <v>357.96</v>
      </c>
      <c r="DH5" s="142"/>
      <c r="DI5" s="141"/>
      <c r="DJ5" s="141"/>
      <c r="DK5" s="141"/>
      <c r="DL5" s="141"/>
      <c r="DM5" s="141"/>
      <c r="DN5" s="141"/>
      <c r="DO5" s="141"/>
      <c r="DP5" s="141"/>
      <c r="DQ5" s="141"/>
      <c r="DR5" s="141"/>
      <c r="DS5" s="141"/>
      <c r="DT5" s="141"/>
      <c r="DU5" s="141"/>
      <c r="DV5" s="141"/>
      <c r="DW5" s="141"/>
    </row>
    <row r="6" spans="1:127" ht="15.6">
      <c r="A6" s="139">
        <v>2012</v>
      </c>
      <c r="B6" s="139">
        <v>21305.59</v>
      </c>
      <c r="C6" s="139">
        <v>7306.54</v>
      </c>
      <c r="D6" s="139">
        <v>7446.37</v>
      </c>
      <c r="E6" s="139">
        <v>4060.37</v>
      </c>
      <c r="F6" s="139">
        <v>4039.83</v>
      </c>
      <c r="G6" s="139">
        <v>12207.81</v>
      </c>
      <c r="H6" s="139">
        <v>4630.3</v>
      </c>
      <c r="I6" s="139">
        <v>1618.75</v>
      </c>
      <c r="J6" s="139">
        <v>1935.93</v>
      </c>
      <c r="K6" s="139">
        <v>3147.23</v>
      </c>
      <c r="L6" s="139">
        <v>2974.55</v>
      </c>
      <c r="M6" s="139">
        <v>2693.33</v>
      </c>
      <c r="N6" s="139">
        <v>2740.88</v>
      </c>
      <c r="O6" s="139">
        <v>1532.56</v>
      </c>
      <c r="P6" s="139">
        <v>7802.01</v>
      </c>
      <c r="Q6" s="139">
        <v>6582.21</v>
      </c>
      <c r="R6" s="139">
        <v>3669.18</v>
      </c>
      <c r="S6" s="139">
        <v>2890.57</v>
      </c>
      <c r="T6" s="139">
        <v>1664.3</v>
      </c>
      <c r="U6" s="139">
        <v>3654.03</v>
      </c>
      <c r="V6" s="139">
        <v>2710.77</v>
      </c>
      <c r="W6" s="139">
        <v>972.25</v>
      </c>
      <c r="X6" s="139">
        <v>853.18</v>
      </c>
      <c r="Y6" s="139">
        <v>2911.26</v>
      </c>
      <c r="Z6" s="139">
        <v>894.1</v>
      </c>
      <c r="AA6" s="140">
        <v>4167.9799999999996</v>
      </c>
      <c r="AB6" s="140">
        <v>636.15</v>
      </c>
      <c r="AC6" s="140">
        <v>811.12</v>
      </c>
      <c r="AD6" s="140">
        <v>914.95</v>
      </c>
      <c r="AE6" s="140">
        <v>925.72</v>
      </c>
      <c r="AF6" s="140">
        <v>1248.05</v>
      </c>
      <c r="AG6" s="140">
        <v>893.26</v>
      </c>
      <c r="AH6" s="140">
        <v>1212.45</v>
      </c>
      <c r="AI6" s="140">
        <v>860.38</v>
      </c>
      <c r="AJ6" s="140">
        <v>1210.54</v>
      </c>
      <c r="AK6" s="140">
        <v>1844.76</v>
      </c>
      <c r="AL6" s="140">
        <v>795.43</v>
      </c>
      <c r="AM6" s="140">
        <v>629.41</v>
      </c>
      <c r="AN6" s="140">
        <v>433.03</v>
      </c>
      <c r="AO6" s="140">
        <v>1307.67</v>
      </c>
      <c r="AP6" s="140">
        <v>425.68</v>
      </c>
      <c r="AQ6" s="143">
        <v>3031.27</v>
      </c>
      <c r="AR6" s="143">
        <v>628.25</v>
      </c>
      <c r="AS6" s="143">
        <v>733.06</v>
      </c>
      <c r="AT6" s="143">
        <v>1420.1</v>
      </c>
      <c r="AU6" s="143">
        <v>830.32</v>
      </c>
      <c r="AV6" s="143">
        <v>482.17</v>
      </c>
      <c r="AW6" s="143">
        <v>1508.49</v>
      </c>
      <c r="AX6" s="143">
        <v>1006.26</v>
      </c>
      <c r="AY6" s="143">
        <v>1247.5999999999999</v>
      </c>
      <c r="AZ6" s="143">
        <v>825.04</v>
      </c>
      <c r="BA6" s="143">
        <v>1265.3900000000001</v>
      </c>
      <c r="BB6" s="139">
        <v>8003.82</v>
      </c>
      <c r="BC6" s="139">
        <v>1040.95</v>
      </c>
      <c r="BD6" s="139">
        <v>955.68</v>
      </c>
      <c r="BE6" s="139">
        <v>2509</v>
      </c>
      <c r="BF6" s="139">
        <v>2501.96</v>
      </c>
      <c r="BG6" s="139">
        <v>560.39</v>
      </c>
      <c r="BH6" s="139">
        <v>1085.26</v>
      </c>
      <c r="BI6" s="139">
        <v>1105.1600000000001</v>
      </c>
      <c r="BJ6" s="139">
        <v>1195.98</v>
      </c>
      <c r="BK6" s="139">
        <v>1192.8800000000001</v>
      </c>
      <c r="BL6" s="139">
        <v>773.2</v>
      </c>
      <c r="BM6" s="139">
        <v>590.07000000000005</v>
      </c>
      <c r="BN6" s="139">
        <v>6399.91</v>
      </c>
      <c r="BO6" s="139">
        <v>1761.32</v>
      </c>
      <c r="BP6" s="139">
        <v>1282.3900000000001</v>
      </c>
      <c r="BQ6" s="139">
        <v>1957.7</v>
      </c>
      <c r="BR6" s="139">
        <v>1028.4100000000001</v>
      </c>
      <c r="BS6" s="139">
        <v>2199.92</v>
      </c>
      <c r="BT6" s="139">
        <v>2038.5</v>
      </c>
      <c r="BU6" s="139">
        <v>338.99</v>
      </c>
      <c r="BV6" s="139">
        <v>1020.28</v>
      </c>
      <c r="BW6" s="139">
        <v>1517.27</v>
      </c>
      <c r="BX6" s="139">
        <v>1059.5999999999999</v>
      </c>
      <c r="BY6" s="139">
        <v>1001.07</v>
      </c>
      <c r="BZ6" s="139">
        <v>1002.65</v>
      </c>
      <c r="CA6" s="139">
        <v>11595.37</v>
      </c>
      <c r="CB6" s="139">
        <v>8619.6</v>
      </c>
      <c r="CC6" s="139">
        <v>832</v>
      </c>
      <c r="CD6" s="139">
        <v>627.4</v>
      </c>
      <c r="CE6" s="139">
        <v>1003.4</v>
      </c>
      <c r="CF6" s="139">
        <v>1234.55</v>
      </c>
      <c r="CG6" s="139">
        <v>1264.76</v>
      </c>
      <c r="CH6" s="139">
        <v>450.61</v>
      </c>
      <c r="CI6" s="139">
        <v>654.65</v>
      </c>
      <c r="CJ6" s="139">
        <v>877.83</v>
      </c>
      <c r="CK6" s="139">
        <v>989.26</v>
      </c>
      <c r="CL6" s="139">
        <v>1083.02</v>
      </c>
      <c r="CM6" s="139">
        <v>736.49</v>
      </c>
      <c r="CN6" s="139">
        <v>1119.8</v>
      </c>
      <c r="CO6" s="139">
        <v>720.19</v>
      </c>
      <c r="CP6" s="139">
        <v>1055.24</v>
      </c>
      <c r="CQ6" s="139">
        <v>403.77</v>
      </c>
      <c r="CR6" s="139">
        <v>374.67</v>
      </c>
      <c r="CS6" s="139">
        <v>470.04</v>
      </c>
      <c r="CT6" s="139">
        <v>3011.14</v>
      </c>
      <c r="CU6" s="139">
        <v>1400.17</v>
      </c>
      <c r="CV6" s="139">
        <v>1000.17</v>
      </c>
      <c r="CW6" s="139">
        <v>389.96</v>
      </c>
      <c r="CX6" s="139">
        <v>555.6</v>
      </c>
      <c r="CY6" s="139">
        <v>212.24</v>
      </c>
      <c r="CZ6" s="139">
        <v>366.85</v>
      </c>
      <c r="DA6" s="139">
        <v>352.98</v>
      </c>
      <c r="DB6" s="139">
        <v>1700.3047999999999</v>
      </c>
      <c r="DC6" s="139">
        <v>738.65260000000001</v>
      </c>
      <c r="DD6" s="139">
        <v>1343.9250999999999</v>
      </c>
      <c r="DE6" s="139">
        <v>367.62</v>
      </c>
      <c r="DF6" s="139">
        <v>884.96</v>
      </c>
      <c r="DG6" s="139">
        <v>457.91</v>
      </c>
      <c r="DH6" s="142"/>
      <c r="DI6" s="141"/>
      <c r="DJ6" s="141"/>
      <c r="DK6" s="141"/>
      <c r="DL6" s="141"/>
      <c r="DM6" s="141"/>
      <c r="DN6" s="141"/>
      <c r="DO6" s="141"/>
      <c r="DP6" s="141"/>
      <c r="DQ6" s="141"/>
      <c r="DR6" s="141"/>
      <c r="DS6" s="141"/>
      <c r="DT6" s="141"/>
      <c r="DU6" s="141"/>
      <c r="DV6" s="141"/>
      <c r="DW6" s="141"/>
    </row>
    <row r="7" spans="1:127" ht="15.6">
      <c r="A7" s="139">
        <v>2013</v>
      </c>
      <c r="B7" s="139">
        <v>23204.12</v>
      </c>
      <c r="C7" s="139">
        <v>8199.49</v>
      </c>
      <c r="D7" s="139">
        <v>7919.85</v>
      </c>
      <c r="E7" s="139">
        <v>4568.68</v>
      </c>
      <c r="F7" s="139">
        <v>4527.53</v>
      </c>
      <c r="G7" s="139">
        <v>13191.33</v>
      </c>
      <c r="H7" s="139">
        <v>5235.41</v>
      </c>
      <c r="I7" s="139">
        <v>1829.04</v>
      </c>
      <c r="J7" s="139">
        <v>2234.9899999999998</v>
      </c>
      <c r="K7" s="139">
        <v>3526.65</v>
      </c>
      <c r="L7" s="139">
        <v>3367.25</v>
      </c>
      <c r="M7" s="139">
        <v>3022.72</v>
      </c>
      <c r="N7" s="139">
        <v>3110.8</v>
      </c>
      <c r="O7" s="139">
        <v>1763.49</v>
      </c>
      <c r="P7" s="139">
        <v>8343.52</v>
      </c>
      <c r="Q7" s="139">
        <v>7128.87</v>
      </c>
      <c r="R7" s="139">
        <v>4003.86</v>
      </c>
      <c r="S7" s="139">
        <v>3147.66</v>
      </c>
      <c r="T7" s="139">
        <v>1803.15</v>
      </c>
      <c r="U7" s="139">
        <v>3967.29</v>
      </c>
      <c r="V7" s="139">
        <v>2958.78</v>
      </c>
      <c r="W7" s="139">
        <v>1056.57</v>
      </c>
      <c r="X7" s="139">
        <v>930.85</v>
      </c>
      <c r="Y7" s="139">
        <v>3153.34</v>
      </c>
      <c r="Z7" s="139">
        <v>983.08</v>
      </c>
      <c r="AA7" s="140">
        <v>4696.01</v>
      </c>
      <c r="AB7" s="140">
        <v>720.43</v>
      </c>
      <c r="AC7" s="140">
        <v>931.8</v>
      </c>
      <c r="AD7" s="140">
        <v>1025.2</v>
      </c>
      <c r="AE7" s="140">
        <v>1099.72</v>
      </c>
      <c r="AF7" s="140">
        <v>1436.67</v>
      </c>
      <c r="AG7" s="140">
        <v>941.57</v>
      </c>
      <c r="AH7" s="140">
        <v>1418.89</v>
      </c>
      <c r="AI7" s="140">
        <v>944.5</v>
      </c>
      <c r="AJ7" s="140">
        <v>1273.06</v>
      </c>
      <c r="AK7" s="140">
        <v>2075.66</v>
      </c>
      <c r="AL7" s="140">
        <v>894.39</v>
      </c>
      <c r="AM7" s="140">
        <v>675.38</v>
      </c>
      <c r="AN7" s="140">
        <v>480.07</v>
      </c>
      <c r="AO7" s="140">
        <v>1379.09</v>
      </c>
      <c r="AP7" s="140">
        <v>473.77</v>
      </c>
      <c r="AQ7" s="143">
        <v>3387.26</v>
      </c>
      <c r="AR7" s="143">
        <v>680.28</v>
      </c>
      <c r="AS7" s="143">
        <v>798.33</v>
      </c>
      <c r="AT7" s="143">
        <v>1601.73</v>
      </c>
      <c r="AU7" s="143">
        <v>845.07</v>
      </c>
      <c r="AV7" s="143">
        <v>553.47</v>
      </c>
      <c r="AW7" s="143">
        <v>1673.31</v>
      </c>
      <c r="AX7" s="143">
        <v>1123.9000000000001</v>
      </c>
      <c r="AY7" s="143">
        <v>1387.07</v>
      </c>
      <c r="AZ7" s="143">
        <v>940.64</v>
      </c>
      <c r="BA7" s="143">
        <v>1401.31</v>
      </c>
      <c r="BB7" s="139">
        <v>9051.27</v>
      </c>
      <c r="BC7" s="139">
        <v>1142.03</v>
      </c>
      <c r="BD7" s="139">
        <v>1080.5899999999999</v>
      </c>
      <c r="BE7" s="139">
        <v>2818.07</v>
      </c>
      <c r="BF7" s="139">
        <v>2814.02</v>
      </c>
      <c r="BG7" s="139">
        <v>630.94000000000005</v>
      </c>
      <c r="BH7" s="139">
        <v>1202.6099999999999</v>
      </c>
      <c r="BI7" s="139">
        <v>1238.93</v>
      </c>
      <c r="BJ7" s="139">
        <v>1334.93</v>
      </c>
      <c r="BK7" s="139">
        <v>1332.55</v>
      </c>
      <c r="BL7" s="139">
        <v>872.11</v>
      </c>
      <c r="BM7" s="139">
        <v>661.94</v>
      </c>
      <c r="BN7" s="139">
        <v>7153.13</v>
      </c>
      <c r="BO7" s="139">
        <v>1949.43</v>
      </c>
      <c r="BP7" s="139">
        <v>1443.06</v>
      </c>
      <c r="BQ7" s="139">
        <v>2169.44</v>
      </c>
      <c r="BR7" s="139">
        <v>1130.04</v>
      </c>
      <c r="BS7" s="139">
        <v>2435.5100000000002</v>
      </c>
      <c r="BT7" s="139">
        <v>2264.94</v>
      </c>
      <c r="BU7" s="139">
        <v>365.65</v>
      </c>
      <c r="BV7" s="139">
        <v>1123.1300000000001</v>
      </c>
      <c r="BW7" s="139">
        <v>1685.52</v>
      </c>
      <c r="BX7" s="139">
        <v>1175.45</v>
      </c>
      <c r="BY7" s="139">
        <v>1117.67</v>
      </c>
      <c r="BZ7" s="139">
        <v>1118.17</v>
      </c>
      <c r="CA7" s="139">
        <v>13027.6</v>
      </c>
      <c r="CB7" s="139">
        <v>9450.66</v>
      </c>
      <c r="CC7" s="139">
        <v>913.37</v>
      </c>
      <c r="CD7" s="139">
        <v>652.33000000000004</v>
      </c>
      <c r="CE7" s="139">
        <v>1156.5899999999999</v>
      </c>
      <c r="CF7" s="139">
        <v>1403.84</v>
      </c>
      <c r="CG7" s="139">
        <v>1470.41</v>
      </c>
      <c r="CH7" s="139">
        <v>520.25</v>
      </c>
      <c r="CI7" s="139">
        <v>706.69</v>
      </c>
      <c r="CJ7" s="139">
        <v>915.11</v>
      </c>
      <c r="CK7" s="139">
        <v>1096.93</v>
      </c>
      <c r="CL7" s="139">
        <v>1283.71</v>
      </c>
      <c r="CM7" s="139">
        <v>821.09</v>
      </c>
      <c r="CN7" s="139">
        <v>1293.47</v>
      </c>
      <c r="CO7" s="139">
        <v>790.91</v>
      </c>
      <c r="CP7" s="139">
        <v>1159.1600000000001</v>
      </c>
      <c r="CQ7" s="139">
        <v>428.95</v>
      </c>
      <c r="CR7" s="139">
        <v>400.22</v>
      </c>
      <c r="CS7" s="139">
        <v>507.51</v>
      </c>
      <c r="CT7" s="139">
        <v>3415.31</v>
      </c>
      <c r="CU7" s="139">
        <v>1583.94</v>
      </c>
      <c r="CV7" s="139">
        <v>1102.47</v>
      </c>
      <c r="CW7" s="139">
        <v>449.74</v>
      </c>
      <c r="CX7" s="139">
        <v>634.70000000000005</v>
      </c>
      <c r="CY7" s="139">
        <v>248.81</v>
      </c>
      <c r="CZ7" s="139">
        <v>425.39</v>
      </c>
      <c r="DA7" s="139">
        <v>416.1</v>
      </c>
      <c r="DB7" s="139">
        <v>2085.42</v>
      </c>
      <c r="DC7" s="139">
        <v>882.11</v>
      </c>
      <c r="DD7" s="139">
        <v>1584.67</v>
      </c>
      <c r="DE7" s="139">
        <v>429.16</v>
      </c>
      <c r="DF7" s="139">
        <v>1041.93</v>
      </c>
      <c r="DG7" s="139">
        <v>535.22</v>
      </c>
      <c r="DH7" s="142"/>
      <c r="DI7" s="141"/>
      <c r="DJ7" s="141"/>
      <c r="DK7" s="141"/>
      <c r="DL7" s="141"/>
      <c r="DM7" s="141"/>
      <c r="DN7" s="141"/>
      <c r="DO7" s="141"/>
      <c r="DP7" s="141"/>
      <c r="DQ7" s="141"/>
      <c r="DR7" s="141"/>
      <c r="DS7" s="141"/>
      <c r="DT7" s="141"/>
      <c r="DU7" s="141"/>
      <c r="DV7" s="141"/>
      <c r="DW7" s="141"/>
    </row>
    <row r="8" spans="1:127" ht="15.6">
      <c r="A8" s="139">
        <v>2014</v>
      </c>
      <c r="B8" s="139">
        <v>25269.75</v>
      </c>
      <c r="C8" s="139">
        <v>8956.0499999999993</v>
      </c>
      <c r="D8" s="139">
        <v>8358.98</v>
      </c>
      <c r="E8" s="139">
        <v>5020.09</v>
      </c>
      <c r="F8" s="139">
        <v>4991.37</v>
      </c>
      <c r="G8" s="139">
        <v>13994.42</v>
      </c>
      <c r="H8" s="139">
        <v>5748.61</v>
      </c>
      <c r="I8" s="139">
        <v>1987.19</v>
      </c>
      <c r="J8" s="139">
        <v>2478.4299999999998</v>
      </c>
      <c r="K8" s="139">
        <v>3878.77</v>
      </c>
      <c r="L8" s="139">
        <v>3750.13</v>
      </c>
      <c r="M8" s="139">
        <v>3306.28</v>
      </c>
      <c r="N8" s="139">
        <v>3422.77</v>
      </c>
      <c r="O8" s="139">
        <v>1948.02</v>
      </c>
      <c r="P8" s="139">
        <v>9206.16</v>
      </c>
      <c r="Q8" s="139">
        <v>7610.28</v>
      </c>
      <c r="R8" s="139">
        <v>4303.05</v>
      </c>
      <c r="S8" s="139">
        <v>3352.6</v>
      </c>
      <c r="T8" s="139">
        <v>1956</v>
      </c>
      <c r="U8" s="139">
        <v>4265.88</v>
      </c>
      <c r="V8" s="139">
        <v>3208.2</v>
      </c>
      <c r="W8" s="139">
        <v>1115.0999999999999</v>
      </c>
      <c r="X8" s="139">
        <v>1015.26</v>
      </c>
      <c r="Y8" s="139">
        <v>3387.38</v>
      </c>
      <c r="Z8" s="139">
        <v>1051.75</v>
      </c>
      <c r="AA8" s="140">
        <v>5250.09</v>
      </c>
      <c r="AB8" s="140">
        <v>770.28</v>
      </c>
      <c r="AC8" s="140">
        <v>1017.85</v>
      </c>
      <c r="AD8" s="140">
        <v>1151.32</v>
      </c>
      <c r="AE8" s="140">
        <v>1227.2</v>
      </c>
      <c r="AF8" s="140">
        <v>1584.57</v>
      </c>
      <c r="AG8" s="140">
        <v>928.91</v>
      </c>
      <c r="AH8" s="140">
        <v>1596.45</v>
      </c>
      <c r="AI8" s="140">
        <v>1019.48</v>
      </c>
      <c r="AJ8" s="140">
        <v>1330.8</v>
      </c>
      <c r="AK8" s="140">
        <v>2298.79</v>
      </c>
      <c r="AL8" s="140">
        <v>982.51</v>
      </c>
      <c r="AM8" s="140">
        <v>706.15</v>
      </c>
      <c r="AN8" s="140">
        <v>528.44000000000005</v>
      </c>
      <c r="AO8" s="140">
        <v>1517.87</v>
      </c>
      <c r="AP8" s="140">
        <v>513.85</v>
      </c>
      <c r="AQ8" s="143">
        <v>3705.55</v>
      </c>
      <c r="AR8" s="143">
        <v>738.21</v>
      </c>
      <c r="AS8" s="143">
        <v>864.95</v>
      </c>
      <c r="AT8" s="143">
        <v>1779.96</v>
      </c>
      <c r="AU8" s="143">
        <v>900.27</v>
      </c>
      <c r="AV8" s="143">
        <v>606.98</v>
      </c>
      <c r="AW8" s="143">
        <v>1843.59</v>
      </c>
      <c r="AX8" s="143">
        <v>1242.1099999999999</v>
      </c>
      <c r="AY8" s="143">
        <v>1522.99</v>
      </c>
      <c r="AZ8" s="143">
        <v>1036.77</v>
      </c>
      <c r="BA8" s="143">
        <v>1550.24</v>
      </c>
      <c r="BB8" s="139">
        <v>10069.48</v>
      </c>
      <c r="BC8" s="139">
        <v>1218.56</v>
      </c>
      <c r="BD8" s="139">
        <v>1200.82</v>
      </c>
      <c r="BE8" s="139">
        <v>3132.21</v>
      </c>
      <c r="BF8" s="139">
        <v>3129.26</v>
      </c>
      <c r="BG8" s="139">
        <v>686.64</v>
      </c>
      <c r="BH8" s="139">
        <v>1310.5899999999999</v>
      </c>
      <c r="BI8" s="139">
        <v>1354.72</v>
      </c>
      <c r="BJ8" s="139">
        <v>1480.49</v>
      </c>
      <c r="BK8" s="139">
        <v>1477.15</v>
      </c>
      <c r="BL8" s="139">
        <v>964.25</v>
      </c>
      <c r="BM8" s="139">
        <v>723.45</v>
      </c>
      <c r="BN8" s="139">
        <v>7824.81</v>
      </c>
      <c r="BO8" s="139">
        <v>2161.0100000000002</v>
      </c>
      <c r="BP8" s="139">
        <v>1570.56</v>
      </c>
      <c r="BQ8" s="139">
        <v>2396.5500000000002</v>
      </c>
      <c r="BR8" s="139">
        <v>1261.6099999999999</v>
      </c>
      <c r="BS8" s="139">
        <v>2669.34</v>
      </c>
      <c r="BT8" s="139">
        <v>2514.15</v>
      </c>
      <c r="BU8" s="139">
        <v>410.02</v>
      </c>
      <c r="BV8" s="139">
        <v>1253.1500000000001</v>
      </c>
      <c r="BW8" s="139">
        <v>1872.58</v>
      </c>
      <c r="BX8" s="139">
        <v>1301.45</v>
      </c>
      <c r="BY8" s="139">
        <v>1181.24</v>
      </c>
      <c r="BZ8" s="139">
        <v>1210.8599999999999</v>
      </c>
      <c r="CA8" s="139">
        <v>14623.78</v>
      </c>
      <c r="CB8" s="139">
        <v>10368.43</v>
      </c>
      <c r="CC8" s="139">
        <v>942.09</v>
      </c>
      <c r="CD8" s="139">
        <v>685.75</v>
      </c>
      <c r="CE8" s="139">
        <v>1279.1199999999999</v>
      </c>
      <c r="CF8" s="139">
        <v>1465.24</v>
      </c>
      <c r="CG8" s="139">
        <v>1612.08</v>
      </c>
      <c r="CH8" s="139">
        <v>563.08000000000004</v>
      </c>
      <c r="CI8" s="139">
        <v>809</v>
      </c>
      <c r="CJ8" s="139">
        <v>973.86</v>
      </c>
      <c r="CK8" s="139">
        <v>1195.81</v>
      </c>
      <c r="CL8" s="139">
        <v>1391.7</v>
      </c>
      <c r="CM8" s="139">
        <v>900.39</v>
      </c>
      <c r="CN8" s="139">
        <v>1411.37</v>
      </c>
      <c r="CO8" s="139">
        <v>838.46</v>
      </c>
      <c r="CP8" s="139">
        <v>1272.1199999999999</v>
      </c>
      <c r="CQ8" s="139">
        <v>475.79</v>
      </c>
      <c r="CR8" s="139">
        <v>472.29</v>
      </c>
      <c r="CS8" s="139">
        <v>537.09</v>
      </c>
      <c r="CT8" s="139">
        <v>3712.99</v>
      </c>
      <c r="CU8" s="139">
        <v>1548.46</v>
      </c>
      <c r="CV8" s="139">
        <v>1184.73</v>
      </c>
      <c r="CW8" s="139">
        <v>503.09</v>
      </c>
      <c r="CX8" s="139">
        <v>669.51</v>
      </c>
      <c r="CY8" s="139">
        <v>269.68</v>
      </c>
      <c r="CZ8" s="139">
        <v>476.95</v>
      </c>
      <c r="DA8" s="139">
        <v>465.12</v>
      </c>
      <c r="DB8" s="139">
        <v>2497.27</v>
      </c>
      <c r="DC8" s="139">
        <v>1042.73</v>
      </c>
      <c r="DD8" s="139">
        <v>1874.36</v>
      </c>
      <c r="DE8" s="139">
        <v>520.05999999999995</v>
      </c>
      <c r="DF8" s="139">
        <v>1266.7</v>
      </c>
      <c r="DG8" s="139">
        <v>647.73</v>
      </c>
      <c r="DH8" s="142"/>
      <c r="DI8" s="141"/>
      <c r="DJ8" s="141"/>
      <c r="DK8" s="141"/>
      <c r="DL8" s="141"/>
      <c r="DM8" s="141"/>
      <c r="DN8" s="141"/>
      <c r="DO8" s="141"/>
      <c r="DP8" s="141"/>
      <c r="DQ8" s="141"/>
      <c r="DR8" s="141"/>
      <c r="DS8" s="141"/>
      <c r="DT8" s="141"/>
      <c r="DU8" s="141"/>
      <c r="DV8" s="141"/>
      <c r="DW8" s="141"/>
    </row>
    <row r="9" spans="1:127" ht="15.6">
      <c r="A9" s="139">
        <v>2015</v>
      </c>
      <c r="B9" s="139">
        <v>26887.02</v>
      </c>
      <c r="C9" s="139">
        <v>9861.56</v>
      </c>
      <c r="D9" s="139">
        <v>8685.91</v>
      </c>
      <c r="E9" s="139">
        <v>5383.47</v>
      </c>
      <c r="F9" s="139">
        <v>5371.22</v>
      </c>
      <c r="G9" s="139">
        <v>14761.36</v>
      </c>
      <c r="H9" s="139">
        <v>6256.1</v>
      </c>
      <c r="I9" s="139">
        <v>2185.6999999999998</v>
      </c>
      <c r="J9" s="139">
        <v>2772.94</v>
      </c>
      <c r="K9" s="139">
        <v>4262.6099999999997</v>
      </c>
      <c r="L9" s="139">
        <v>4075.92</v>
      </c>
      <c r="M9" s="139">
        <v>3561.98</v>
      </c>
      <c r="N9" s="139">
        <v>3746.35</v>
      </c>
      <c r="O9" s="139">
        <v>2146.69</v>
      </c>
      <c r="P9" s="139">
        <v>10050.209999999999</v>
      </c>
      <c r="Q9" s="139">
        <v>8003.61</v>
      </c>
      <c r="R9" s="139">
        <v>4618.08</v>
      </c>
      <c r="S9" s="139">
        <v>3517.81</v>
      </c>
      <c r="T9" s="139">
        <v>2084.2600000000002</v>
      </c>
      <c r="U9" s="139">
        <v>4465.97</v>
      </c>
      <c r="V9" s="139">
        <v>3402.34</v>
      </c>
      <c r="W9" s="139">
        <v>1146.1300000000001</v>
      </c>
      <c r="X9" s="139">
        <v>1092.8499999999999</v>
      </c>
      <c r="Y9" s="139">
        <v>3553.85</v>
      </c>
      <c r="Z9" s="139">
        <v>1103.29</v>
      </c>
      <c r="AA9" s="140">
        <v>5830.95</v>
      </c>
      <c r="AB9" s="140">
        <v>774.64</v>
      </c>
      <c r="AC9" s="140">
        <v>1066.93</v>
      </c>
      <c r="AD9" s="140">
        <v>1235.77</v>
      </c>
      <c r="AE9" s="140">
        <v>1337.7</v>
      </c>
      <c r="AF9" s="140">
        <v>1687.45</v>
      </c>
      <c r="AG9" s="140">
        <v>917.36</v>
      </c>
      <c r="AH9" s="140">
        <v>1812.28</v>
      </c>
      <c r="AI9" s="140">
        <v>1053.43</v>
      </c>
      <c r="AJ9" s="140">
        <v>1366.11</v>
      </c>
      <c r="AK9" s="140">
        <v>2366.2399999999998</v>
      </c>
      <c r="AL9" s="140">
        <v>1009.66</v>
      </c>
      <c r="AM9" s="140">
        <v>720.94</v>
      </c>
      <c r="AN9" s="140">
        <v>569.94000000000005</v>
      </c>
      <c r="AO9" s="140">
        <v>1557.4</v>
      </c>
      <c r="AP9" s="140">
        <v>540.15</v>
      </c>
      <c r="AQ9" s="143">
        <v>4011.88</v>
      </c>
      <c r="AR9" s="143">
        <v>772.06</v>
      </c>
      <c r="AS9" s="143">
        <v>912.39</v>
      </c>
      <c r="AT9" s="143">
        <v>1902.68</v>
      </c>
      <c r="AU9" s="143">
        <v>946.8</v>
      </c>
      <c r="AV9" s="143">
        <v>639.26</v>
      </c>
      <c r="AW9" s="143">
        <v>1973.87</v>
      </c>
      <c r="AX9" s="143">
        <v>1328.52</v>
      </c>
      <c r="AY9" s="143">
        <v>1621.02</v>
      </c>
      <c r="AZ9" s="143">
        <v>1105.1400000000001</v>
      </c>
      <c r="BA9" s="143">
        <v>1650.81</v>
      </c>
      <c r="BB9" s="139">
        <v>10905.6</v>
      </c>
      <c r="BC9" s="139">
        <v>1228.1099999999999</v>
      </c>
      <c r="BD9" s="139">
        <v>1300.1199999999999</v>
      </c>
      <c r="BE9" s="139">
        <v>3384.8</v>
      </c>
      <c r="BF9" s="139">
        <v>3382.12</v>
      </c>
      <c r="BG9" s="139">
        <v>730.01</v>
      </c>
      <c r="BH9" s="139">
        <v>1388.46</v>
      </c>
      <c r="BI9" s="139">
        <v>1457.2</v>
      </c>
      <c r="BJ9" s="139">
        <v>1590.5</v>
      </c>
      <c r="BK9" s="139">
        <v>1589.24</v>
      </c>
      <c r="BL9" s="139">
        <v>1030.07</v>
      </c>
      <c r="BM9" s="139">
        <v>785.26</v>
      </c>
      <c r="BN9" s="139">
        <v>8510.1299999999992</v>
      </c>
      <c r="BO9" s="139">
        <v>2335.11</v>
      </c>
      <c r="BP9" s="139">
        <v>1703.1</v>
      </c>
      <c r="BQ9" s="139">
        <v>2601.58</v>
      </c>
      <c r="BR9" s="139">
        <v>1387</v>
      </c>
      <c r="BS9" s="139">
        <v>2886.28</v>
      </c>
      <c r="BT9" s="139">
        <v>2709.02</v>
      </c>
      <c r="BU9" s="139">
        <v>447.7</v>
      </c>
      <c r="BV9" s="139">
        <v>1354.41</v>
      </c>
      <c r="BW9" s="139">
        <v>2012.07</v>
      </c>
      <c r="BX9" s="139">
        <v>1418.18</v>
      </c>
      <c r="BY9" s="139">
        <v>1273.25</v>
      </c>
      <c r="BZ9" s="139">
        <v>1291.6600000000001</v>
      </c>
      <c r="CA9" s="139">
        <v>16040.54</v>
      </c>
      <c r="CB9" s="139">
        <v>10662.31</v>
      </c>
      <c r="CC9" s="139">
        <v>970.27</v>
      </c>
      <c r="CD9" s="139">
        <v>712.56</v>
      </c>
      <c r="CE9" s="139">
        <v>1369.31</v>
      </c>
      <c r="CF9" s="139">
        <v>1525.77</v>
      </c>
      <c r="CG9" s="139">
        <v>1743</v>
      </c>
      <c r="CH9" s="139">
        <v>614.12</v>
      </c>
      <c r="CI9" s="139">
        <v>871.36</v>
      </c>
      <c r="CJ9" s="139">
        <v>1018</v>
      </c>
      <c r="CK9" s="139">
        <v>1280.6300000000001</v>
      </c>
      <c r="CL9" s="139">
        <v>1463.4</v>
      </c>
      <c r="CM9" s="139">
        <v>958.67</v>
      </c>
      <c r="CN9" s="139">
        <v>1470.1</v>
      </c>
      <c r="CO9" s="139">
        <v>874.39</v>
      </c>
      <c r="CP9" s="139">
        <v>1366.56</v>
      </c>
      <c r="CQ9" s="139">
        <v>519.02</v>
      </c>
      <c r="CR9" s="139">
        <v>507.68</v>
      </c>
      <c r="CS9" s="139">
        <v>572.76</v>
      </c>
      <c r="CT9" s="139">
        <v>3968.01</v>
      </c>
      <c r="CU9" s="139">
        <v>1630.26</v>
      </c>
      <c r="CV9" s="139">
        <v>1244.52</v>
      </c>
      <c r="CW9" s="139">
        <v>551.96</v>
      </c>
      <c r="CX9" s="139">
        <v>708.38</v>
      </c>
      <c r="CY9" s="139">
        <v>289.61</v>
      </c>
      <c r="CZ9" s="139">
        <v>514.01</v>
      </c>
      <c r="DA9" s="139">
        <v>502.12</v>
      </c>
      <c r="DB9" s="139">
        <v>2891.16</v>
      </c>
      <c r="DC9" s="139">
        <v>1201.08</v>
      </c>
      <c r="DD9" s="139">
        <v>2168.34</v>
      </c>
      <c r="DE9" s="139">
        <v>625.41</v>
      </c>
      <c r="DF9" s="139">
        <v>1461.35</v>
      </c>
      <c r="DG9" s="139">
        <v>770.89</v>
      </c>
      <c r="DH9" s="142"/>
      <c r="DI9" s="141"/>
      <c r="DJ9" s="141"/>
      <c r="DK9" s="141"/>
      <c r="DL9" s="141"/>
      <c r="DM9" s="141"/>
      <c r="DN9" s="141"/>
      <c r="DO9" s="141"/>
      <c r="DP9" s="141"/>
      <c r="DQ9" s="141"/>
      <c r="DR9" s="141"/>
      <c r="DS9" s="141"/>
      <c r="DT9" s="141"/>
      <c r="DU9" s="141"/>
      <c r="DV9" s="141"/>
      <c r="DW9" s="141"/>
    </row>
    <row r="10" spans="1:127" ht="15.6">
      <c r="A10" s="139">
        <v>2016</v>
      </c>
      <c r="B10" s="139">
        <v>29887.02</v>
      </c>
      <c r="C10" s="139">
        <v>10662.28</v>
      </c>
      <c r="D10" s="139">
        <v>9387.81</v>
      </c>
      <c r="E10" s="139">
        <v>5882.86</v>
      </c>
      <c r="F10" s="139">
        <v>5875.85</v>
      </c>
      <c r="G10" s="139">
        <v>15750.43</v>
      </c>
      <c r="H10" s="139">
        <v>6885.15</v>
      </c>
      <c r="I10" s="139">
        <v>2405.16</v>
      </c>
      <c r="J10" s="139">
        <v>3079.09</v>
      </c>
      <c r="K10" s="139">
        <v>4633.03</v>
      </c>
      <c r="L10" s="139">
        <v>4516.3999999999996</v>
      </c>
      <c r="M10" s="139">
        <v>3900.08</v>
      </c>
      <c r="N10" s="139">
        <v>4169.34</v>
      </c>
      <c r="O10" s="139">
        <v>2374.7399999999998</v>
      </c>
      <c r="P10" s="139">
        <v>11313.72</v>
      </c>
      <c r="Q10" s="139">
        <v>8686.49</v>
      </c>
      <c r="R10" s="139">
        <v>5101.5600000000004</v>
      </c>
      <c r="S10" s="139">
        <v>3862.11</v>
      </c>
      <c r="T10" s="139">
        <v>2284.37</v>
      </c>
      <c r="U10" s="139">
        <v>4789.03</v>
      </c>
      <c r="V10" s="139">
        <v>3684.94</v>
      </c>
      <c r="W10" s="139">
        <v>1251.5899999999999</v>
      </c>
      <c r="X10" s="139">
        <v>1241.2</v>
      </c>
      <c r="Y10" s="139">
        <v>3898.66</v>
      </c>
      <c r="Z10" s="139">
        <v>1210.24</v>
      </c>
      <c r="AA10" s="140">
        <v>6544.26</v>
      </c>
      <c r="AB10" s="140">
        <v>823.09</v>
      </c>
      <c r="AC10" s="140">
        <v>1200.8599999999999</v>
      </c>
      <c r="AD10" s="140">
        <v>1404.84</v>
      </c>
      <c r="AE10" s="140">
        <v>1501.98</v>
      </c>
      <c r="AF10" s="140">
        <v>1887.35</v>
      </c>
      <c r="AG10" s="140">
        <v>979.46</v>
      </c>
      <c r="AH10" s="140">
        <v>2035.94</v>
      </c>
      <c r="AI10" s="140">
        <v>1190.73</v>
      </c>
      <c r="AJ10" s="140">
        <v>1448.9</v>
      </c>
      <c r="AK10" s="140">
        <v>2620.2199999999998</v>
      </c>
      <c r="AL10" s="140">
        <v>1101.08</v>
      </c>
      <c r="AM10" s="140">
        <v>852.26</v>
      </c>
      <c r="AN10" s="140">
        <v>618.16999999999996</v>
      </c>
      <c r="AO10" s="140">
        <v>1684.74</v>
      </c>
      <c r="AP10" s="140">
        <v>594.39</v>
      </c>
      <c r="AQ10" s="143">
        <v>4395.68</v>
      </c>
      <c r="AR10" s="143">
        <v>840.15</v>
      </c>
      <c r="AS10" s="143">
        <v>998.28</v>
      </c>
      <c r="AT10" s="143">
        <v>2096.13</v>
      </c>
      <c r="AU10" s="143">
        <v>1028.17</v>
      </c>
      <c r="AV10" s="143">
        <v>695.35</v>
      </c>
      <c r="AW10" s="143">
        <v>2194.34</v>
      </c>
      <c r="AX10" s="143">
        <v>1461.37</v>
      </c>
      <c r="AY10" s="143">
        <v>1770.38</v>
      </c>
      <c r="AZ10" s="143">
        <v>1210.9100000000001</v>
      </c>
      <c r="BA10" s="143">
        <v>1811.05</v>
      </c>
      <c r="BB10" s="139">
        <v>11912.61</v>
      </c>
      <c r="BC10" s="139">
        <v>1305.55</v>
      </c>
      <c r="BD10" s="139">
        <v>1429.15</v>
      </c>
      <c r="BE10" s="139">
        <v>3709.36</v>
      </c>
      <c r="BF10" s="139">
        <v>3694.51</v>
      </c>
      <c r="BG10" s="139">
        <v>797.82</v>
      </c>
      <c r="BH10" s="139">
        <v>1521</v>
      </c>
      <c r="BI10" s="139">
        <v>1576.69</v>
      </c>
      <c r="BJ10" s="139">
        <v>1726.75</v>
      </c>
      <c r="BK10" s="139">
        <v>1726.17</v>
      </c>
      <c r="BL10" s="139">
        <v>1107.93</v>
      </c>
      <c r="BM10" s="139">
        <v>852.18</v>
      </c>
      <c r="BN10" s="139">
        <v>9356.91</v>
      </c>
      <c r="BO10" s="139">
        <v>2488.4499999999998</v>
      </c>
      <c r="BP10" s="139">
        <v>1866.79</v>
      </c>
      <c r="BQ10" s="139">
        <v>2868.57</v>
      </c>
      <c r="BR10" s="139">
        <v>1530.26</v>
      </c>
      <c r="BS10" s="139">
        <v>3100.87</v>
      </c>
      <c r="BT10" s="139">
        <v>2953.82</v>
      </c>
      <c r="BU10" s="139">
        <v>493.1</v>
      </c>
      <c r="BV10" s="139">
        <v>1493.18</v>
      </c>
      <c r="BW10" s="139">
        <v>2204.13</v>
      </c>
      <c r="BX10" s="139">
        <v>1571.33</v>
      </c>
      <c r="BY10" s="139">
        <v>1388.23</v>
      </c>
      <c r="BZ10" s="139">
        <v>1398.17</v>
      </c>
      <c r="CA10" s="139">
        <v>18023.04</v>
      </c>
      <c r="CB10" s="139">
        <v>11874.07</v>
      </c>
      <c r="CC10" s="139">
        <v>1020.84</v>
      </c>
      <c r="CD10" s="139">
        <v>762.93</v>
      </c>
      <c r="CE10" s="139">
        <v>1500.64</v>
      </c>
      <c r="CF10" s="139">
        <v>1692.82</v>
      </c>
      <c r="CG10" s="139">
        <v>1957.91</v>
      </c>
      <c r="CH10" s="139">
        <v>657.27</v>
      </c>
      <c r="CI10" s="139">
        <v>926.84</v>
      </c>
      <c r="CJ10" s="139">
        <v>1086.43</v>
      </c>
      <c r="CK10" s="139">
        <v>1335.4</v>
      </c>
      <c r="CL10" s="139">
        <v>1592.97</v>
      </c>
      <c r="CM10" s="139">
        <v>1011.94</v>
      </c>
      <c r="CN10" s="139">
        <v>1609.56</v>
      </c>
      <c r="CO10" s="139">
        <v>928.03</v>
      </c>
      <c r="CP10" s="139">
        <v>1495.49</v>
      </c>
      <c r="CQ10" s="139">
        <v>561.65</v>
      </c>
      <c r="CR10" s="139">
        <v>549.91</v>
      </c>
      <c r="CS10" s="139">
        <v>643.84</v>
      </c>
      <c r="CT10" s="139">
        <v>4300.08</v>
      </c>
      <c r="CU10" s="139">
        <v>1768.41</v>
      </c>
      <c r="CV10" s="139">
        <v>1311.88</v>
      </c>
      <c r="CW10" s="139">
        <v>612.39</v>
      </c>
      <c r="CX10" s="139">
        <v>765.53</v>
      </c>
      <c r="CY10" s="139">
        <v>309.29000000000002</v>
      </c>
      <c r="CZ10" s="139">
        <v>567.54</v>
      </c>
      <c r="DA10" s="139">
        <v>550.82000000000005</v>
      </c>
      <c r="DB10" s="139">
        <v>3157.7</v>
      </c>
      <c r="DC10" s="139">
        <v>1313.7</v>
      </c>
      <c r="DD10" s="139">
        <v>2403.94</v>
      </c>
      <c r="DE10" s="139">
        <v>701.35</v>
      </c>
      <c r="DF10" s="139">
        <v>1625.79</v>
      </c>
      <c r="DG10" s="139">
        <v>856.97</v>
      </c>
      <c r="DH10" s="142"/>
      <c r="DI10" s="141"/>
      <c r="DJ10" s="141"/>
      <c r="DK10" s="141"/>
      <c r="DL10" s="141"/>
      <c r="DM10" s="141"/>
      <c r="DN10" s="141"/>
      <c r="DO10" s="141"/>
      <c r="DP10" s="141"/>
      <c r="DQ10" s="141"/>
      <c r="DR10" s="141"/>
      <c r="DS10" s="141"/>
      <c r="DT10" s="141"/>
      <c r="DU10" s="141"/>
      <c r="DV10" s="141"/>
      <c r="DW10" s="141"/>
    </row>
    <row r="11" spans="1:127" ht="15.6">
      <c r="A11" s="139">
        <v>2017</v>
      </c>
      <c r="B11" s="139">
        <v>32925.01</v>
      </c>
      <c r="C11" s="139">
        <v>11894</v>
      </c>
      <c r="D11" s="139">
        <v>10313.07</v>
      </c>
      <c r="E11" s="139">
        <v>6333.5</v>
      </c>
      <c r="F11" s="139">
        <v>6478.16</v>
      </c>
      <c r="G11" s="139">
        <v>16997.490000000002</v>
      </c>
      <c r="H11" s="139">
        <v>8034.07</v>
      </c>
      <c r="I11" s="139">
        <v>2784.48</v>
      </c>
      <c r="J11" s="139">
        <v>3341.61</v>
      </c>
      <c r="K11" s="139">
        <v>4990.12</v>
      </c>
      <c r="L11" s="139">
        <v>5078.58</v>
      </c>
      <c r="M11" s="139">
        <v>3714.57</v>
      </c>
      <c r="N11" s="139">
        <v>4424.57</v>
      </c>
      <c r="O11" s="139">
        <v>2721.87</v>
      </c>
      <c r="P11" s="140">
        <v>12603.36</v>
      </c>
      <c r="Q11" s="140">
        <v>9842.06</v>
      </c>
      <c r="R11" s="140">
        <v>5411.59</v>
      </c>
      <c r="S11" s="140">
        <v>4380.5200000000004</v>
      </c>
      <c r="T11" s="140">
        <v>2476.13</v>
      </c>
      <c r="U11" s="140">
        <v>5078.37</v>
      </c>
      <c r="V11" s="140">
        <v>3848.62</v>
      </c>
      <c r="W11" s="140">
        <v>1331.27</v>
      </c>
      <c r="X11" s="140">
        <v>1219.78</v>
      </c>
      <c r="Y11" s="140">
        <v>4388.22</v>
      </c>
      <c r="Z11" s="140">
        <v>1250.92</v>
      </c>
      <c r="AA11" s="140">
        <v>7366.64</v>
      </c>
      <c r="AB11" s="140">
        <v>942.91</v>
      </c>
      <c r="AC11" s="140">
        <v>1351.51</v>
      </c>
      <c r="AD11" s="140">
        <v>1573.08</v>
      </c>
      <c r="AE11" s="140">
        <v>1690.26</v>
      </c>
      <c r="AF11" s="140">
        <v>2128.5100000000002</v>
      </c>
      <c r="AG11" s="140">
        <v>1086.04</v>
      </c>
      <c r="AH11" s="140">
        <v>2282.0100000000002</v>
      </c>
      <c r="AI11" s="140">
        <v>1296.8399999999999</v>
      </c>
      <c r="AJ11" s="140">
        <v>1671.58</v>
      </c>
      <c r="AK11" s="140">
        <v>2880.49</v>
      </c>
      <c r="AL11" s="140">
        <v>1233.8399999999999</v>
      </c>
      <c r="AM11" s="140">
        <v>921.36</v>
      </c>
      <c r="AN11" s="140">
        <v>681.33</v>
      </c>
      <c r="AO11" s="140">
        <v>1902.12</v>
      </c>
      <c r="AP11" s="140">
        <v>662.71</v>
      </c>
      <c r="AQ11" s="143">
        <v>4819.76</v>
      </c>
      <c r="AR11" s="143">
        <v>878.25</v>
      </c>
      <c r="AS11" s="143">
        <v>1070.5</v>
      </c>
      <c r="AT11" s="143">
        <v>2413.63</v>
      </c>
      <c r="AU11" s="143">
        <v>1108.51</v>
      </c>
      <c r="AV11" s="143">
        <v>800.8</v>
      </c>
      <c r="AW11" s="143">
        <v>2524.0100000000002</v>
      </c>
      <c r="AX11" s="143">
        <v>1633.47</v>
      </c>
      <c r="AY11" s="143">
        <v>2021.85</v>
      </c>
      <c r="AZ11" s="143">
        <v>1354.57</v>
      </c>
      <c r="BA11" s="143">
        <v>2055.4499999999998</v>
      </c>
      <c r="BB11" s="144">
        <v>13410.34</v>
      </c>
      <c r="BC11" s="144">
        <v>1479.4</v>
      </c>
      <c r="BD11" s="144">
        <v>1632.32</v>
      </c>
      <c r="BE11" s="144">
        <v>3857.17</v>
      </c>
      <c r="BF11" s="144">
        <v>4064.9</v>
      </c>
      <c r="BG11" s="144">
        <v>905.92</v>
      </c>
      <c r="BH11" s="144">
        <v>1664.17</v>
      </c>
      <c r="BI11" s="144">
        <v>1742.23</v>
      </c>
      <c r="BJ11" s="144">
        <v>1922.18</v>
      </c>
      <c r="BK11" s="144">
        <v>1921.83</v>
      </c>
      <c r="BL11" s="144">
        <v>1234.8599999999999</v>
      </c>
      <c r="BM11" s="144">
        <v>935.72</v>
      </c>
      <c r="BN11" s="139">
        <v>10210.129999999999</v>
      </c>
      <c r="BO11" s="139">
        <v>2530.0100000000002</v>
      </c>
      <c r="BP11" s="139">
        <v>2005.25</v>
      </c>
      <c r="BQ11" s="139">
        <v>2921.52</v>
      </c>
      <c r="BR11" s="139">
        <v>1627.53</v>
      </c>
      <c r="BS11" s="139">
        <v>3119.74</v>
      </c>
      <c r="BT11" s="139">
        <v>3099.85</v>
      </c>
      <c r="BU11" s="139">
        <v>538.24</v>
      </c>
      <c r="BV11" s="139">
        <v>1610.22</v>
      </c>
      <c r="BW11" s="139">
        <v>2178.19</v>
      </c>
      <c r="BX11" s="139">
        <v>1652.65</v>
      </c>
      <c r="BY11" s="139">
        <v>1401.28</v>
      </c>
      <c r="BZ11" s="139">
        <v>1411.81</v>
      </c>
      <c r="CA11" s="139">
        <v>20066.29</v>
      </c>
      <c r="CB11" s="139">
        <v>13931.39</v>
      </c>
      <c r="CC11" s="139">
        <v>1166.17</v>
      </c>
      <c r="CD11" s="139">
        <v>842.25</v>
      </c>
      <c r="CE11" s="139">
        <v>1698.91</v>
      </c>
      <c r="CF11" s="139">
        <v>1907.43</v>
      </c>
      <c r="CG11" s="139">
        <v>2313.5700000000002</v>
      </c>
      <c r="CH11" s="139">
        <v>751.81</v>
      </c>
      <c r="CI11" s="139">
        <v>1046.43</v>
      </c>
      <c r="CJ11" s="139">
        <v>1182.1099999999999</v>
      </c>
      <c r="CK11" s="139">
        <v>1481.61</v>
      </c>
      <c r="CL11" s="139">
        <v>1838.25</v>
      </c>
      <c r="CM11" s="139">
        <v>1149.22</v>
      </c>
      <c r="CN11" s="139">
        <v>1862.19</v>
      </c>
      <c r="CO11" s="139">
        <v>1047.67</v>
      </c>
      <c r="CP11" s="139">
        <v>1697.58</v>
      </c>
      <c r="CQ11" s="139">
        <v>608.54</v>
      </c>
      <c r="CR11" s="139">
        <v>607.23</v>
      </c>
      <c r="CS11" s="139">
        <v>688.54</v>
      </c>
      <c r="CT11" s="139">
        <v>4857.6400000000003</v>
      </c>
      <c r="CU11" s="139">
        <v>1941.12</v>
      </c>
      <c r="CV11" s="139">
        <v>1415.14</v>
      </c>
      <c r="CW11" s="139">
        <v>678.95</v>
      </c>
      <c r="CX11" s="139">
        <v>832.45</v>
      </c>
      <c r="CY11" s="139">
        <v>339.48</v>
      </c>
      <c r="CZ11" s="139">
        <v>624.59</v>
      </c>
      <c r="DA11" s="139">
        <v>604.05999999999995</v>
      </c>
      <c r="DB11" s="139">
        <v>3537.96</v>
      </c>
      <c r="DC11" s="139">
        <v>1461.71</v>
      </c>
      <c r="DD11" s="139">
        <v>2748.59</v>
      </c>
      <c r="DE11" s="139">
        <v>802.46</v>
      </c>
      <c r="DF11" s="139">
        <v>1841.61</v>
      </c>
      <c r="DG11" s="139">
        <v>969.86</v>
      </c>
      <c r="DH11" s="142"/>
      <c r="DI11" s="141"/>
      <c r="DJ11" s="141"/>
      <c r="DK11" s="141"/>
      <c r="DL11" s="141"/>
      <c r="DM11" s="141"/>
      <c r="DN11" s="141"/>
      <c r="DO11" s="141"/>
      <c r="DP11" s="141"/>
      <c r="DQ11" s="141"/>
      <c r="DR11" s="141"/>
      <c r="DS11" s="141"/>
      <c r="DT11" s="141"/>
      <c r="DU11" s="141"/>
      <c r="DV11" s="141"/>
      <c r="DW11" s="141"/>
    </row>
    <row r="12" spans="1:127" ht="15.6">
      <c r="A12" s="139">
        <v>2018</v>
      </c>
      <c r="B12" s="139">
        <v>36011.82</v>
      </c>
      <c r="C12" s="140">
        <v>13009.17</v>
      </c>
      <c r="D12" s="140">
        <v>11202.98</v>
      </c>
      <c r="E12" s="140">
        <v>6710.36</v>
      </c>
      <c r="F12" s="140">
        <v>6897.02</v>
      </c>
      <c r="G12" s="140">
        <v>18263.48</v>
      </c>
      <c r="H12" s="140">
        <v>8753.23</v>
      </c>
      <c r="I12" s="140">
        <v>2923.04</v>
      </c>
      <c r="J12" s="140">
        <v>3615.02</v>
      </c>
      <c r="K12" s="140">
        <v>5387.16</v>
      </c>
      <c r="L12" s="140">
        <v>5478.74</v>
      </c>
      <c r="M12" s="140">
        <v>3847.79</v>
      </c>
      <c r="N12" s="140">
        <v>4767.24</v>
      </c>
      <c r="O12" s="140">
        <v>2864.87</v>
      </c>
      <c r="P12" s="140">
        <v>13509.15</v>
      </c>
      <c r="Q12" s="140">
        <v>10745.46</v>
      </c>
      <c r="R12" s="140">
        <v>6006.16</v>
      </c>
      <c r="S12" s="140">
        <v>4871.9799999999996</v>
      </c>
      <c r="T12" s="140">
        <v>2719.07</v>
      </c>
      <c r="U12" s="140">
        <v>5416.9</v>
      </c>
      <c r="V12" s="140">
        <v>4100.2299999999996</v>
      </c>
      <c r="W12" s="140">
        <v>1470.58</v>
      </c>
      <c r="X12" s="140">
        <v>1316.7</v>
      </c>
      <c r="Y12" s="140">
        <v>4874.67</v>
      </c>
      <c r="Z12" s="140">
        <v>1394.67</v>
      </c>
      <c r="AA12" s="140">
        <v>8605.1299999999992</v>
      </c>
      <c r="AB12" s="140">
        <v>1009.54</v>
      </c>
      <c r="AC12" s="140">
        <v>1551.33</v>
      </c>
      <c r="AD12" s="140">
        <v>1757.82</v>
      </c>
      <c r="AE12" s="140">
        <v>1906.5</v>
      </c>
      <c r="AF12" s="140">
        <v>2407.34</v>
      </c>
      <c r="AG12" s="140">
        <v>1197.0999999999999</v>
      </c>
      <c r="AH12" s="140">
        <v>2594.0700000000002</v>
      </c>
      <c r="AI12" s="140">
        <v>1448.48</v>
      </c>
      <c r="AJ12" s="140">
        <v>1923.74</v>
      </c>
      <c r="AK12" s="140">
        <v>3282.96</v>
      </c>
      <c r="AL12" s="140">
        <v>1418.86</v>
      </c>
      <c r="AM12" s="140">
        <v>954.65</v>
      </c>
      <c r="AN12" s="140">
        <v>753.93</v>
      </c>
      <c r="AO12" s="140">
        <v>2196.75</v>
      </c>
      <c r="AP12" s="140">
        <v>738.88</v>
      </c>
      <c r="AQ12" s="143">
        <v>5274.67</v>
      </c>
      <c r="AR12" s="143">
        <v>846.6</v>
      </c>
      <c r="AS12" s="143">
        <v>1009.05</v>
      </c>
      <c r="AT12" s="143">
        <v>2700.1851999999999</v>
      </c>
      <c r="AU12" s="143">
        <v>1027.3443</v>
      </c>
      <c r="AV12" s="143">
        <v>818.9787</v>
      </c>
      <c r="AW12" s="143">
        <v>2807.2372</v>
      </c>
      <c r="AX12" s="143">
        <v>1742.2292</v>
      </c>
      <c r="AY12" s="143">
        <v>2180.8544000000002</v>
      </c>
      <c r="AZ12" s="143">
        <v>1382.4038</v>
      </c>
      <c r="BA12" s="143">
        <v>2217.4758000000002</v>
      </c>
      <c r="BB12" s="144">
        <v>14847.294216178099</v>
      </c>
      <c r="BC12" s="144">
        <v>1587.3326996738101</v>
      </c>
      <c r="BD12" s="144">
        <v>1747.8224585763301</v>
      </c>
      <c r="BE12" s="144">
        <v>4064.1804736613399</v>
      </c>
      <c r="BF12" s="144">
        <v>4309.7875976389196</v>
      </c>
      <c r="BG12" s="144">
        <v>1005.3</v>
      </c>
      <c r="BH12" s="144">
        <v>1847.89</v>
      </c>
      <c r="BI12" s="144">
        <v>1912.89500448845</v>
      </c>
      <c r="BJ12" s="144">
        <v>2082.1835574749598</v>
      </c>
      <c r="BK12" s="144">
        <v>2035.20273039982</v>
      </c>
      <c r="BL12" s="144">
        <v>1362.4173627191401</v>
      </c>
      <c r="BM12" s="144">
        <v>1011.18517007436</v>
      </c>
      <c r="BN12" s="139">
        <v>11003.41</v>
      </c>
      <c r="BO12" s="139">
        <v>2631.54</v>
      </c>
      <c r="BP12" s="139">
        <v>2161.36</v>
      </c>
      <c r="BQ12" s="139">
        <v>3046.03</v>
      </c>
      <c r="BR12" s="139">
        <v>1782.65</v>
      </c>
      <c r="BS12" s="139">
        <v>3411.01</v>
      </c>
      <c r="BT12" s="139">
        <v>3394.2</v>
      </c>
      <c r="BU12" s="139">
        <v>578.91999999999996</v>
      </c>
      <c r="BV12" s="139">
        <v>1758.38</v>
      </c>
      <c r="BW12" s="139">
        <v>2391.87</v>
      </c>
      <c r="BX12" s="139">
        <v>1805.65</v>
      </c>
      <c r="BY12" s="139">
        <v>1513.27</v>
      </c>
      <c r="BZ12" s="139">
        <v>1540.41</v>
      </c>
      <c r="CA12" s="139">
        <v>21588.799999999999</v>
      </c>
      <c r="CB12" s="139">
        <v>15698.94</v>
      </c>
      <c r="CC12" s="139">
        <v>1314.74</v>
      </c>
      <c r="CD12" s="139">
        <v>941.45</v>
      </c>
      <c r="CE12" s="139">
        <v>1895.55</v>
      </c>
      <c r="CF12" s="139">
        <v>2148.39</v>
      </c>
      <c r="CG12" s="139">
        <v>2613.3000000000002</v>
      </c>
      <c r="CH12" s="139">
        <v>880.5</v>
      </c>
      <c r="CI12" s="139">
        <v>1230.8499999999999</v>
      </c>
      <c r="CJ12" s="139">
        <v>1318.83</v>
      </c>
      <c r="CK12" s="139">
        <v>1709.81</v>
      </c>
      <c r="CL12" s="139">
        <v>2115.73</v>
      </c>
      <c r="CM12" s="139">
        <v>1269.9000000000001</v>
      </c>
      <c r="CN12" s="139">
        <v>2349.31</v>
      </c>
      <c r="CO12" s="139">
        <v>1157</v>
      </c>
      <c r="CP12" s="139">
        <v>1879.53</v>
      </c>
      <c r="CQ12" s="139">
        <v>653.34</v>
      </c>
      <c r="CR12" s="139">
        <v>704.66</v>
      </c>
      <c r="CS12" s="139">
        <v>728.63</v>
      </c>
      <c r="CT12" s="139">
        <v>5206.8999999999996</v>
      </c>
      <c r="CU12" s="139">
        <v>2013.36</v>
      </c>
      <c r="CV12" s="139">
        <v>1493.04</v>
      </c>
      <c r="CW12" s="139">
        <v>738.14</v>
      </c>
      <c r="CX12" s="139">
        <v>889.54</v>
      </c>
      <c r="CY12" s="139">
        <v>350.76</v>
      </c>
      <c r="CZ12" s="139">
        <v>662.48</v>
      </c>
      <c r="DA12" s="139">
        <v>630.02</v>
      </c>
      <c r="DB12" s="139">
        <v>3798.45</v>
      </c>
      <c r="DC12" s="139">
        <v>1525.69</v>
      </c>
      <c r="DD12" s="139">
        <v>3000.23</v>
      </c>
      <c r="DE12" s="139">
        <v>849.4</v>
      </c>
      <c r="DF12" s="139">
        <v>1921.43</v>
      </c>
      <c r="DG12" s="139">
        <v>1066.52</v>
      </c>
      <c r="DH12" s="142"/>
      <c r="DI12" s="141"/>
      <c r="DJ12" s="141"/>
      <c r="DK12" s="141"/>
      <c r="DL12" s="141"/>
      <c r="DM12" s="141"/>
      <c r="DN12" s="141"/>
      <c r="DO12" s="141"/>
      <c r="DP12" s="141"/>
      <c r="DQ12" s="141"/>
      <c r="DR12" s="141"/>
      <c r="DS12" s="141"/>
      <c r="DT12" s="141"/>
      <c r="DU12" s="141"/>
      <c r="DV12" s="141"/>
      <c r="DW12" s="141"/>
    </row>
    <row r="13" spans="1:127" ht="15.6">
      <c r="A13" s="139">
        <v>2019</v>
      </c>
      <c r="B13" s="139">
        <v>37987.550000000003</v>
      </c>
      <c r="C13" s="140">
        <v>14045.15</v>
      </c>
      <c r="D13" s="140">
        <v>11803.32</v>
      </c>
      <c r="E13" s="140">
        <v>7053.35</v>
      </c>
      <c r="F13" s="140">
        <v>7405.86</v>
      </c>
      <c r="G13" s="140">
        <v>19264.8</v>
      </c>
      <c r="H13" s="140">
        <v>9369.39</v>
      </c>
      <c r="I13" s="140">
        <v>3125.29</v>
      </c>
      <c r="J13" s="140">
        <v>3840.21</v>
      </c>
      <c r="K13" s="140">
        <v>5656.26</v>
      </c>
      <c r="L13" s="140">
        <v>5799.08</v>
      </c>
      <c r="M13" s="140">
        <v>4077.32</v>
      </c>
      <c r="N13" s="140">
        <v>5107.3599999999997</v>
      </c>
      <c r="O13" s="140">
        <v>3084.23</v>
      </c>
      <c r="P13" s="140">
        <v>15373.05</v>
      </c>
      <c r="Q13" s="140">
        <v>11985.12</v>
      </c>
      <c r="R13" s="140">
        <v>6606.11</v>
      </c>
      <c r="S13" s="140">
        <v>5370.32</v>
      </c>
      <c r="T13" s="140">
        <v>3122.43</v>
      </c>
      <c r="U13" s="140">
        <v>5780.74</v>
      </c>
      <c r="V13" s="140">
        <v>4559.91</v>
      </c>
      <c r="W13" s="140">
        <v>1573.52</v>
      </c>
      <c r="X13" s="140">
        <v>1371.6</v>
      </c>
      <c r="Y13" s="140">
        <v>5134.05</v>
      </c>
      <c r="Z13" s="140">
        <v>1476.61</v>
      </c>
      <c r="AA13" s="140">
        <v>9370.2099999999991</v>
      </c>
      <c r="AB13" s="140">
        <v>1077.94</v>
      </c>
      <c r="AC13" s="140">
        <v>1740.26</v>
      </c>
      <c r="AD13" s="140">
        <v>1953.03</v>
      </c>
      <c r="AE13" s="140">
        <v>2016.02</v>
      </c>
      <c r="AF13" s="140">
        <v>2686.05</v>
      </c>
      <c r="AG13" s="140">
        <v>1283.21</v>
      </c>
      <c r="AH13" s="140">
        <v>2888.7</v>
      </c>
      <c r="AI13" s="140">
        <v>1616.89</v>
      </c>
      <c r="AJ13" s="140">
        <v>2085.64</v>
      </c>
      <c r="AK13" s="140">
        <v>3586.46</v>
      </c>
      <c r="AL13" s="140">
        <v>1557.44</v>
      </c>
      <c r="AM13" s="140">
        <v>950.56</v>
      </c>
      <c r="AN13" s="140">
        <v>830.07</v>
      </c>
      <c r="AO13" s="140">
        <v>2356.7199999999998</v>
      </c>
      <c r="AP13" s="140">
        <v>816.33</v>
      </c>
      <c r="AQ13" s="143">
        <v>5596.18</v>
      </c>
      <c r="AR13" s="143">
        <v>926.11</v>
      </c>
      <c r="AS13" s="143">
        <v>930.02</v>
      </c>
      <c r="AT13" s="143">
        <v>3121.05</v>
      </c>
      <c r="AU13" s="143">
        <v>971.58</v>
      </c>
      <c r="AV13" s="143">
        <v>941.26</v>
      </c>
      <c r="AW13" s="143">
        <v>3474.34</v>
      </c>
      <c r="AX13" s="143">
        <v>2085.41</v>
      </c>
      <c r="AY13" s="143">
        <v>2687.57</v>
      </c>
      <c r="AZ13" s="143">
        <v>1510.92</v>
      </c>
      <c r="BA13" s="143">
        <v>2513.0700000000002</v>
      </c>
      <c r="BB13" s="144">
        <v>16223.210582539959</v>
      </c>
      <c r="BC13" s="144">
        <v>1767.1932589823402</v>
      </c>
      <c r="BD13" s="144">
        <v>2012.7219446322106</v>
      </c>
      <c r="BE13" s="144">
        <v>4460.8244330804228</v>
      </c>
      <c r="BF13" s="144">
        <v>4812.8396750785623</v>
      </c>
      <c r="BG13" s="144">
        <v>1140.0651019000929</v>
      </c>
      <c r="BH13" s="144">
        <v>2033.7727262231447</v>
      </c>
      <c r="BI13" s="144">
        <v>2301.3978064010785</v>
      </c>
      <c r="BJ13" s="144">
        <v>2516.4818433608525</v>
      </c>
      <c r="BK13" s="144">
        <v>2322.7342718587752</v>
      </c>
      <c r="BL13" s="144">
        <v>1594.9809588271842</v>
      </c>
      <c r="BM13" s="144">
        <v>1162.2293227011105</v>
      </c>
      <c r="BN13" s="139">
        <v>11574.22</v>
      </c>
      <c r="BO13" s="139">
        <v>3003.13</v>
      </c>
      <c r="BP13" s="139">
        <v>2257.63</v>
      </c>
      <c r="BQ13" s="139">
        <v>3372.68</v>
      </c>
      <c r="BR13" s="139">
        <v>2152.48</v>
      </c>
      <c r="BS13" s="139">
        <v>3780.41</v>
      </c>
      <c r="BT13" s="139">
        <v>3624.2</v>
      </c>
      <c r="BU13" s="139">
        <v>552.1</v>
      </c>
      <c r="BV13" s="139">
        <v>1792.46</v>
      </c>
      <c r="BW13" s="139">
        <v>2410.89</v>
      </c>
      <c r="BX13" s="139">
        <v>2016.86</v>
      </c>
      <c r="BY13" s="139">
        <v>1616.64</v>
      </c>
      <c r="BZ13" s="139">
        <v>1640.58</v>
      </c>
      <c r="CA13" s="139">
        <v>23605.77</v>
      </c>
      <c r="CB13" s="139">
        <v>17012.650000000001</v>
      </c>
      <c r="CC13" s="139">
        <v>1428.49</v>
      </c>
      <c r="CD13" s="139">
        <v>1010.13</v>
      </c>
      <c r="CE13" s="139">
        <v>2081.2600000000002</v>
      </c>
      <c r="CF13" s="139">
        <v>2335.91</v>
      </c>
      <c r="CG13" s="139">
        <v>2856.2</v>
      </c>
      <c r="CH13" s="139">
        <v>941.85</v>
      </c>
      <c r="CI13" s="139">
        <v>1345.73</v>
      </c>
      <c r="CJ13" s="139">
        <v>1433.3</v>
      </c>
      <c r="CK13" s="139">
        <v>1863.31</v>
      </c>
      <c r="CL13" s="139">
        <v>2322.2199999999998</v>
      </c>
      <c r="CM13" s="139">
        <v>1380.2</v>
      </c>
      <c r="CN13" s="139">
        <v>2601.89</v>
      </c>
      <c r="CO13" s="139">
        <v>1250.44</v>
      </c>
      <c r="CP13" s="139">
        <v>2041.49</v>
      </c>
      <c r="CQ13" s="139">
        <v>723.79</v>
      </c>
      <c r="CR13" s="139">
        <v>754.29</v>
      </c>
      <c r="CS13" s="139">
        <v>777.8</v>
      </c>
      <c r="CT13" s="139">
        <v>6475.88</v>
      </c>
      <c r="CU13" s="139">
        <v>2637.59</v>
      </c>
      <c r="CV13" s="139">
        <v>1949.71</v>
      </c>
      <c r="CW13" s="139">
        <v>960.67639999999994</v>
      </c>
      <c r="CX13" s="139">
        <v>1194.2</v>
      </c>
      <c r="CY13" s="139">
        <v>472.51</v>
      </c>
      <c r="CZ13" s="139">
        <v>875.28</v>
      </c>
      <c r="DA13" s="139">
        <v>759.26</v>
      </c>
      <c r="DB13" s="139">
        <v>4039.6</v>
      </c>
      <c r="DC13" s="139">
        <v>1265.97</v>
      </c>
      <c r="DD13" s="139">
        <v>3483.32</v>
      </c>
      <c r="DE13" s="139">
        <v>923.94</v>
      </c>
      <c r="DF13" s="139">
        <v>1901.36</v>
      </c>
      <c r="DG13" s="139">
        <v>1249.1600000000001</v>
      </c>
      <c r="DH13" s="142"/>
      <c r="DI13" s="141"/>
      <c r="DJ13" s="141"/>
      <c r="DK13" s="141"/>
      <c r="DL13" s="141"/>
      <c r="DM13" s="141"/>
      <c r="DN13" s="141"/>
      <c r="DO13" s="141"/>
      <c r="DP13" s="141"/>
      <c r="DQ13" s="141"/>
      <c r="DR13" s="141"/>
      <c r="DS13" s="141"/>
      <c r="DT13" s="141"/>
      <c r="DU13" s="141"/>
      <c r="DV13" s="141"/>
      <c r="DW13" s="141"/>
    </row>
    <row r="14" spans="1:127" ht="15.6">
      <c r="A14" s="139">
        <v>2020</v>
      </c>
      <c r="B14" s="139">
        <v>38963.300000000003</v>
      </c>
      <c r="C14" s="140">
        <v>14782.95</v>
      </c>
      <c r="D14" s="140">
        <v>12340.48</v>
      </c>
      <c r="E14" s="140">
        <v>7284.77</v>
      </c>
      <c r="F14" s="140">
        <v>7810.32</v>
      </c>
      <c r="G14" s="140">
        <v>20180.45</v>
      </c>
      <c r="H14" s="140">
        <v>10018.31</v>
      </c>
      <c r="I14" s="140">
        <v>3277.07</v>
      </c>
      <c r="J14" s="140">
        <v>4003.37</v>
      </c>
      <c r="K14" s="140">
        <v>5918.38</v>
      </c>
      <c r="L14" s="140">
        <v>6013.33</v>
      </c>
      <c r="M14" s="140">
        <v>4185.09</v>
      </c>
      <c r="N14" s="140">
        <v>5297.77</v>
      </c>
      <c r="O14" s="140">
        <v>3270.37</v>
      </c>
      <c r="P14" s="140">
        <v>16106</v>
      </c>
      <c r="Q14" s="140">
        <v>12409</v>
      </c>
      <c r="R14" s="140">
        <v>6871</v>
      </c>
      <c r="S14" s="140">
        <v>5510</v>
      </c>
      <c r="T14" s="140">
        <v>3201</v>
      </c>
      <c r="U14" s="140">
        <v>6001</v>
      </c>
      <c r="V14" s="140">
        <v>4704</v>
      </c>
      <c r="W14" s="140">
        <v>1639</v>
      </c>
      <c r="X14" s="140">
        <v>1512</v>
      </c>
      <c r="Y14" s="140">
        <v>5263</v>
      </c>
      <c r="Z14" s="140">
        <v>1540</v>
      </c>
      <c r="AA14" s="140">
        <v>10005.56</v>
      </c>
      <c r="AB14" s="140">
        <v>1119.07</v>
      </c>
      <c r="AC14" s="140">
        <v>1805.96</v>
      </c>
      <c r="AD14" s="140">
        <v>1969.24</v>
      </c>
      <c r="AE14" s="140">
        <v>2018.35</v>
      </c>
      <c r="AF14" s="140">
        <v>2724.45</v>
      </c>
      <c r="AG14" s="140">
        <v>1305.69</v>
      </c>
      <c r="AH14" s="140">
        <v>2946.84</v>
      </c>
      <c r="AI14" s="140">
        <v>1669.45</v>
      </c>
      <c r="AJ14" s="140">
        <v>2102.6999999999998</v>
      </c>
      <c r="AK14" s="140">
        <v>3714.14</v>
      </c>
      <c r="AL14" s="140">
        <v>1591.36</v>
      </c>
      <c r="AM14" s="140">
        <v>1003.69</v>
      </c>
      <c r="AN14" s="140">
        <v>853.1</v>
      </c>
      <c r="AO14" s="140">
        <v>2381.4499999999998</v>
      </c>
      <c r="AP14" s="140">
        <v>850.37</v>
      </c>
      <c r="AQ14" s="139">
        <v>5745.51</v>
      </c>
      <c r="AR14" s="139">
        <v>955.63</v>
      </c>
      <c r="AS14" s="139">
        <v>963.6</v>
      </c>
      <c r="AT14" s="139">
        <v>3240.5</v>
      </c>
      <c r="AU14" s="139">
        <v>1001.33</v>
      </c>
      <c r="AV14" s="139">
        <v>982.66</v>
      </c>
      <c r="AW14" s="139">
        <v>3645.2</v>
      </c>
      <c r="AX14" s="139">
        <v>2168.83</v>
      </c>
      <c r="AY14" s="139">
        <v>2789.87</v>
      </c>
      <c r="AZ14" s="139">
        <v>1572.51</v>
      </c>
      <c r="BA14" s="139">
        <v>2624.34</v>
      </c>
      <c r="BB14" s="144">
        <v>15616.06</v>
      </c>
      <c r="BC14" s="144">
        <v>1641.32</v>
      </c>
      <c r="BD14" s="144">
        <v>1915.07</v>
      </c>
      <c r="BE14" s="144">
        <v>4261.42</v>
      </c>
      <c r="BF14" s="144">
        <v>4601.97</v>
      </c>
      <c r="BG14" s="144">
        <v>1005.23</v>
      </c>
      <c r="BH14" s="144">
        <v>1906.41</v>
      </c>
      <c r="BI14" s="144">
        <v>2193.5500000000002</v>
      </c>
      <c r="BJ14" s="144">
        <v>2369.04</v>
      </c>
      <c r="BK14" s="144">
        <v>2169.5500000000002</v>
      </c>
      <c r="BL14" s="144">
        <v>1524.67</v>
      </c>
      <c r="BM14" s="144">
        <v>1096.72</v>
      </c>
      <c r="BN14" s="139">
        <v>12142.52</v>
      </c>
      <c r="BO14" s="139">
        <v>3105.8</v>
      </c>
      <c r="BP14" s="139">
        <v>2343.15</v>
      </c>
      <c r="BQ14" s="139">
        <v>3508.5</v>
      </c>
      <c r="BR14" s="139">
        <v>2250.81</v>
      </c>
      <c r="BS14" s="139">
        <v>4001.55</v>
      </c>
      <c r="BT14" s="139">
        <v>3749.13</v>
      </c>
      <c r="BU14" s="139">
        <v>556.67999999999995</v>
      </c>
      <c r="BV14" s="139">
        <v>1853.48</v>
      </c>
      <c r="BW14" s="139">
        <v>2503.0700000000002</v>
      </c>
      <c r="BX14" s="139">
        <v>2107.6999999999998</v>
      </c>
      <c r="BY14" s="139">
        <v>1671.87</v>
      </c>
      <c r="BZ14" s="139">
        <v>1679.94</v>
      </c>
      <c r="CA14" s="139">
        <v>25002.79</v>
      </c>
      <c r="CB14" s="139">
        <v>17717.669999999998</v>
      </c>
      <c r="CC14" s="139">
        <v>1458.44</v>
      </c>
      <c r="CD14" s="139">
        <v>1040.82</v>
      </c>
      <c r="CE14" s="139">
        <v>2157.2199999999998</v>
      </c>
      <c r="CF14" s="139">
        <v>2404.13</v>
      </c>
      <c r="CG14" s="139">
        <v>3010.08</v>
      </c>
      <c r="CH14" s="139">
        <v>1008.01</v>
      </c>
      <c r="CI14" s="139">
        <v>1403.18</v>
      </c>
      <c r="CJ14" s="139">
        <v>1465.88</v>
      </c>
      <c r="CK14" s="139">
        <v>2003.43</v>
      </c>
      <c r="CL14" s="139">
        <v>2401.08</v>
      </c>
      <c r="CM14" s="139">
        <v>1423.74</v>
      </c>
      <c r="CN14" s="139">
        <v>2802.12</v>
      </c>
      <c r="CO14" s="139">
        <v>1301.57</v>
      </c>
      <c r="CP14" s="139">
        <v>2117.8000000000002</v>
      </c>
      <c r="CQ14" s="139">
        <v>754.59</v>
      </c>
      <c r="CR14" s="139">
        <v>766.99</v>
      </c>
      <c r="CS14" s="139">
        <v>807.5</v>
      </c>
      <c r="CT14" s="139">
        <v>6733.79</v>
      </c>
      <c r="CU14" s="139">
        <v>2959.35</v>
      </c>
      <c r="CV14" s="139">
        <v>2058.14</v>
      </c>
      <c r="CW14" s="139">
        <v>1052.5799</v>
      </c>
      <c r="CX14" s="139">
        <v>1288.74</v>
      </c>
      <c r="CY14" s="139">
        <v>512.75</v>
      </c>
      <c r="CZ14" s="139">
        <v>945.42</v>
      </c>
      <c r="DA14" s="139">
        <v>821.32</v>
      </c>
      <c r="DB14" s="139">
        <v>4311.6499999999996</v>
      </c>
      <c r="DC14" s="139">
        <v>1339.62</v>
      </c>
      <c r="DD14" s="139">
        <v>3720.05</v>
      </c>
      <c r="DE14" s="139">
        <v>966.74</v>
      </c>
      <c r="DF14" s="139">
        <v>2020.39</v>
      </c>
      <c r="DG14" s="139">
        <v>1327.79</v>
      </c>
      <c r="DH14" s="142"/>
      <c r="DI14" s="141"/>
      <c r="DJ14" s="141"/>
      <c r="DK14" s="141"/>
      <c r="DL14" s="141"/>
      <c r="DM14" s="141"/>
      <c r="DN14" s="141"/>
      <c r="DO14" s="141"/>
      <c r="DP14" s="141"/>
      <c r="DQ14" s="141"/>
      <c r="DR14" s="141"/>
      <c r="DS14" s="141"/>
      <c r="DT14" s="141"/>
      <c r="DU14" s="141"/>
      <c r="DV14" s="141"/>
      <c r="DW14" s="141"/>
    </row>
    <row r="15" spans="1:127" ht="15.6">
      <c r="A15" s="139">
        <v>2021</v>
      </c>
      <c r="B15" s="139">
        <v>43214.85</v>
      </c>
      <c r="C15" s="139">
        <v>16355.33</v>
      </c>
      <c r="D15" s="139">
        <v>14003.24</v>
      </c>
      <c r="E15" s="139">
        <v>8117.44</v>
      </c>
      <c r="F15" s="139">
        <v>8807.58</v>
      </c>
      <c r="G15" s="139">
        <v>22718.34</v>
      </c>
      <c r="H15" s="139">
        <v>11026.94</v>
      </c>
      <c r="I15" s="139">
        <v>3727.92</v>
      </c>
      <c r="J15" s="139">
        <v>4550.13</v>
      </c>
      <c r="K15" s="139">
        <v>6617.39</v>
      </c>
      <c r="L15" s="139">
        <v>6696.43</v>
      </c>
      <c r="M15" s="139">
        <v>4763.42</v>
      </c>
      <c r="N15" s="139">
        <v>6025.26</v>
      </c>
      <c r="O15" s="139">
        <v>3719.01</v>
      </c>
      <c r="P15" s="139">
        <v>18109</v>
      </c>
      <c r="Q15" s="139">
        <v>14595</v>
      </c>
      <c r="R15" s="139">
        <v>7585</v>
      </c>
      <c r="S15" s="139">
        <v>6355</v>
      </c>
      <c r="T15" s="139">
        <v>3645</v>
      </c>
      <c r="U15" s="139">
        <v>6795</v>
      </c>
      <c r="V15" s="139">
        <v>5355</v>
      </c>
      <c r="W15" s="139">
        <v>1876</v>
      </c>
      <c r="X15" s="139">
        <v>1704</v>
      </c>
      <c r="Y15" s="139">
        <v>5786</v>
      </c>
      <c r="Z15" s="139">
        <v>1710</v>
      </c>
      <c r="AA15" s="140">
        <v>11412.8</v>
      </c>
      <c r="AB15" s="140">
        <v>1223.02</v>
      </c>
      <c r="AC15" s="140">
        <v>1972.68</v>
      </c>
      <c r="AD15" s="140">
        <v>2167.67</v>
      </c>
      <c r="AE15" s="140">
        <v>1988.97</v>
      </c>
      <c r="AF15" s="140">
        <v>3071.53</v>
      </c>
      <c r="AG15" s="140">
        <v>1457.05</v>
      </c>
      <c r="AH15" s="140">
        <v>3362.11</v>
      </c>
      <c r="AI15" s="140">
        <v>1923.47</v>
      </c>
      <c r="AJ15" s="140">
        <v>2439.33</v>
      </c>
      <c r="AK15" s="140">
        <v>4302.63</v>
      </c>
      <c r="AL15" s="140">
        <v>1833.92</v>
      </c>
      <c r="AM15" s="140">
        <v>1165.58</v>
      </c>
      <c r="AN15" s="140">
        <v>1004.18</v>
      </c>
      <c r="AO15" s="140">
        <v>2656.88</v>
      </c>
      <c r="AP15" s="140">
        <v>957.37</v>
      </c>
      <c r="AQ15" s="142">
        <v>6650.53</v>
      </c>
      <c r="AR15" s="144">
        <v>1102.31</v>
      </c>
      <c r="AS15" s="144">
        <v>1108.3</v>
      </c>
      <c r="AT15" s="142">
        <v>3735.68</v>
      </c>
      <c r="AU15" s="139">
        <v>1154.5999999999999</v>
      </c>
      <c r="AV15" s="139">
        <v>1143.92</v>
      </c>
      <c r="AW15" s="144">
        <v>4169.37</v>
      </c>
      <c r="AX15" s="144">
        <v>2525.65</v>
      </c>
      <c r="AY15" s="144">
        <v>3191.28</v>
      </c>
      <c r="AZ15" s="144">
        <v>1794.55</v>
      </c>
      <c r="BA15" s="144">
        <v>3043.5</v>
      </c>
      <c r="BB15" s="144">
        <v>17716.759999999998</v>
      </c>
      <c r="BC15" s="144">
        <v>1865.68</v>
      </c>
      <c r="BD15" s="144">
        <v>2163.98</v>
      </c>
      <c r="BE15" s="144">
        <v>5022.6899999999996</v>
      </c>
      <c r="BF15" s="144">
        <v>5309.43</v>
      </c>
      <c r="BG15" s="144">
        <v>1162.3</v>
      </c>
      <c r="BH15" s="144">
        <v>2120.9</v>
      </c>
      <c r="BI15" s="144">
        <v>2562.0100000000002</v>
      </c>
      <c r="BJ15" s="144">
        <v>2715.5</v>
      </c>
      <c r="BK15" s="144">
        <v>2541.3000000000002</v>
      </c>
      <c r="BL15" s="144">
        <v>1751.8</v>
      </c>
      <c r="BM15" s="144">
        <v>1241.4000000000001</v>
      </c>
      <c r="BN15" s="144">
        <v>13270.7</v>
      </c>
      <c r="BO15" s="144">
        <v>3420.3</v>
      </c>
      <c r="BP15" s="144">
        <v>2548.3000000000002</v>
      </c>
      <c r="BQ15" s="144">
        <v>3840.31</v>
      </c>
      <c r="BR15" s="144">
        <v>2461.5</v>
      </c>
      <c r="BS15" s="144">
        <v>4402.9799999999996</v>
      </c>
      <c r="BT15" s="144">
        <v>4054.15</v>
      </c>
      <c r="BU15" s="144">
        <v>580.29</v>
      </c>
      <c r="BV15" s="144">
        <v>2019.27</v>
      </c>
      <c r="BW15" s="144">
        <v>2770.08</v>
      </c>
      <c r="BX15" s="144">
        <v>2261.08</v>
      </c>
      <c r="BY15" s="144">
        <v>1817.8</v>
      </c>
      <c r="BZ15" s="144">
        <v>1825.76</v>
      </c>
      <c r="CA15" s="144">
        <v>27894.02</v>
      </c>
      <c r="CB15" s="139">
        <v>19916.98</v>
      </c>
      <c r="CC15" s="139">
        <v>1601.31</v>
      </c>
      <c r="CD15" s="139">
        <v>1133.95</v>
      </c>
      <c r="CE15" s="139">
        <v>2406.08</v>
      </c>
      <c r="CF15" s="139">
        <v>2656.56</v>
      </c>
      <c r="CG15" s="139">
        <v>3350.29</v>
      </c>
      <c r="CH15" s="139">
        <v>1116.25</v>
      </c>
      <c r="CI15" s="139">
        <v>1519.87</v>
      </c>
      <c r="CJ15" s="139">
        <v>1605.53</v>
      </c>
      <c r="CK15" s="139">
        <v>2205.15</v>
      </c>
      <c r="CL15" s="139">
        <v>2601.98</v>
      </c>
      <c r="CM15" s="139">
        <v>1547.87</v>
      </c>
      <c r="CN15" s="139">
        <v>3148.08</v>
      </c>
      <c r="CO15" s="139">
        <v>1417.82</v>
      </c>
      <c r="CP15" s="139">
        <v>2351.67</v>
      </c>
      <c r="CQ15" s="139">
        <v>840.56</v>
      </c>
      <c r="CR15" s="139">
        <v>742.51</v>
      </c>
      <c r="CS15" s="139">
        <v>890.5</v>
      </c>
      <c r="CT15" s="139">
        <v>7222.5</v>
      </c>
      <c r="CU15" s="139">
        <v>3393.91</v>
      </c>
      <c r="CV15" s="139">
        <v>2352.3000000000002</v>
      </c>
      <c r="CW15" s="139">
        <v>1165.5445</v>
      </c>
      <c r="CX15" s="139">
        <v>1462.06</v>
      </c>
      <c r="CY15" s="139">
        <v>570.49</v>
      </c>
      <c r="CZ15" s="139">
        <v>1029.1500000000001</v>
      </c>
      <c r="DA15" s="139">
        <v>908.48</v>
      </c>
      <c r="DB15" s="139">
        <v>4711.04</v>
      </c>
      <c r="DC15" s="139">
        <v>1473.65</v>
      </c>
      <c r="DD15" s="139">
        <v>4169.8999999999996</v>
      </c>
      <c r="DE15" s="139">
        <v>1078.9100000000001</v>
      </c>
      <c r="DF15" s="139">
        <v>2181.48</v>
      </c>
      <c r="DG15" s="139">
        <v>1462.65</v>
      </c>
      <c r="DH15" s="142"/>
      <c r="DI15" s="141"/>
      <c r="DJ15" s="141"/>
      <c r="DK15" s="141"/>
      <c r="DL15" s="141"/>
      <c r="DM15" s="141"/>
      <c r="DN15" s="141"/>
      <c r="DO15" s="141"/>
      <c r="DP15" s="141"/>
      <c r="DQ15" s="141"/>
      <c r="DR15" s="141"/>
      <c r="DS15" s="141"/>
      <c r="DT15" s="141"/>
      <c r="DU15" s="141"/>
      <c r="DV15" s="141"/>
      <c r="DW15" s="141"/>
    </row>
    <row r="16" spans="1:127">
      <c r="DE16" s="139"/>
    </row>
  </sheetData>
  <mergeCells count="9">
    <mergeCell ref="CT1:DA1"/>
    <mergeCell ref="BN1:BZ1"/>
    <mergeCell ref="C1:O1"/>
    <mergeCell ref="BB1:BM1"/>
    <mergeCell ref="DB1:DG1"/>
    <mergeCell ref="AA1:AP1"/>
    <mergeCell ref="AQ1:BA1"/>
    <mergeCell ref="CB1:CS1"/>
    <mergeCell ref="P1:Z1"/>
  </mergeCells>
  <phoneticPr fontId="3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9"/>
  <sheetViews>
    <sheetView tabSelected="1" zoomScaleNormal="100" workbookViewId="0">
      <selection activeCell="A11" sqref="A11:A14"/>
    </sheetView>
  </sheetViews>
  <sheetFormatPr defaultColWidth="8.77734375" defaultRowHeight="14.4"/>
  <cols>
    <col min="1" max="113" width="11" style="152" customWidth="1"/>
    <col min="114" max="127" width="8" style="152" customWidth="1"/>
    <col min="128" max="16384" width="8.77734375" style="152"/>
  </cols>
  <sheetData>
    <row r="1" spans="1:127" ht="17.399999999999999">
      <c r="A1" s="13" t="s">
        <v>161</v>
      </c>
      <c r="B1" s="13"/>
      <c r="C1" s="221" t="s">
        <v>1</v>
      </c>
      <c r="D1" s="221"/>
      <c r="E1" s="221"/>
      <c r="F1" s="221"/>
      <c r="G1" s="221"/>
      <c r="H1" s="221"/>
      <c r="I1" s="221"/>
      <c r="J1" s="221"/>
      <c r="K1" s="221"/>
      <c r="L1" s="221"/>
      <c r="M1" s="221"/>
      <c r="N1" s="221"/>
      <c r="O1" s="221"/>
      <c r="P1" s="221" t="s">
        <v>222</v>
      </c>
      <c r="Q1" s="221"/>
      <c r="R1" s="221"/>
      <c r="S1" s="221"/>
      <c r="T1" s="221"/>
      <c r="U1" s="221"/>
      <c r="V1" s="221"/>
      <c r="W1" s="221"/>
      <c r="X1" s="221"/>
      <c r="Y1" s="221"/>
      <c r="Z1" s="221"/>
      <c r="AA1" s="221" t="s">
        <v>3</v>
      </c>
      <c r="AB1" s="221"/>
      <c r="AC1" s="221"/>
      <c r="AD1" s="221"/>
      <c r="AE1" s="221"/>
      <c r="AF1" s="221"/>
      <c r="AG1" s="221"/>
      <c r="AH1" s="221"/>
      <c r="AI1" s="221"/>
      <c r="AJ1" s="221"/>
      <c r="AK1" s="221"/>
      <c r="AL1" s="221"/>
      <c r="AM1" s="221"/>
      <c r="AN1" s="221"/>
      <c r="AO1" s="221"/>
      <c r="AP1" s="221"/>
      <c r="AQ1" s="221" t="s">
        <v>132</v>
      </c>
      <c r="AR1" s="221"/>
      <c r="AS1" s="221"/>
      <c r="AT1" s="221"/>
      <c r="AU1" s="221"/>
      <c r="AV1" s="221"/>
      <c r="AW1" s="221"/>
      <c r="AX1" s="221"/>
      <c r="AY1" s="221"/>
      <c r="AZ1" s="221"/>
      <c r="BA1" s="221"/>
      <c r="BB1" s="221" t="s">
        <v>5</v>
      </c>
      <c r="BC1" s="221"/>
      <c r="BD1" s="221"/>
      <c r="BE1" s="221"/>
      <c r="BF1" s="221"/>
      <c r="BG1" s="221"/>
      <c r="BH1" s="221"/>
      <c r="BI1" s="221"/>
      <c r="BJ1" s="221"/>
      <c r="BK1" s="221"/>
      <c r="BL1" s="221"/>
      <c r="BM1" s="221"/>
      <c r="BN1" s="221" t="s">
        <v>6</v>
      </c>
      <c r="BO1" s="221"/>
      <c r="BP1" s="221"/>
      <c r="BQ1" s="221"/>
      <c r="BR1" s="221"/>
      <c r="BS1" s="221"/>
      <c r="BT1" s="221"/>
      <c r="BU1" s="221"/>
      <c r="BV1" s="221"/>
      <c r="BW1" s="221"/>
      <c r="BX1" s="221"/>
      <c r="BY1" s="221"/>
      <c r="BZ1" s="221"/>
      <c r="CB1" s="221" t="s">
        <v>7</v>
      </c>
      <c r="CC1" s="221"/>
      <c r="CD1" s="221"/>
      <c r="CE1" s="221"/>
      <c r="CF1" s="221"/>
      <c r="CG1" s="221"/>
      <c r="CH1" s="221"/>
      <c r="CI1" s="221"/>
      <c r="CJ1" s="221"/>
      <c r="CK1" s="221"/>
      <c r="CL1" s="221"/>
      <c r="CM1" s="221"/>
      <c r="CN1" s="221"/>
      <c r="CO1" s="221"/>
      <c r="CP1" s="221"/>
      <c r="CQ1" s="221"/>
      <c r="CR1" s="221"/>
      <c r="CS1" s="221"/>
      <c r="CT1" s="221" t="s">
        <v>8</v>
      </c>
      <c r="CU1" s="221"/>
      <c r="CV1" s="221"/>
      <c r="CW1" s="221"/>
      <c r="CX1" s="221"/>
      <c r="CY1" s="221"/>
      <c r="CZ1" s="221"/>
      <c r="DA1" s="221"/>
      <c r="DB1" s="221" t="s">
        <v>9</v>
      </c>
      <c r="DC1" s="221"/>
      <c r="DD1" s="221"/>
      <c r="DE1" s="221"/>
      <c r="DF1" s="221"/>
      <c r="DG1" s="221"/>
      <c r="DH1" s="13"/>
      <c r="DI1" s="224"/>
      <c r="DJ1" s="225"/>
      <c r="DK1" s="225"/>
      <c r="DL1" s="225"/>
      <c r="DM1" s="225"/>
      <c r="DN1" s="226"/>
      <c r="DO1" s="224"/>
      <c r="DP1" s="222"/>
      <c r="DQ1" s="222"/>
      <c r="DR1" s="222"/>
      <c r="DS1" s="222"/>
      <c r="DT1" s="222"/>
      <c r="DU1" s="222"/>
      <c r="DV1" s="222"/>
      <c r="DW1" s="223"/>
    </row>
    <row r="2" spans="1:127" ht="15.6">
      <c r="A2" s="13"/>
      <c r="B2" s="13" t="s">
        <v>11</v>
      </c>
      <c r="C2" s="13" t="s">
        <v>12</v>
      </c>
      <c r="D2" s="13" t="s">
        <v>13</v>
      </c>
      <c r="E2" s="13" t="s">
        <v>14</v>
      </c>
      <c r="F2" s="13" t="s">
        <v>15</v>
      </c>
      <c r="G2" s="13" t="s">
        <v>16</v>
      </c>
      <c r="H2" s="13" t="s">
        <v>17</v>
      </c>
      <c r="I2" s="13" t="s">
        <v>18</v>
      </c>
      <c r="J2" s="13" t="s">
        <v>19</v>
      </c>
      <c r="K2" s="13" t="s">
        <v>20</v>
      </c>
      <c r="L2" s="13" t="s">
        <v>21</v>
      </c>
      <c r="M2" s="13" t="s">
        <v>22</v>
      </c>
      <c r="N2" s="13" t="s">
        <v>23</v>
      </c>
      <c r="O2" s="13" t="s">
        <v>24</v>
      </c>
      <c r="P2" s="13" t="s">
        <v>25</v>
      </c>
      <c r="Q2" s="13" t="s">
        <v>26</v>
      </c>
      <c r="R2" s="13" t="s">
        <v>27</v>
      </c>
      <c r="S2" s="13" t="s">
        <v>28</v>
      </c>
      <c r="T2" s="13" t="s">
        <v>29</v>
      </c>
      <c r="U2" s="13" t="s">
        <v>30</v>
      </c>
      <c r="V2" s="13" t="s">
        <v>31</v>
      </c>
      <c r="W2" s="13" t="s">
        <v>32</v>
      </c>
      <c r="X2" s="13" t="s">
        <v>33</v>
      </c>
      <c r="Y2" s="13" t="s">
        <v>34</v>
      </c>
      <c r="Z2" s="13" t="s">
        <v>35</v>
      </c>
      <c r="AA2" s="13" t="s">
        <v>36</v>
      </c>
      <c r="AB2" s="13" t="s">
        <v>133</v>
      </c>
      <c r="AC2" s="13" t="s">
        <v>49</v>
      </c>
      <c r="AD2" s="13" t="s">
        <v>47</v>
      </c>
      <c r="AE2" s="13" t="s">
        <v>38</v>
      </c>
      <c r="AF2" s="13" t="s">
        <v>46</v>
      </c>
      <c r="AG2" s="13" t="s">
        <v>39</v>
      </c>
      <c r="AH2" s="13" t="s">
        <v>45</v>
      </c>
      <c r="AI2" s="13" t="s">
        <v>48</v>
      </c>
      <c r="AJ2" s="13" t="s">
        <v>40</v>
      </c>
      <c r="AK2" s="13" t="s">
        <v>37</v>
      </c>
      <c r="AL2" s="13" t="s">
        <v>51</v>
      </c>
      <c r="AM2" s="13" t="s">
        <v>42</v>
      </c>
      <c r="AN2" s="13" t="s">
        <v>50</v>
      </c>
      <c r="AO2" s="13" t="s">
        <v>43</v>
      </c>
      <c r="AP2" s="13" t="s">
        <v>44</v>
      </c>
      <c r="AQ2" s="13" t="s">
        <v>52</v>
      </c>
      <c r="AR2" s="13" t="s">
        <v>53</v>
      </c>
      <c r="AS2" s="13" t="s">
        <v>54</v>
      </c>
      <c r="AT2" s="13" t="s">
        <v>55</v>
      </c>
      <c r="AU2" s="13" t="s">
        <v>56</v>
      </c>
      <c r="AV2" s="13" t="s">
        <v>57</v>
      </c>
      <c r="AW2" s="13" t="s">
        <v>58</v>
      </c>
      <c r="AX2" s="13" t="s">
        <v>59</v>
      </c>
      <c r="AY2" s="13" t="s">
        <v>60</v>
      </c>
      <c r="AZ2" s="13" t="s">
        <v>61</v>
      </c>
      <c r="BA2" s="13" t="s">
        <v>62</v>
      </c>
      <c r="BB2" s="13" t="s">
        <v>63</v>
      </c>
      <c r="BC2" s="13" t="s">
        <v>64</v>
      </c>
      <c r="BD2" s="13" t="s">
        <v>65</v>
      </c>
      <c r="BE2" s="13" t="s">
        <v>66</v>
      </c>
      <c r="BF2" s="13" t="s">
        <v>67</v>
      </c>
      <c r="BG2" s="13" t="s">
        <v>134</v>
      </c>
      <c r="BH2" s="13" t="s">
        <v>69</v>
      </c>
      <c r="BI2" s="13" t="s">
        <v>135</v>
      </c>
      <c r="BJ2" s="13" t="s">
        <v>71</v>
      </c>
      <c r="BK2" s="13" t="s">
        <v>72</v>
      </c>
      <c r="BL2" s="13" t="s">
        <v>73</v>
      </c>
      <c r="BM2" s="13" t="s">
        <v>74</v>
      </c>
      <c r="BN2" s="13" t="s">
        <v>75</v>
      </c>
      <c r="BO2" s="13" t="s">
        <v>76</v>
      </c>
      <c r="BP2" s="13" t="s">
        <v>77</v>
      </c>
      <c r="BQ2" s="13" t="s">
        <v>78</v>
      </c>
      <c r="BR2" s="13" t="s">
        <v>79</v>
      </c>
      <c r="BS2" s="13" t="s">
        <v>80</v>
      </c>
      <c r="BT2" s="13" t="s">
        <v>81</v>
      </c>
      <c r="BU2" s="13" t="s">
        <v>82</v>
      </c>
      <c r="BV2" s="13" t="s">
        <v>83</v>
      </c>
      <c r="BW2" s="13" t="s">
        <v>84</v>
      </c>
      <c r="BX2" s="13" t="s">
        <v>85</v>
      </c>
      <c r="BY2" s="13" t="s">
        <v>86</v>
      </c>
      <c r="BZ2" s="13" t="s">
        <v>87</v>
      </c>
      <c r="CA2" s="13" t="s">
        <v>88</v>
      </c>
      <c r="CB2" s="13" t="s">
        <v>89</v>
      </c>
      <c r="CC2" s="13" t="s">
        <v>90</v>
      </c>
      <c r="CD2" s="13" t="s">
        <v>91</v>
      </c>
      <c r="CE2" s="13" t="s">
        <v>92</v>
      </c>
      <c r="CF2" s="13" t="s">
        <v>93</v>
      </c>
      <c r="CG2" s="13" t="s">
        <v>94</v>
      </c>
      <c r="CH2" s="13" t="s">
        <v>95</v>
      </c>
      <c r="CI2" s="13" t="s">
        <v>96</v>
      </c>
      <c r="CJ2" s="13" t="s">
        <v>97</v>
      </c>
      <c r="CK2" s="13" t="s">
        <v>98</v>
      </c>
      <c r="CL2" s="13" t="s">
        <v>99</v>
      </c>
      <c r="CM2" s="13" t="s">
        <v>100</v>
      </c>
      <c r="CN2" s="13" t="s">
        <v>101</v>
      </c>
      <c r="CO2" s="13" t="s">
        <v>102</v>
      </c>
      <c r="CP2" s="13" t="s">
        <v>103</v>
      </c>
      <c r="CQ2" s="13" t="s">
        <v>104</v>
      </c>
      <c r="CR2" s="13" t="s">
        <v>105</v>
      </c>
      <c r="CS2" s="13" t="s">
        <v>106</v>
      </c>
      <c r="CT2" s="13" t="s">
        <v>107</v>
      </c>
      <c r="CU2" s="13" t="s">
        <v>136</v>
      </c>
      <c r="CV2" s="13" t="s">
        <v>137</v>
      </c>
      <c r="CW2" s="13" t="s">
        <v>110</v>
      </c>
      <c r="CX2" s="13" t="s">
        <v>111</v>
      </c>
      <c r="CY2" s="13" t="s">
        <v>112</v>
      </c>
      <c r="CZ2" s="13" t="s">
        <v>113</v>
      </c>
      <c r="DA2" s="13" t="s">
        <v>114</v>
      </c>
      <c r="DB2" s="13" t="s">
        <v>115</v>
      </c>
      <c r="DC2" s="13" t="s">
        <v>116</v>
      </c>
      <c r="DD2" s="13" t="s">
        <v>117</v>
      </c>
      <c r="DE2" s="13" t="s">
        <v>118</v>
      </c>
      <c r="DF2" s="13" t="s">
        <v>119</v>
      </c>
      <c r="DG2" s="13" t="s">
        <v>120</v>
      </c>
      <c r="DH2" s="13"/>
      <c r="DI2" s="22"/>
      <c r="DJ2" s="22"/>
      <c r="DK2" s="22"/>
      <c r="DL2" s="22"/>
      <c r="DM2" s="22"/>
      <c r="DN2" s="22"/>
      <c r="DO2" s="22"/>
      <c r="DP2" s="22"/>
      <c r="DQ2" s="22"/>
      <c r="DR2" s="22"/>
      <c r="DS2" s="22"/>
      <c r="DT2" s="22"/>
      <c r="DU2" s="22"/>
      <c r="DV2" s="22"/>
      <c r="DW2" s="22"/>
    </row>
    <row r="3" spans="1:127" ht="15.6">
      <c r="A3" s="13">
        <v>2010</v>
      </c>
      <c r="B3" s="13">
        <v>609.92999999999995</v>
      </c>
      <c r="C3" s="13">
        <v>242.1</v>
      </c>
      <c r="D3" s="13">
        <v>141</v>
      </c>
      <c r="E3" s="13">
        <v>157.5</v>
      </c>
      <c r="F3" s="13">
        <v>95.7</v>
      </c>
      <c r="G3" s="13">
        <v>233.6</v>
      </c>
      <c r="H3" s="13">
        <v>137.4</v>
      </c>
      <c r="I3" s="13">
        <v>114.21</v>
      </c>
      <c r="J3" s="13">
        <v>111.5</v>
      </c>
      <c r="K3" s="13">
        <v>164.1</v>
      </c>
      <c r="L3" s="13">
        <v>92.3</v>
      </c>
      <c r="M3" s="13">
        <v>72.5</v>
      </c>
      <c r="N3" s="13">
        <v>89.8</v>
      </c>
      <c r="O3" s="13">
        <v>71.400000000000006</v>
      </c>
      <c r="P3" s="13">
        <v>264.37</v>
      </c>
      <c r="Q3" s="13">
        <v>177.88</v>
      </c>
      <c r="R3" s="13">
        <v>210.14</v>
      </c>
      <c r="S3" s="13">
        <v>89.18</v>
      </c>
      <c r="T3" s="13">
        <v>56.27</v>
      </c>
      <c r="U3" s="13">
        <v>109.8</v>
      </c>
      <c r="V3" s="13">
        <v>106.66</v>
      </c>
      <c r="W3" s="13">
        <v>35.880000000000003</v>
      </c>
      <c r="X3" s="13">
        <v>29.27</v>
      </c>
      <c r="Y3" s="13">
        <v>132.03</v>
      </c>
      <c r="Z3" s="13">
        <v>45.99</v>
      </c>
      <c r="AA3" s="13">
        <v>147.80000000000001</v>
      </c>
      <c r="AB3" s="13">
        <v>34</v>
      </c>
      <c r="AC3" s="13">
        <v>100.1</v>
      </c>
      <c r="AD3" s="13">
        <v>97.3</v>
      </c>
      <c r="AE3" s="13">
        <v>73.2</v>
      </c>
      <c r="AF3" s="13">
        <v>135</v>
      </c>
      <c r="AG3" s="13">
        <v>44.5</v>
      </c>
      <c r="AH3" s="13">
        <v>68.8</v>
      </c>
      <c r="AI3" s="13">
        <v>99</v>
      </c>
      <c r="AJ3" s="13">
        <v>25.7</v>
      </c>
      <c r="AK3" s="13">
        <v>60.6</v>
      </c>
      <c r="AL3" s="13">
        <v>56.9</v>
      </c>
      <c r="AM3" s="13">
        <v>19.2</v>
      </c>
      <c r="AN3" s="13">
        <v>38</v>
      </c>
      <c r="AO3" s="13">
        <v>121.2</v>
      </c>
      <c r="AP3" s="13">
        <v>29.9</v>
      </c>
      <c r="AQ3" s="13">
        <v>123.1</v>
      </c>
      <c r="AR3" s="13">
        <v>31.1</v>
      </c>
      <c r="AS3" s="13">
        <v>32.6</v>
      </c>
      <c r="AT3" s="13">
        <v>78.7</v>
      </c>
      <c r="AU3" s="13">
        <v>17.5</v>
      </c>
      <c r="AV3" s="13">
        <v>20.3</v>
      </c>
      <c r="AW3" s="13">
        <v>136.1</v>
      </c>
      <c r="AX3" s="13">
        <v>89.2</v>
      </c>
      <c r="AY3" s="13">
        <v>103</v>
      </c>
      <c r="AZ3" s="13">
        <v>75</v>
      </c>
      <c r="BA3" s="13">
        <v>124.3</v>
      </c>
      <c r="BB3" s="13">
        <v>241.02</v>
      </c>
      <c r="BC3" s="13">
        <v>47.49</v>
      </c>
      <c r="BD3" s="13">
        <v>77.03</v>
      </c>
      <c r="BE3" s="13">
        <v>81.900000000000006</v>
      </c>
      <c r="BF3" s="13">
        <v>23.16</v>
      </c>
      <c r="BG3" s="13">
        <v>21.94</v>
      </c>
      <c r="BH3" s="13">
        <v>47.64</v>
      </c>
      <c r="BI3" s="13">
        <v>22.83</v>
      </c>
      <c r="BJ3" s="13">
        <v>19.899999999999999</v>
      </c>
      <c r="BK3" s="13">
        <v>19.97</v>
      </c>
      <c r="BL3" s="13">
        <v>64.680000000000007</v>
      </c>
      <c r="BM3" s="13">
        <v>6.23</v>
      </c>
      <c r="BN3" s="13">
        <v>60.4</v>
      </c>
      <c r="BO3" s="13">
        <v>15.95</v>
      </c>
      <c r="BP3" s="13">
        <v>12.5</v>
      </c>
      <c r="BQ3" s="13">
        <v>27.7</v>
      </c>
      <c r="BR3" s="13">
        <v>20.87</v>
      </c>
      <c r="BS3" s="13">
        <v>24.32</v>
      </c>
      <c r="BT3" s="13">
        <v>19.73</v>
      </c>
      <c r="BU3" s="13">
        <v>6.16</v>
      </c>
      <c r="BV3" s="13">
        <v>15.89</v>
      </c>
      <c r="BW3" s="13">
        <v>17.850000000000001</v>
      </c>
      <c r="BX3" s="13">
        <v>19.809999999999999</v>
      </c>
      <c r="BY3" s="13">
        <v>19.260000000000002</v>
      </c>
      <c r="BZ3" s="13">
        <v>13.24</v>
      </c>
      <c r="CA3" s="13">
        <v>595.32000000000005</v>
      </c>
      <c r="CB3" s="13">
        <v>347.9837</v>
      </c>
      <c r="CC3" s="13">
        <v>52.190899999999999</v>
      </c>
      <c r="CD3" s="13">
        <v>23.530999999999999</v>
      </c>
      <c r="CE3" s="13">
        <v>58.162300000000002</v>
      </c>
      <c r="CF3" s="13">
        <v>55.655099999999997</v>
      </c>
      <c r="CG3" s="13">
        <v>81.435000000000002</v>
      </c>
      <c r="CH3" s="13">
        <v>43.608600000000003</v>
      </c>
      <c r="CI3" s="13">
        <v>42.345100000000002</v>
      </c>
      <c r="CJ3" s="13">
        <v>55.540500000000002</v>
      </c>
      <c r="CK3" s="13">
        <v>47.876300000000001</v>
      </c>
      <c r="CL3" s="13">
        <v>75.393000000000001</v>
      </c>
      <c r="CM3" s="13">
        <v>48.531700000000001</v>
      </c>
      <c r="CN3" s="13">
        <v>76.559700000000007</v>
      </c>
      <c r="CO3" s="13">
        <v>48.262700000000002</v>
      </c>
      <c r="CP3" s="13">
        <v>78.871899999999997</v>
      </c>
      <c r="CQ3" s="13">
        <v>29.201899999999998</v>
      </c>
      <c r="CR3" s="13">
        <v>44.060299999999998</v>
      </c>
      <c r="CS3" s="13">
        <v>50.514499999999998</v>
      </c>
      <c r="CT3" s="13">
        <v>176.9</v>
      </c>
      <c r="CU3" s="13">
        <v>15.34</v>
      </c>
      <c r="CV3" s="13">
        <v>10.39</v>
      </c>
      <c r="CW3" s="13">
        <v>7.55</v>
      </c>
      <c r="CX3" s="13">
        <v>13.36</v>
      </c>
      <c r="CY3" s="13">
        <v>5.81</v>
      </c>
      <c r="CZ3" s="13">
        <v>8.19</v>
      </c>
      <c r="DA3" s="13">
        <v>6.83</v>
      </c>
      <c r="DB3" s="13">
        <v>35.92</v>
      </c>
      <c r="DC3" s="13">
        <v>8.19</v>
      </c>
      <c r="DD3" s="13">
        <v>21.91</v>
      </c>
      <c r="DE3" s="13">
        <v>9.1199999999999992</v>
      </c>
      <c r="DF3" s="13">
        <v>17.714905059400401</v>
      </c>
      <c r="DG3" s="13">
        <v>12.3816974576714</v>
      </c>
      <c r="DH3" s="13"/>
      <c r="DI3" s="22"/>
      <c r="DJ3" s="22"/>
      <c r="DK3" s="22"/>
      <c r="DL3" s="22"/>
      <c r="DM3" s="22"/>
      <c r="DN3" s="22"/>
      <c r="DO3" s="22"/>
      <c r="DP3" s="22"/>
      <c r="DQ3" s="22"/>
      <c r="DR3" s="22"/>
      <c r="DS3" s="22"/>
      <c r="DT3" s="22"/>
      <c r="DU3" s="22"/>
      <c r="DV3" s="22"/>
      <c r="DW3" s="22"/>
    </row>
    <row r="4" spans="1:127" ht="15.6">
      <c r="A4" s="13">
        <v>2011</v>
      </c>
      <c r="B4" s="13">
        <v>621.97</v>
      </c>
      <c r="C4" s="13">
        <v>248.6</v>
      </c>
      <c r="D4" s="13">
        <v>144.5</v>
      </c>
      <c r="E4" s="13">
        <v>157.4</v>
      </c>
      <c r="F4" s="13">
        <v>98.2</v>
      </c>
      <c r="G4" s="13">
        <v>238.3</v>
      </c>
      <c r="H4" s="13">
        <v>138.5</v>
      </c>
      <c r="I4" s="13">
        <v>119.35</v>
      </c>
      <c r="J4" s="13">
        <v>111.5</v>
      </c>
      <c r="K4" s="13">
        <v>163.5</v>
      </c>
      <c r="L4" s="13">
        <v>92</v>
      </c>
      <c r="M4" s="13">
        <v>74</v>
      </c>
      <c r="N4" s="13">
        <v>90.8</v>
      </c>
      <c r="O4" s="13">
        <v>72.099999999999994</v>
      </c>
      <c r="P4" s="13">
        <v>276.44</v>
      </c>
      <c r="Q4" s="13">
        <v>187.63</v>
      </c>
      <c r="R4" s="13">
        <v>274.06</v>
      </c>
      <c r="S4" s="13">
        <v>90.96</v>
      </c>
      <c r="T4" s="13">
        <v>58.88</v>
      </c>
      <c r="U4" s="13">
        <v>110.99</v>
      </c>
      <c r="V4" s="13">
        <v>112.01</v>
      </c>
      <c r="W4" s="13">
        <v>37.94</v>
      </c>
      <c r="X4" s="13">
        <v>31.73</v>
      </c>
      <c r="Y4" s="13">
        <v>133.34</v>
      </c>
      <c r="Z4" s="13">
        <v>46.78</v>
      </c>
      <c r="AA4" s="13">
        <v>204.2</v>
      </c>
      <c r="AB4" s="13">
        <v>34.799999999999997</v>
      </c>
      <c r="AC4" s="13">
        <v>105.7</v>
      </c>
      <c r="AD4" s="13">
        <v>101.9</v>
      </c>
      <c r="AE4" s="13">
        <v>80.2</v>
      </c>
      <c r="AF4" s="13">
        <v>140.30000000000001</v>
      </c>
      <c r="AG4" s="13">
        <v>51.4</v>
      </c>
      <c r="AH4" s="13">
        <v>75.3</v>
      </c>
      <c r="AI4" s="13">
        <v>101.3</v>
      </c>
      <c r="AJ4" s="13">
        <v>41.8</v>
      </c>
      <c r="AK4" s="13">
        <v>88</v>
      </c>
      <c r="AL4" s="13">
        <v>59.1</v>
      </c>
      <c r="AM4" s="13">
        <v>19.399999999999999</v>
      </c>
      <c r="AN4" s="13">
        <v>38.799999999999997</v>
      </c>
      <c r="AO4" s="13">
        <v>123</v>
      </c>
      <c r="AP4" s="13">
        <v>34.4</v>
      </c>
      <c r="AQ4" s="13">
        <v>127.5</v>
      </c>
      <c r="AR4" s="13">
        <v>31.8</v>
      </c>
      <c r="AS4" s="13">
        <v>32.9</v>
      </c>
      <c r="AT4" s="13">
        <v>80.2</v>
      </c>
      <c r="AU4" s="13">
        <v>18</v>
      </c>
      <c r="AV4" s="13">
        <v>21.2</v>
      </c>
      <c r="AW4" s="13">
        <v>144.5</v>
      </c>
      <c r="AX4" s="13">
        <v>91</v>
      </c>
      <c r="AY4" s="13">
        <v>105.2</v>
      </c>
      <c r="AZ4" s="13">
        <v>76.599999999999994</v>
      </c>
      <c r="BA4" s="13">
        <v>127.2</v>
      </c>
      <c r="BB4" s="13">
        <v>247.4</v>
      </c>
      <c r="BC4" s="13">
        <v>47.62</v>
      </c>
      <c r="BD4" s="13">
        <v>77.930000000000007</v>
      </c>
      <c r="BE4" s="13">
        <v>84.3</v>
      </c>
      <c r="BF4" s="13">
        <v>24.61</v>
      </c>
      <c r="BG4" s="13">
        <v>22.43</v>
      </c>
      <c r="BH4" s="13">
        <v>50.66</v>
      </c>
      <c r="BI4" s="13">
        <v>26.77</v>
      </c>
      <c r="BJ4" s="13">
        <v>19.25</v>
      </c>
      <c r="BK4" s="13">
        <v>21.1</v>
      </c>
      <c r="BL4" s="13">
        <v>65.7</v>
      </c>
      <c r="BM4" s="13">
        <v>6.37</v>
      </c>
      <c r="BN4" s="13">
        <v>63.12</v>
      </c>
      <c r="BO4" s="13">
        <v>16.62</v>
      </c>
      <c r="BP4" s="13">
        <v>12.4</v>
      </c>
      <c r="BQ4" s="13">
        <v>27.8</v>
      </c>
      <c r="BR4" s="13">
        <v>21.89</v>
      </c>
      <c r="BS4" s="13">
        <v>22.79</v>
      </c>
      <c r="BT4" s="13">
        <v>20.3</v>
      </c>
      <c r="BU4" s="13">
        <v>6.84</v>
      </c>
      <c r="BV4" s="13">
        <v>17.420000000000002</v>
      </c>
      <c r="BW4" s="13">
        <v>18.21</v>
      </c>
      <c r="BX4" s="13">
        <v>19.29</v>
      </c>
      <c r="BY4" s="13">
        <v>20</v>
      </c>
      <c r="BZ4" s="13">
        <v>14</v>
      </c>
      <c r="CA4" s="13">
        <v>627.29</v>
      </c>
      <c r="CB4" s="13">
        <v>350.76049999999998</v>
      </c>
      <c r="CC4" s="13">
        <v>58.075299999999999</v>
      </c>
      <c r="CD4" s="13">
        <v>26.017900000000001</v>
      </c>
      <c r="CE4" s="13">
        <v>59.069600000000001</v>
      </c>
      <c r="CF4" s="13">
        <v>64.555599999999998</v>
      </c>
      <c r="CG4" s="13">
        <v>87.733800000000002</v>
      </c>
      <c r="CH4" s="13">
        <v>45.325600000000001</v>
      </c>
      <c r="CI4" s="13">
        <v>44.278199999999998</v>
      </c>
      <c r="CJ4" s="13">
        <v>61.436500000000002</v>
      </c>
      <c r="CK4" s="13">
        <v>50.410400000000003</v>
      </c>
      <c r="CL4" s="13">
        <v>80.518600000000006</v>
      </c>
      <c r="CM4" s="13">
        <v>49.475200000000001</v>
      </c>
      <c r="CN4" s="13">
        <v>79.866500000000002</v>
      </c>
      <c r="CO4" s="13">
        <v>51.7498</v>
      </c>
      <c r="CP4" s="13">
        <v>82.049800000000005</v>
      </c>
      <c r="CQ4" s="13">
        <v>31.322199999999999</v>
      </c>
      <c r="CR4" s="13">
        <v>40.154899999999998</v>
      </c>
      <c r="CS4" s="13">
        <v>51.784599999999998</v>
      </c>
      <c r="CT4" s="13">
        <v>189.36</v>
      </c>
      <c r="CU4" s="13">
        <v>16.07</v>
      </c>
      <c r="CV4" s="13">
        <v>10.73</v>
      </c>
      <c r="CW4" s="13">
        <v>8.24</v>
      </c>
      <c r="CX4" s="13">
        <v>14.14</v>
      </c>
      <c r="CY4" s="13">
        <v>6.17</v>
      </c>
      <c r="CZ4" s="13">
        <v>8.68</v>
      </c>
      <c r="DA4" s="13">
        <v>7.25</v>
      </c>
      <c r="DB4" s="13">
        <v>36.14</v>
      </c>
      <c r="DC4" s="13">
        <v>9.0399999999999991</v>
      </c>
      <c r="DD4" s="13">
        <v>22.67</v>
      </c>
      <c r="DE4" s="13">
        <v>9.32</v>
      </c>
      <c r="DF4" s="13">
        <v>18.62</v>
      </c>
      <c r="DG4" s="13">
        <v>13.06</v>
      </c>
      <c r="DH4" s="13"/>
      <c r="DI4" s="22"/>
      <c r="DJ4" s="22"/>
      <c r="DK4" s="22"/>
      <c r="DL4" s="22"/>
      <c r="DM4" s="22"/>
      <c r="DN4" s="22"/>
      <c r="DO4" s="22"/>
      <c r="DP4" s="22"/>
      <c r="DQ4" s="22"/>
      <c r="DR4" s="22"/>
      <c r="DS4" s="22"/>
      <c r="DT4" s="22"/>
      <c r="DU4" s="22"/>
      <c r="DV4" s="22"/>
      <c r="DW4" s="22"/>
    </row>
    <row r="5" spans="1:127" ht="15.6">
      <c r="A5" s="13">
        <v>2012</v>
      </c>
      <c r="B5" s="13">
        <v>629.84</v>
      </c>
      <c r="C5" s="13">
        <v>251.6</v>
      </c>
      <c r="D5" s="13">
        <v>147.1</v>
      </c>
      <c r="E5" s="13">
        <v>158</v>
      </c>
      <c r="F5" s="13">
        <v>101</v>
      </c>
      <c r="G5" s="13">
        <v>241.9</v>
      </c>
      <c r="H5" s="13">
        <v>140.30000000000001</v>
      </c>
      <c r="I5" s="13">
        <v>88.5</v>
      </c>
      <c r="J5" s="13">
        <v>111.7</v>
      </c>
      <c r="K5" s="13">
        <v>164.5</v>
      </c>
      <c r="L5" s="13">
        <v>92.4</v>
      </c>
      <c r="M5" s="13">
        <v>75.5</v>
      </c>
      <c r="N5" s="13">
        <v>92.3</v>
      </c>
      <c r="O5" s="13">
        <v>72.5</v>
      </c>
      <c r="P5" s="13">
        <v>284.02999999999997</v>
      </c>
      <c r="Q5" s="13">
        <v>196.57</v>
      </c>
      <c r="R5" s="13">
        <v>265.36</v>
      </c>
      <c r="S5" s="13">
        <v>96.85</v>
      </c>
      <c r="T5" s="13">
        <v>62.48</v>
      </c>
      <c r="U5" s="13">
        <v>112.44</v>
      </c>
      <c r="V5" s="13">
        <v>113.18</v>
      </c>
      <c r="W5" s="13">
        <v>40.06</v>
      </c>
      <c r="X5" s="13">
        <v>37.15</v>
      </c>
      <c r="Y5" s="13">
        <v>143.24</v>
      </c>
      <c r="Z5" s="13">
        <v>49.02</v>
      </c>
      <c r="AA5" s="13">
        <v>214</v>
      </c>
      <c r="AB5" s="13">
        <v>35.4</v>
      </c>
      <c r="AC5" s="13">
        <v>113.8</v>
      </c>
      <c r="AD5" s="13">
        <v>104.2</v>
      </c>
      <c r="AE5" s="13">
        <v>80.2</v>
      </c>
      <c r="AF5" s="13">
        <v>145.9</v>
      </c>
      <c r="AG5" s="13">
        <v>53.4</v>
      </c>
      <c r="AH5" s="13">
        <v>74.5</v>
      </c>
      <c r="AI5" s="13">
        <v>102.3</v>
      </c>
      <c r="AJ5" s="13">
        <v>46.2</v>
      </c>
      <c r="AK5" s="13">
        <v>89.3</v>
      </c>
      <c r="AL5" s="13">
        <v>66.099999999999994</v>
      </c>
      <c r="AM5" s="13">
        <v>19.7</v>
      </c>
      <c r="AN5" s="13">
        <v>38.9</v>
      </c>
      <c r="AO5" s="13">
        <v>124.8</v>
      </c>
      <c r="AP5" s="13">
        <v>36.1</v>
      </c>
      <c r="AQ5" s="13">
        <v>131.19999999999999</v>
      </c>
      <c r="AR5" s="13">
        <v>32.4</v>
      </c>
      <c r="AS5" s="13">
        <v>33</v>
      </c>
      <c r="AT5" s="13">
        <v>82</v>
      </c>
      <c r="AU5" s="13">
        <v>18.600000000000001</v>
      </c>
      <c r="AV5" s="13">
        <v>22</v>
      </c>
      <c r="AW5" s="13">
        <v>152</v>
      </c>
      <c r="AX5" s="13">
        <v>92.1</v>
      </c>
      <c r="AY5" s="13">
        <v>106.5</v>
      </c>
      <c r="AZ5" s="13">
        <v>77.5</v>
      </c>
      <c r="BA5" s="13">
        <v>129.6</v>
      </c>
      <c r="BB5" s="13">
        <v>250.56</v>
      </c>
      <c r="BC5" s="13">
        <v>47.89</v>
      </c>
      <c r="BD5" s="13">
        <v>79.77</v>
      </c>
      <c r="BE5" s="13">
        <v>84.9</v>
      </c>
      <c r="BF5" s="13">
        <v>31.76</v>
      </c>
      <c r="BG5" s="13">
        <v>22.68</v>
      </c>
      <c r="BH5" s="13">
        <v>55.63</v>
      </c>
      <c r="BI5" s="13">
        <v>28.61</v>
      </c>
      <c r="BJ5" s="13">
        <v>20.239999999999998</v>
      </c>
      <c r="BK5" s="13">
        <v>21.71</v>
      </c>
      <c r="BL5" s="13">
        <v>68.5</v>
      </c>
      <c r="BM5" s="13">
        <v>6.95</v>
      </c>
      <c r="BN5" s="13">
        <v>65.56</v>
      </c>
      <c r="BO5" s="13">
        <v>17.420000000000002</v>
      </c>
      <c r="BP5" s="13">
        <v>12.17</v>
      </c>
      <c r="BQ5" s="13">
        <v>29.06</v>
      </c>
      <c r="BR5" s="13">
        <v>21.85</v>
      </c>
      <c r="BS5" s="13">
        <v>25.81</v>
      </c>
      <c r="BT5" s="13">
        <v>21.49</v>
      </c>
      <c r="BU5" s="13">
        <v>6.69</v>
      </c>
      <c r="BV5" s="13">
        <v>17.2</v>
      </c>
      <c r="BW5" s="13">
        <v>19.25</v>
      </c>
      <c r="BX5" s="13">
        <v>20.11</v>
      </c>
      <c r="BY5" s="13">
        <v>20.8</v>
      </c>
      <c r="BZ5" s="13">
        <v>14.4</v>
      </c>
      <c r="CA5" s="13">
        <v>651.98</v>
      </c>
      <c r="CB5" s="13">
        <v>340.56110000000001</v>
      </c>
      <c r="CC5" s="13">
        <v>63.214943243243297</v>
      </c>
      <c r="CD5" s="13">
        <v>24.472799999999999</v>
      </c>
      <c r="CE5" s="13">
        <v>58.432591845493597</v>
      </c>
      <c r="CF5" s="13">
        <v>69.950800000000001</v>
      </c>
      <c r="CG5" s="13">
        <v>99.441748986435499</v>
      </c>
      <c r="CH5" s="13">
        <v>44.243299999999998</v>
      </c>
      <c r="CI5" s="13">
        <v>51.5591189912506</v>
      </c>
      <c r="CJ5" s="13">
        <v>64.791284437034903</v>
      </c>
      <c r="CK5" s="13">
        <v>59.428699999999999</v>
      </c>
      <c r="CL5" s="13">
        <v>87.931899999999999</v>
      </c>
      <c r="CM5" s="13">
        <v>48.477600000000002</v>
      </c>
      <c r="CN5" s="13">
        <v>90.858140307387202</v>
      </c>
      <c r="CO5" s="13">
        <v>57.4176265274793</v>
      </c>
      <c r="CP5" s="13">
        <v>99.879284027405703</v>
      </c>
      <c r="CQ5" s="13">
        <v>39.713200000000001</v>
      </c>
      <c r="CR5" s="13">
        <v>44.683799999999998</v>
      </c>
      <c r="CS5" s="13">
        <v>57.3628</v>
      </c>
      <c r="CT5" s="13">
        <v>195.47</v>
      </c>
      <c r="CU5" s="13">
        <v>19.39</v>
      </c>
      <c r="CV5" s="13">
        <v>12.24</v>
      </c>
      <c r="CW5" s="13">
        <v>9.09</v>
      </c>
      <c r="CX5" s="13">
        <v>15.38</v>
      </c>
      <c r="CY5" s="13">
        <v>6.7</v>
      </c>
      <c r="CZ5" s="13">
        <v>9.14</v>
      </c>
      <c r="DA5" s="13">
        <v>7.82</v>
      </c>
      <c r="DB5" s="13">
        <v>37.799999999999997</v>
      </c>
      <c r="DC5" s="13">
        <v>9.35</v>
      </c>
      <c r="DD5" s="13">
        <v>24.26</v>
      </c>
      <c r="DE5" s="13">
        <v>9.5500000000000007</v>
      </c>
      <c r="DF5" s="13">
        <v>20.190000000000001</v>
      </c>
      <c r="DG5" s="13">
        <v>13.62</v>
      </c>
      <c r="DH5" s="13"/>
      <c r="DI5" s="22"/>
      <c r="DJ5" s="22"/>
      <c r="DK5" s="22"/>
      <c r="DL5" s="22"/>
      <c r="DM5" s="22"/>
      <c r="DN5" s="22"/>
      <c r="DO5" s="22"/>
      <c r="DP5" s="22"/>
      <c r="DQ5" s="22"/>
      <c r="DR5" s="22"/>
      <c r="DS5" s="22"/>
      <c r="DT5" s="22"/>
      <c r="DU5" s="22"/>
      <c r="DV5" s="22"/>
      <c r="DW5" s="22"/>
    </row>
    <row r="6" spans="1:127" ht="15.6">
      <c r="A6" s="13">
        <v>2013</v>
      </c>
      <c r="B6" s="13">
        <v>839.04</v>
      </c>
      <c r="C6" s="13">
        <v>253.7</v>
      </c>
      <c r="D6" s="13">
        <v>148.6</v>
      </c>
      <c r="E6" s="13">
        <v>161.4</v>
      </c>
      <c r="F6" s="13">
        <v>102.2</v>
      </c>
      <c r="G6" s="13">
        <v>244.2</v>
      </c>
      <c r="H6" s="13">
        <v>143.30000000000001</v>
      </c>
      <c r="I6" s="13">
        <v>90.1</v>
      </c>
      <c r="J6" s="13">
        <v>113.5</v>
      </c>
      <c r="K6" s="13">
        <v>166.6</v>
      </c>
      <c r="L6" s="13">
        <v>93.2</v>
      </c>
      <c r="M6" s="13">
        <v>76.5</v>
      </c>
      <c r="N6" s="13">
        <v>94</v>
      </c>
      <c r="O6" s="13">
        <v>73.900000000000006</v>
      </c>
      <c r="P6" s="13">
        <v>288.93</v>
      </c>
      <c r="Q6" s="13">
        <v>200.44</v>
      </c>
      <c r="R6" s="13">
        <v>259.56</v>
      </c>
      <c r="S6" s="13">
        <v>101.82</v>
      </c>
      <c r="T6" s="13">
        <v>63.52</v>
      </c>
      <c r="U6" s="13">
        <v>114</v>
      </c>
      <c r="V6" s="13">
        <v>113.51</v>
      </c>
      <c r="W6" s="13">
        <v>40.14</v>
      </c>
      <c r="X6" s="13">
        <v>30.98</v>
      </c>
      <c r="Y6" s="13">
        <v>147.13999999999999</v>
      </c>
      <c r="Z6" s="13">
        <v>50.54</v>
      </c>
      <c r="AA6" s="13">
        <v>226.7</v>
      </c>
      <c r="AB6" s="13">
        <v>36</v>
      </c>
      <c r="AC6" s="13">
        <v>115.6</v>
      </c>
      <c r="AD6" s="13">
        <v>106.8</v>
      </c>
      <c r="AE6" s="13">
        <v>52.1</v>
      </c>
      <c r="AF6" s="13">
        <v>156.5</v>
      </c>
      <c r="AG6" s="13">
        <v>54.4</v>
      </c>
      <c r="AH6" s="13">
        <v>77.8</v>
      </c>
      <c r="AI6" s="13">
        <v>118.9</v>
      </c>
      <c r="AJ6" s="13">
        <v>49.3</v>
      </c>
      <c r="AK6" s="13">
        <v>91.2</v>
      </c>
      <c r="AL6" s="13">
        <v>66.5</v>
      </c>
      <c r="AM6" s="13">
        <v>20</v>
      </c>
      <c r="AN6" s="13">
        <v>39.5</v>
      </c>
      <c r="AO6" s="13">
        <v>126.4</v>
      </c>
      <c r="AP6" s="13">
        <v>37.700000000000003</v>
      </c>
      <c r="AQ6" s="13">
        <v>135.19999999999999</v>
      </c>
      <c r="AR6" s="13">
        <v>32.700000000000003</v>
      </c>
      <c r="AS6" s="13">
        <v>33.1</v>
      </c>
      <c r="AT6" s="13">
        <v>83.1</v>
      </c>
      <c r="AU6" s="13">
        <v>19</v>
      </c>
      <c r="AV6" s="13">
        <v>22.8</v>
      </c>
      <c r="AW6" s="13">
        <v>158.30000000000001</v>
      </c>
      <c r="AX6" s="13">
        <v>94.3</v>
      </c>
      <c r="AY6" s="13">
        <v>108.8</v>
      </c>
      <c r="AZ6" s="13">
        <v>78.8</v>
      </c>
      <c r="BA6" s="13">
        <v>131.6</v>
      </c>
      <c r="BB6" s="13">
        <v>270.51</v>
      </c>
      <c r="BC6" s="13">
        <v>47.69</v>
      </c>
      <c r="BD6" s="13">
        <v>82.4</v>
      </c>
      <c r="BE6" s="13">
        <v>85.7</v>
      </c>
      <c r="BF6" s="13">
        <v>35.28</v>
      </c>
      <c r="BG6" s="13">
        <v>23.22</v>
      </c>
      <c r="BH6" s="13">
        <v>56.89</v>
      </c>
      <c r="BI6" s="13">
        <v>31.23</v>
      </c>
      <c r="BJ6" s="13">
        <v>21.02</v>
      </c>
      <c r="BK6" s="13">
        <v>22.08</v>
      </c>
      <c r="BL6" s="13">
        <v>73.17</v>
      </c>
      <c r="BM6" s="13">
        <v>7.84</v>
      </c>
      <c r="BN6" s="13">
        <v>68.569999999999993</v>
      </c>
      <c r="BO6" s="13">
        <v>19.63</v>
      </c>
      <c r="BP6" s="13">
        <v>12.93</v>
      </c>
      <c r="BQ6" s="13">
        <v>29.57</v>
      </c>
      <c r="BR6" s="13">
        <v>22.63</v>
      </c>
      <c r="BS6" s="13">
        <v>28.78</v>
      </c>
      <c r="BT6" s="13">
        <v>23.09</v>
      </c>
      <c r="BU6" s="13">
        <v>6.52</v>
      </c>
      <c r="BV6" s="13">
        <v>16.82</v>
      </c>
      <c r="BW6" s="13">
        <v>20.309999999999999</v>
      </c>
      <c r="BX6" s="13">
        <v>20.62</v>
      </c>
      <c r="BY6" s="13">
        <v>20.62</v>
      </c>
      <c r="BZ6" s="13">
        <v>15.12</v>
      </c>
      <c r="CA6" s="13">
        <v>671.4</v>
      </c>
      <c r="CB6" s="13">
        <v>369.30700000000002</v>
      </c>
      <c r="CC6" s="13">
        <v>62.772199999999998</v>
      </c>
      <c r="CD6" s="13">
        <v>25.382300000000001</v>
      </c>
      <c r="CE6" s="13">
        <v>64.787000000000006</v>
      </c>
      <c r="CF6" s="13">
        <v>78.136399999999995</v>
      </c>
      <c r="CG6" s="13">
        <v>101.8968</v>
      </c>
      <c r="CH6" s="13">
        <v>45.844799999999999</v>
      </c>
      <c r="CI6" s="13">
        <v>55.042700000000004</v>
      </c>
      <c r="CJ6" s="13">
        <v>60.403300000000002</v>
      </c>
      <c r="CK6" s="13">
        <v>59.778100000000002</v>
      </c>
      <c r="CL6" s="13">
        <v>93.919200000000004</v>
      </c>
      <c r="CM6" s="13">
        <v>47.891300000000001</v>
      </c>
      <c r="CN6" s="13">
        <v>83.458100000000002</v>
      </c>
      <c r="CO6" s="13">
        <v>60.128300000000003</v>
      </c>
      <c r="CP6" s="13">
        <v>100.7851</v>
      </c>
      <c r="CQ6" s="13">
        <v>35.5197</v>
      </c>
      <c r="CR6" s="13">
        <v>48.938200000000002</v>
      </c>
      <c r="CS6" s="13">
        <v>63.556800000000003</v>
      </c>
      <c r="CT6" s="13">
        <v>208.75</v>
      </c>
      <c r="CU6" s="13">
        <v>20.99</v>
      </c>
      <c r="CV6" s="13">
        <v>13.64</v>
      </c>
      <c r="CW6" s="13">
        <v>9.85</v>
      </c>
      <c r="CX6" s="13">
        <v>16.59</v>
      </c>
      <c r="CY6" s="13">
        <v>7.86</v>
      </c>
      <c r="CZ6" s="13">
        <v>9.91</v>
      </c>
      <c r="DA6" s="13">
        <v>8.4600000000000009</v>
      </c>
      <c r="DB6" s="13">
        <v>44.97</v>
      </c>
      <c r="DC6" s="13">
        <v>10.55</v>
      </c>
      <c r="DD6" s="13">
        <v>26.16</v>
      </c>
      <c r="DE6" s="13">
        <v>10.37</v>
      </c>
      <c r="DF6" s="13">
        <v>23.08</v>
      </c>
      <c r="DG6" s="13">
        <v>14.94</v>
      </c>
      <c r="DH6" s="13"/>
      <c r="DI6" s="22"/>
      <c r="DJ6" s="22"/>
      <c r="DK6" s="22"/>
      <c r="DL6" s="22"/>
      <c r="DM6" s="22"/>
      <c r="DN6" s="22"/>
      <c r="DO6" s="22"/>
      <c r="DP6" s="22"/>
      <c r="DQ6" s="22"/>
      <c r="DR6" s="22"/>
      <c r="DS6" s="22"/>
      <c r="DT6" s="22"/>
      <c r="DU6" s="22"/>
      <c r="DV6" s="22"/>
      <c r="DW6" s="22"/>
    </row>
    <row r="7" spans="1:127" ht="15.6">
      <c r="A7" s="13">
        <v>2014</v>
      </c>
      <c r="B7" s="13">
        <v>843.95</v>
      </c>
      <c r="C7" s="13">
        <v>255.7</v>
      </c>
      <c r="D7" s="13">
        <v>151.19999999999999</v>
      </c>
      <c r="E7" s="13">
        <v>167.5</v>
      </c>
      <c r="F7" s="13">
        <v>104.4</v>
      </c>
      <c r="G7" s="13">
        <v>249.1</v>
      </c>
      <c r="H7" s="13">
        <v>144.30000000000001</v>
      </c>
      <c r="I7" s="13">
        <v>90.8</v>
      </c>
      <c r="J7" s="13">
        <v>114.1</v>
      </c>
      <c r="K7" s="13">
        <v>168.1</v>
      </c>
      <c r="L7" s="13">
        <v>96.6</v>
      </c>
      <c r="M7" s="13">
        <v>79.099999999999994</v>
      </c>
      <c r="N7" s="13">
        <v>96.5</v>
      </c>
      <c r="O7" s="13">
        <v>77.400000000000006</v>
      </c>
      <c r="P7" s="13">
        <v>301.54000000000002</v>
      </c>
      <c r="Q7" s="13">
        <v>218.95</v>
      </c>
      <c r="R7" s="13">
        <v>226.76</v>
      </c>
      <c r="S7" s="13">
        <v>107.71</v>
      </c>
      <c r="T7" s="13">
        <v>65.38</v>
      </c>
      <c r="U7" s="13">
        <v>120.31</v>
      </c>
      <c r="V7" s="13">
        <v>113.56</v>
      </c>
      <c r="W7" s="13">
        <v>51.28</v>
      </c>
      <c r="X7" s="13">
        <v>33.61</v>
      </c>
      <c r="Y7" s="13">
        <v>150</v>
      </c>
      <c r="Z7" s="13">
        <v>51.75</v>
      </c>
      <c r="AA7" s="13">
        <v>239.8</v>
      </c>
      <c r="AB7" s="13">
        <v>37.4</v>
      </c>
      <c r="AC7" s="13">
        <v>117.9</v>
      </c>
      <c r="AD7" s="13">
        <v>109.6</v>
      </c>
      <c r="AE7" s="13">
        <v>74.2</v>
      </c>
      <c r="AF7" s="13">
        <v>224.8</v>
      </c>
      <c r="AG7" s="13">
        <v>53.4</v>
      </c>
      <c r="AH7" s="13">
        <v>81.099999999999994</v>
      </c>
      <c r="AI7" s="13">
        <v>150.19999999999999</v>
      </c>
      <c r="AJ7" s="13">
        <v>51.7</v>
      </c>
      <c r="AK7" s="13">
        <v>92.3</v>
      </c>
      <c r="AL7" s="13">
        <v>73.5</v>
      </c>
      <c r="AM7" s="13">
        <v>20.399999999999999</v>
      </c>
      <c r="AN7" s="13">
        <v>40.1</v>
      </c>
      <c r="AO7" s="13">
        <v>128</v>
      </c>
      <c r="AP7" s="13">
        <v>38</v>
      </c>
      <c r="AQ7" s="13">
        <v>139.19999999999999</v>
      </c>
      <c r="AR7" s="13">
        <v>33.200000000000003</v>
      </c>
      <c r="AS7" s="13">
        <v>33.1</v>
      </c>
      <c r="AT7" s="13">
        <v>85</v>
      </c>
      <c r="AU7" s="13">
        <v>19.600000000000001</v>
      </c>
      <c r="AV7" s="13">
        <v>23.6</v>
      </c>
      <c r="AW7" s="13">
        <v>165.5</v>
      </c>
      <c r="AX7" s="13">
        <v>95.2</v>
      </c>
      <c r="AY7" s="13">
        <v>109.5</v>
      </c>
      <c r="AZ7" s="13">
        <v>79.8</v>
      </c>
      <c r="BA7" s="13">
        <v>134.30000000000001</v>
      </c>
      <c r="BB7" s="13">
        <v>277.31</v>
      </c>
      <c r="BC7" s="13">
        <v>48.2</v>
      </c>
      <c r="BD7" s="13">
        <v>84.05</v>
      </c>
      <c r="BE7" s="13">
        <v>87.2</v>
      </c>
      <c r="BF7" s="13">
        <v>31.01</v>
      </c>
      <c r="BG7" s="13">
        <v>24.64</v>
      </c>
      <c r="BH7" s="13">
        <v>57.91</v>
      </c>
      <c r="BI7" s="13">
        <v>32.741900000000001</v>
      </c>
      <c r="BJ7" s="13">
        <v>21.876000000000001</v>
      </c>
      <c r="BK7" s="13">
        <v>25.18</v>
      </c>
      <c r="BL7" s="13">
        <v>76.58</v>
      </c>
      <c r="BM7" s="13">
        <v>7.4</v>
      </c>
      <c r="BN7" s="13">
        <v>68.45</v>
      </c>
      <c r="BO7" s="13">
        <v>19.93</v>
      </c>
      <c r="BP7" s="13">
        <v>27.87</v>
      </c>
      <c r="BQ7" s="13">
        <v>30.41</v>
      </c>
      <c r="BR7" s="13">
        <v>23.41</v>
      </c>
      <c r="BS7" s="13">
        <v>28.19</v>
      </c>
      <c r="BT7" s="13">
        <v>23.39</v>
      </c>
      <c r="BU7" s="13">
        <v>6.65</v>
      </c>
      <c r="BV7" s="13">
        <v>16.38</v>
      </c>
      <c r="BW7" s="13">
        <v>20.97</v>
      </c>
      <c r="BX7" s="13">
        <v>21.11</v>
      </c>
      <c r="BY7" s="13">
        <v>21.14</v>
      </c>
      <c r="BZ7" s="13">
        <v>15.28</v>
      </c>
      <c r="CA7" s="13">
        <v>703.86</v>
      </c>
      <c r="CB7" s="13">
        <v>401.8</v>
      </c>
      <c r="CC7" s="13">
        <v>66.599999999999994</v>
      </c>
      <c r="CD7" s="13">
        <v>20.5</v>
      </c>
      <c r="CE7" s="13">
        <v>64.2</v>
      </c>
      <c r="CF7" s="13">
        <v>85.4</v>
      </c>
      <c r="CG7" s="13">
        <v>100.1</v>
      </c>
      <c r="CH7" s="13">
        <v>46.4</v>
      </c>
      <c r="CI7" s="13">
        <v>54.3</v>
      </c>
      <c r="CJ7" s="13">
        <v>68.599999999999994</v>
      </c>
      <c r="CK7" s="13">
        <v>65.400000000000006</v>
      </c>
      <c r="CL7" s="13">
        <v>91.5</v>
      </c>
      <c r="CM7" s="13">
        <v>55.7</v>
      </c>
      <c r="CN7" s="13">
        <v>88.2</v>
      </c>
      <c r="CO7" s="13">
        <v>61.9</v>
      </c>
      <c r="CP7" s="13">
        <v>101.7</v>
      </c>
      <c r="CQ7" s="13">
        <v>31.8</v>
      </c>
      <c r="CR7" s="13">
        <v>46</v>
      </c>
      <c r="CS7" s="13">
        <v>62.3</v>
      </c>
      <c r="CT7" s="13">
        <v>223.9</v>
      </c>
      <c r="CU7" s="13">
        <v>20.73</v>
      </c>
      <c r="CV7" s="13">
        <v>14.03</v>
      </c>
      <c r="CW7" s="13">
        <v>9.83</v>
      </c>
      <c r="CX7" s="13">
        <v>17</v>
      </c>
      <c r="CY7" s="13">
        <v>8.43</v>
      </c>
      <c r="CZ7" s="13">
        <v>10.14</v>
      </c>
      <c r="DA7" s="13">
        <v>8.83</v>
      </c>
      <c r="DB7" s="13">
        <v>49.72</v>
      </c>
      <c r="DC7" s="13">
        <v>11.1</v>
      </c>
      <c r="DD7" s="13">
        <v>28.22</v>
      </c>
      <c r="DE7" s="13">
        <v>10.96</v>
      </c>
      <c r="DF7" s="13">
        <v>23.88</v>
      </c>
      <c r="DG7" s="13">
        <v>15.48</v>
      </c>
      <c r="DH7" s="13"/>
      <c r="DI7" s="22"/>
      <c r="DJ7" s="22"/>
      <c r="DK7" s="22"/>
      <c r="DL7" s="22"/>
      <c r="DM7" s="22"/>
      <c r="DN7" s="22"/>
      <c r="DO7" s="22"/>
      <c r="DP7" s="22"/>
      <c r="DQ7" s="22"/>
      <c r="DR7" s="22"/>
      <c r="DS7" s="22"/>
      <c r="DT7" s="22"/>
      <c r="DU7" s="22"/>
      <c r="DV7" s="22"/>
      <c r="DW7" s="22"/>
    </row>
    <row r="8" spans="1:127" ht="15.6">
      <c r="A8" s="13">
        <v>2015</v>
      </c>
      <c r="B8" s="13">
        <v>855.76</v>
      </c>
      <c r="C8" s="13">
        <v>259.7</v>
      </c>
      <c r="D8" s="13">
        <v>153</v>
      </c>
      <c r="E8" s="13">
        <v>173.7</v>
      </c>
      <c r="F8" s="13">
        <v>106.8</v>
      </c>
      <c r="G8" s="13">
        <v>253.1</v>
      </c>
      <c r="H8" s="13">
        <v>148.30000000000001</v>
      </c>
      <c r="I8" s="13">
        <v>90.9</v>
      </c>
      <c r="J8" s="13">
        <v>114.7</v>
      </c>
      <c r="K8" s="13">
        <v>174.1</v>
      </c>
      <c r="L8" s="13">
        <v>98.4</v>
      </c>
      <c r="M8" s="13">
        <v>81.3</v>
      </c>
      <c r="N8" s="13">
        <v>100.1</v>
      </c>
      <c r="O8" s="13">
        <v>82.7</v>
      </c>
      <c r="P8" s="13">
        <v>324.12</v>
      </c>
      <c r="Q8" s="13">
        <v>219.84</v>
      </c>
      <c r="R8" s="13">
        <v>226.56</v>
      </c>
      <c r="S8" s="13">
        <v>112.54</v>
      </c>
      <c r="T8" s="13">
        <v>66.88</v>
      </c>
      <c r="U8" s="13">
        <v>123.01</v>
      </c>
      <c r="V8" s="13">
        <v>114.88</v>
      </c>
      <c r="W8" s="13">
        <v>40.18</v>
      </c>
      <c r="X8" s="13">
        <v>33.79</v>
      </c>
      <c r="Y8" s="13">
        <v>152.88999999999999</v>
      </c>
      <c r="Z8" s="13">
        <v>52.55</v>
      </c>
      <c r="AA8" s="13">
        <v>254.4</v>
      </c>
      <c r="AB8" s="13">
        <v>40.6</v>
      </c>
      <c r="AC8" s="13">
        <v>119.77</v>
      </c>
      <c r="AD8" s="13">
        <v>117.1</v>
      </c>
      <c r="AE8" s="13">
        <v>72.92</v>
      </c>
      <c r="AF8" s="13">
        <v>239.5</v>
      </c>
      <c r="AG8" s="13">
        <v>75.2</v>
      </c>
      <c r="AH8" s="13">
        <v>85.6</v>
      </c>
      <c r="AI8" s="13">
        <v>154.5</v>
      </c>
      <c r="AJ8" s="13">
        <v>53.4</v>
      </c>
      <c r="AK8" s="13">
        <v>99.87</v>
      </c>
      <c r="AL8" s="13">
        <v>75.290000000000006</v>
      </c>
      <c r="AM8" s="13">
        <v>34.42</v>
      </c>
      <c r="AN8" s="13">
        <v>40.729999999999997</v>
      </c>
      <c r="AO8" s="13">
        <v>121</v>
      </c>
      <c r="AP8" s="13">
        <v>38.6</v>
      </c>
      <c r="AQ8" s="13">
        <v>142.4</v>
      </c>
      <c r="AR8" s="13">
        <v>33.5</v>
      </c>
      <c r="AS8" s="13">
        <v>33.1</v>
      </c>
      <c r="AT8" s="13">
        <v>86.2</v>
      </c>
      <c r="AU8" s="13">
        <v>20.100000000000001</v>
      </c>
      <c r="AV8" s="13">
        <v>24.4</v>
      </c>
      <c r="AW8" s="13">
        <v>171.7</v>
      </c>
      <c r="AX8" s="13">
        <v>96.1</v>
      </c>
      <c r="AY8" s="13">
        <v>110.9</v>
      </c>
      <c r="AZ8" s="13">
        <v>80.7</v>
      </c>
      <c r="BA8" s="13">
        <v>136.19999999999999</v>
      </c>
      <c r="BB8" s="13">
        <v>286</v>
      </c>
      <c r="BC8" s="13">
        <v>47.96</v>
      </c>
      <c r="BD8" s="13">
        <v>85.9</v>
      </c>
      <c r="BE8" s="13">
        <v>90.6</v>
      </c>
      <c r="BF8" s="13">
        <v>46.9512</v>
      </c>
      <c r="BG8" s="13">
        <v>25.09</v>
      </c>
      <c r="BH8" s="13">
        <v>58.75</v>
      </c>
      <c r="BI8" s="13">
        <v>34.506</v>
      </c>
      <c r="BJ8" s="13">
        <v>22.26</v>
      </c>
      <c r="BK8" s="13">
        <v>24.376200000000001</v>
      </c>
      <c r="BL8" s="13">
        <v>78.48</v>
      </c>
      <c r="BM8" s="13">
        <v>7.26</v>
      </c>
      <c r="BN8" s="13">
        <v>67.709999999999994</v>
      </c>
      <c r="BO8" s="13">
        <v>20.61</v>
      </c>
      <c r="BP8" s="13">
        <v>25.41</v>
      </c>
      <c r="BQ8" s="13">
        <v>28.94</v>
      </c>
      <c r="BR8" s="13">
        <v>22.94</v>
      </c>
      <c r="BS8" s="13">
        <v>26.12</v>
      </c>
      <c r="BT8" s="13">
        <v>23.67</v>
      </c>
      <c r="BU8" s="13">
        <v>6.54</v>
      </c>
      <c r="BV8" s="13">
        <v>15.75</v>
      </c>
      <c r="BW8" s="13">
        <v>21.27</v>
      </c>
      <c r="BX8" s="13">
        <v>20.59</v>
      </c>
      <c r="BY8" s="13">
        <v>19.64</v>
      </c>
      <c r="BZ8" s="13">
        <v>14.69</v>
      </c>
      <c r="CA8" s="13">
        <v>733.41</v>
      </c>
      <c r="CB8" s="13">
        <v>418.881368337803</v>
      </c>
      <c r="CC8" s="13">
        <v>60.461438747904097</v>
      </c>
      <c r="CD8" s="13">
        <v>24.7291625059142</v>
      </c>
      <c r="CE8" s="13">
        <v>66.794105721604197</v>
      </c>
      <c r="CF8" s="13">
        <v>88.663390685404593</v>
      </c>
      <c r="CG8" s="13">
        <v>106.629602765819</v>
      </c>
      <c r="CH8" s="13">
        <v>56.581087587438802</v>
      </c>
      <c r="CI8" s="13">
        <v>47.878188292103097</v>
      </c>
      <c r="CJ8" s="13">
        <v>67.646932025654706</v>
      </c>
      <c r="CK8" s="13">
        <v>65.312701378222101</v>
      </c>
      <c r="CL8" s="13">
        <v>89.112825747793295</v>
      </c>
      <c r="CM8" s="13">
        <v>55.680511450778901</v>
      </c>
      <c r="CN8" s="13">
        <v>83.0010760527922</v>
      </c>
      <c r="CO8" s="13">
        <v>62.882204569738803</v>
      </c>
      <c r="CP8" s="13">
        <v>100.26107484550199</v>
      </c>
      <c r="CQ8" s="13">
        <v>31.258753831211401</v>
      </c>
      <c r="CR8" s="13">
        <v>51.047806142746197</v>
      </c>
      <c r="CS8" s="13">
        <v>61.316730277092098</v>
      </c>
      <c r="CT8" s="13">
        <v>226</v>
      </c>
      <c r="CU8" s="13">
        <v>21.29</v>
      </c>
      <c r="CV8" s="13">
        <v>13.73</v>
      </c>
      <c r="CW8" s="13">
        <v>10.26</v>
      </c>
      <c r="CX8" s="13">
        <v>17.690000000000001</v>
      </c>
      <c r="CY8" s="13">
        <v>8.5500000000000007</v>
      </c>
      <c r="CZ8" s="13">
        <v>10.35</v>
      </c>
      <c r="DA8" s="13">
        <v>8.7899999999999991</v>
      </c>
      <c r="DB8" s="13">
        <v>50.77</v>
      </c>
      <c r="DC8" s="13">
        <v>11.58</v>
      </c>
      <c r="DD8" s="13">
        <v>28.88</v>
      </c>
      <c r="DE8" s="13">
        <v>11.56</v>
      </c>
      <c r="DF8" s="13">
        <v>24.83</v>
      </c>
      <c r="DG8" s="13">
        <v>16.86</v>
      </c>
      <c r="DH8" s="13"/>
      <c r="DI8" s="22"/>
      <c r="DJ8" s="22"/>
      <c r="DK8" s="22"/>
      <c r="DL8" s="22"/>
      <c r="DM8" s="22"/>
      <c r="DN8" s="22"/>
      <c r="DO8" s="22"/>
      <c r="DP8" s="22"/>
      <c r="DQ8" s="22"/>
      <c r="DR8" s="22"/>
      <c r="DS8" s="22"/>
      <c r="DT8" s="22"/>
      <c r="DU8" s="22"/>
      <c r="DV8" s="22"/>
      <c r="DW8" s="22"/>
    </row>
    <row r="9" spans="1:127" ht="15.6">
      <c r="A9" s="13">
        <v>2016</v>
      </c>
      <c r="B9" s="13">
        <v>871.29</v>
      </c>
      <c r="C9" s="13">
        <v>261.10000000000002</v>
      </c>
      <c r="D9" s="13">
        <v>155</v>
      </c>
      <c r="E9" s="13">
        <v>179.2</v>
      </c>
      <c r="F9" s="13">
        <v>109.2</v>
      </c>
      <c r="G9" s="13">
        <v>255.7</v>
      </c>
      <c r="H9" s="13">
        <v>149</v>
      </c>
      <c r="I9" s="13">
        <v>91.2</v>
      </c>
      <c r="J9" s="13">
        <v>115.7</v>
      </c>
      <c r="K9" s="13">
        <v>176</v>
      </c>
      <c r="L9" s="13">
        <v>100.8</v>
      </c>
      <c r="M9" s="13">
        <v>84</v>
      </c>
      <c r="N9" s="13">
        <v>105.2</v>
      </c>
      <c r="O9" s="13">
        <v>87.1</v>
      </c>
      <c r="P9" s="13">
        <v>349.06</v>
      </c>
      <c r="Q9" s="13">
        <v>229.96</v>
      </c>
      <c r="R9" s="13">
        <v>236</v>
      </c>
      <c r="S9" s="13">
        <v>118.36</v>
      </c>
      <c r="T9" s="13">
        <v>69.41</v>
      </c>
      <c r="U9" s="13">
        <v>124.04</v>
      </c>
      <c r="V9" s="13">
        <v>116.47</v>
      </c>
      <c r="W9" s="13">
        <v>42.62</v>
      </c>
      <c r="X9" s="13">
        <v>34.04</v>
      </c>
      <c r="Y9" s="13">
        <v>152.41</v>
      </c>
      <c r="Z9" s="13">
        <v>55.27</v>
      </c>
      <c r="AA9" s="13">
        <v>263.3</v>
      </c>
      <c r="AB9" s="13">
        <v>43.4</v>
      </c>
      <c r="AC9" s="13">
        <v>134</v>
      </c>
      <c r="AD9" s="13">
        <v>121.6</v>
      </c>
      <c r="AE9" s="13">
        <v>78</v>
      </c>
      <c r="AF9" s="13">
        <v>236.4</v>
      </c>
      <c r="AG9" s="13">
        <v>88</v>
      </c>
      <c r="AH9" s="13">
        <v>90.3</v>
      </c>
      <c r="AI9" s="13">
        <v>162.1</v>
      </c>
      <c r="AJ9" s="13">
        <v>54.3</v>
      </c>
      <c r="AK9" s="13">
        <v>107.4</v>
      </c>
      <c r="AL9" s="13">
        <v>77.5</v>
      </c>
      <c r="AM9" s="13">
        <v>51</v>
      </c>
      <c r="AN9" s="13">
        <v>40.9</v>
      </c>
      <c r="AO9" s="13">
        <v>120.2</v>
      </c>
      <c r="AP9" s="13">
        <v>39.1</v>
      </c>
      <c r="AQ9" s="13">
        <v>147.30000000000001</v>
      </c>
      <c r="AR9" s="13">
        <v>34.200000000000003</v>
      </c>
      <c r="AS9" s="13">
        <v>33.6</v>
      </c>
      <c r="AT9" s="13">
        <v>87.7</v>
      </c>
      <c r="AU9" s="13">
        <v>20.7</v>
      </c>
      <c r="AV9" s="13">
        <v>25.4</v>
      </c>
      <c r="AW9" s="13">
        <v>179.9</v>
      </c>
      <c r="AX9" s="13">
        <v>98.7</v>
      </c>
      <c r="AY9" s="13">
        <v>114</v>
      </c>
      <c r="AZ9" s="13">
        <v>82.4</v>
      </c>
      <c r="BA9" s="13">
        <v>139.19999999999999</v>
      </c>
      <c r="BB9" s="13">
        <v>291.61</v>
      </c>
      <c r="BC9" s="13">
        <v>47.75</v>
      </c>
      <c r="BD9" s="13">
        <v>87.9</v>
      </c>
      <c r="BE9" s="13">
        <v>93.4</v>
      </c>
      <c r="BF9" s="13">
        <v>47.046799999999998</v>
      </c>
      <c r="BG9" s="13">
        <v>25.42</v>
      </c>
      <c r="BH9" s="13">
        <v>59.66</v>
      </c>
      <c r="BI9" s="13">
        <v>35.677599999999998</v>
      </c>
      <c r="BJ9" s="13">
        <v>22.870999999999999</v>
      </c>
      <c r="BK9" s="13">
        <v>25.815899999999999</v>
      </c>
      <c r="BL9" s="13">
        <v>79.239999999999995</v>
      </c>
      <c r="BM9" s="13">
        <v>7.69</v>
      </c>
      <c r="BN9" s="13">
        <v>67.260000000000005</v>
      </c>
      <c r="BO9" s="13">
        <v>20</v>
      </c>
      <c r="BP9" s="13">
        <v>26.9</v>
      </c>
      <c r="BQ9" s="13">
        <v>29.47</v>
      </c>
      <c r="BR9" s="13">
        <v>22.92</v>
      </c>
      <c r="BS9" s="13">
        <v>26.32</v>
      </c>
      <c r="BT9" s="13">
        <v>24.22</v>
      </c>
      <c r="BU9" s="13">
        <v>6.69</v>
      </c>
      <c r="BV9" s="13">
        <v>15.71</v>
      </c>
      <c r="BW9" s="13">
        <v>22.13</v>
      </c>
      <c r="BX9" s="13">
        <v>21.45</v>
      </c>
      <c r="BY9" s="13">
        <v>20.03</v>
      </c>
      <c r="BZ9" s="13">
        <v>14.73</v>
      </c>
      <c r="CA9" s="13">
        <v>762.47</v>
      </c>
      <c r="CB9" s="13">
        <v>447.71</v>
      </c>
      <c r="CC9" s="13">
        <v>54.52</v>
      </c>
      <c r="CD9" s="13">
        <v>25.56</v>
      </c>
      <c r="CE9" s="13">
        <v>70.59</v>
      </c>
      <c r="CF9" s="13">
        <v>90.69</v>
      </c>
      <c r="CG9" s="13">
        <v>111.33</v>
      </c>
      <c r="CH9" s="13">
        <v>57.42</v>
      </c>
      <c r="CI9" s="13">
        <v>49.65</v>
      </c>
      <c r="CJ9" s="13">
        <v>68.87</v>
      </c>
      <c r="CK9" s="13">
        <v>66.64</v>
      </c>
      <c r="CL9" s="13">
        <v>91.36</v>
      </c>
      <c r="CM9" s="13">
        <v>58.38</v>
      </c>
      <c r="CN9" s="13">
        <v>82.79</v>
      </c>
      <c r="CO9" s="13">
        <v>64.09</v>
      </c>
      <c r="CP9" s="13">
        <v>102.42</v>
      </c>
      <c r="CQ9" s="13">
        <v>32.24</v>
      </c>
      <c r="CR9" s="13">
        <v>51.85</v>
      </c>
      <c r="CS9" s="13">
        <v>51.13</v>
      </c>
      <c r="CT9" s="13">
        <v>233.5</v>
      </c>
      <c r="CU9" s="13">
        <v>21.06</v>
      </c>
      <c r="CV9" s="13">
        <v>14.11</v>
      </c>
      <c r="CW9" s="13">
        <v>10.6</v>
      </c>
      <c r="CX9" s="13">
        <v>18.440000000000001</v>
      </c>
      <c r="CY9" s="13">
        <v>8.36</v>
      </c>
      <c r="CZ9" s="13">
        <v>10.52</v>
      </c>
      <c r="DA9" s="13">
        <v>9.1199999999999992</v>
      </c>
      <c r="DB9" s="13">
        <v>51.81</v>
      </c>
      <c r="DC9" s="13">
        <v>11.81</v>
      </c>
      <c r="DD9" s="13">
        <v>29.17</v>
      </c>
      <c r="DE9" s="13">
        <v>12.31</v>
      </c>
      <c r="DF9" s="13">
        <v>25.97</v>
      </c>
      <c r="DG9" s="13">
        <v>17.64</v>
      </c>
      <c r="DH9" s="13"/>
      <c r="DI9" s="22"/>
      <c r="DJ9" s="22"/>
      <c r="DK9" s="22"/>
      <c r="DL9" s="22"/>
      <c r="DM9" s="22"/>
      <c r="DN9" s="22"/>
      <c r="DO9" s="22"/>
      <c r="DP9" s="22"/>
      <c r="DQ9" s="22"/>
      <c r="DR9" s="22"/>
      <c r="DS9" s="22"/>
      <c r="DT9" s="22"/>
      <c r="DU9" s="22"/>
      <c r="DV9" s="22"/>
      <c r="DW9" s="22"/>
    </row>
    <row r="10" spans="1:127" ht="15.6">
      <c r="A10" s="13">
        <v>2017</v>
      </c>
      <c r="B10" s="13">
        <v>899.7</v>
      </c>
      <c r="C10" s="13">
        <v>268.39999999999998</v>
      </c>
      <c r="D10" s="13">
        <v>158.1</v>
      </c>
      <c r="E10" s="13">
        <v>184.9</v>
      </c>
      <c r="F10" s="13">
        <v>113.9</v>
      </c>
      <c r="G10" s="13">
        <v>259.89999999999998</v>
      </c>
      <c r="H10" s="13">
        <v>154</v>
      </c>
      <c r="I10" s="13">
        <v>91.2</v>
      </c>
      <c r="J10" s="13">
        <v>117.8</v>
      </c>
      <c r="K10" s="13">
        <v>177.4</v>
      </c>
      <c r="L10" s="13">
        <v>106</v>
      </c>
      <c r="M10" s="13">
        <v>86.5</v>
      </c>
      <c r="N10" s="13">
        <v>107.7</v>
      </c>
      <c r="O10" s="13">
        <v>91.6</v>
      </c>
      <c r="P10" s="13">
        <v>357.17</v>
      </c>
      <c r="Q10" s="13">
        <v>240.41</v>
      </c>
      <c r="R10" s="13">
        <v>237.47</v>
      </c>
      <c r="S10" s="13">
        <v>123.58</v>
      </c>
      <c r="T10" s="13">
        <v>71.95</v>
      </c>
      <c r="U10" s="13">
        <v>125.46</v>
      </c>
      <c r="V10" s="13">
        <v>118.76</v>
      </c>
      <c r="W10" s="13">
        <v>43.78</v>
      </c>
      <c r="X10" s="13">
        <v>155.02000000000001</v>
      </c>
      <c r="Y10" s="13">
        <v>56.73</v>
      </c>
      <c r="Z10" s="13">
        <v>56.73</v>
      </c>
      <c r="AA10" s="13">
        <v>271.89999999999998</v>
      </c>
      <c r="AB10" s="13">
        <v>44.7</v>
      </c>
      <c r="AC10" s="13">
        <v>139.6</v>
      </c>
      <c r="AD10" s="13">
        <v>127</v>
      </c>
      <c r="AE10" s="13">
        <v>82.8</v>
      </c>
      <c r="AF10" s="13">
        <v>243.7</v>
      </c>
      <c r="AG10" s="13">
        <v>90.6</v>
      </c>
      <c r="AH10" s="13">
        <v>90.9</v>
      </c>
      <c r="AI10" s="13">
        <v>171.2</v>
      </c>
      <c r="AJ10" s="13">
        <v>60.1</v>
      </c>
      <c r="AK10" s="13">
        <v>108.9</v>
      </c>
      <c r="AL10" s="13">
        <v>79.400000000000006</v>
      </c>
      <c r="AM10" s="13">
        <v>50.6</v>
      </c>
      <c r="AN10" s="13">
        <v>43.4</v>
      </c>
      <c r="AO10" s="13">
        <v>118.4</v>
      </c>
      <c r="AP10" s="13">
        <v>39.299999999999997</v>
      </c>
      <c r="AQ10" s="13">
        <v>151.9</v>
      </c>
      <c r="AR10" s="13">
        <v>34.799999999999997</v>
      </c>
      <c r="AS10" s="13">
        <v>33.799999999999997</v>
      </c>
      <c r="AT10" s="13">
        <v>89.4</v>
      </c>
      <c r="AU10" s="13">
        <v>21.3</v>
      </c>
      <c r="AV10" s="13">
        <v>26.1</v>
      </c>
      <c r="AW10" s="13">
        <v>186.6</v>
      </c>
      <c r="AX10" s="13">
        <v>98.9</v>
      </c>
      <c r="AY10" s="13">
        <v>115.1</v>
      </c>
      <c r="AZ10" s="13">
        <v>82.7</v>
      </c>
      <c r="BA10" s="13">
        <v>141.80000000000001</v>
      </c>
      <c r="BB10" s="13">
        <v>305.38</v>
      </c>
      <c r="BC10" s="13">
        <v>47.56</v>
      </c>
      <c r="BD10" s="13">
        <v>89.65</v>
      </c>
      <c r="BE10" s="13">
        <v>94</v>
      </c>
      <c r="BF10" s="13">
        <v>48.4771</v>
      </c>
      <c r="BG10" s="13">
        <v>26.18</v>
      </c>
      <c r="BH10" s="13">
        <v>60.65</v>
      </c>
      <c r="BI10" s="13">
        <v>36.735999999999997</v>
      </c>
      <c r="BJ10" s="13">
        <v>22.648499999999999</v>
      </c>
      <c r="BK10" s="13">
        <v>32.0732</v>
      </c>
      <c r="BL10" s="13">
        <v>81.290000000000006</v>
      </c>
      <c r="BM10" s="13">
        <v>7.71</v>
      </c>
      <c r="BN10" s="13">
        <v>66.17</v>
      </c>
      <c r="BO10" s="13">
        <v>19.86</v>
      </c>
      <c r="BP10" s="13">
        <v>13.81</v>
      </c>
      <c r="BQ10" s="13">
        <v>28.57</v>
      </c>
      <c r="BR10" s="13">
        <v>23.1</v>
      </c>
      <c r="BS10" s="13">
        <v>24.26</v>
      </c>
      <c r="BT10" s="13">
        <v>24.36</v>
      </c>
      <c r="BU10" s="13">
        <v>6.81</v>
      </c>
      <c r="BV10" s="13">
        <v>15.77</v>
      </c>
      <c r="BW10" s="13">
        <v>22.61</v>
      </c>
      <c r="BX10" s="13">
        <v>21.93</v>
      </c>
      <c r="BY10" s="13">
        <v>19.73</v>
      </c>
      <c r="BZ10" s="13">
        <v>14.75</v>
      </c>
      <c r="CA10" s="13">
        <v>794.74</v>
      </c>
      <c r="CB10" s="13">
        <v>460.15</v>
      </c>
      <c r="CC10" s="13">
        <v>55.48</v>
      </c>
      <c r="CD10" s="13">
        <v>26.06</v>
      </c>
      <c r="CE10" s="13">
        <v>73.75</v>
      </c>
      <c r="CF10" s="13">
        <v>83.65</v>
      </c>
      <c r="CG10" s="13">
        <v>113.31</v>
      </c>
      <c r="CH10" s="13">
        <v>58.29</v>
      </c>
      <c r="CI10" s="13">
        <v>50.61</v>
      </c>
      <c r="CJ10" s="13">
        <v>72.17</v>
      </c>
      <c r="CK10" s="13">
        <v>67.56</v>
      </c>
      <c r="CL10" s="13">
        <v>95.94</v>
      </c>
      <c r="CM10" s="13">
        <v>58.9</v>
      </c>
      <c r="CN10" s="13">
        <v>84.27</v>
      </c>
      <c r="CO10" s="13">
        <v>65.25</v>
      </c>
      <c r="CP10" s="13">
        <v>103.74</v>
      </c>
      <c r="CQ10" s="13">
        <v>32.93</v>
      </c>
      <c r="CR10" s="13">
        <v>53.07</v>
      </c>
      <c r="CS10" s="13">
        <v>51.68</v>
      </c>
      <c r="CT10" s="13">
        <v>252.65</v>
      </c>
      <c r="CU10" s="13">
        <v>21.56</v>
      </c>
      <c r="CV10" s="13">
        <v>14.13</v>
      </c>
      <c r="CW10" s="13">
        <v>10.78</v>
      </c>
      <c r="CX10" s="13">
        <v>18.84</v>
      </c>
      <c r="CY10" s="13">
        <v>8.6199999999999992</v>
      </c>
      <c r="CZ10" s="13">
        <v>10.97</v>
      </c>
      <c r="DA10" s="13">
        <v>9.73</v>
      </c>
      <c r="DB10" s="13">
        <v>54.45</v>
      </c>
      <c r="DC10" s="13">
        <v>12.95</v>
      </c>
      <c r="DD10" s="13">
        <v>30.86</v>
      </c>
      <c r="DE10" s="13">
        <v>13.01</v>
      </c>
      <c r="DF10" s="13">
        <v>27.55</v>
      </c>
      <c r="DG10" s="13">
        <v>17.899999999999999</v>
      </c>
      <c r="DH10" s="13"/>
      <c r="DI10" s="22"/>
      <c r="DJ10" s="22"/>
      <c r="DK10" s="22"/>
      <c r="DL10" s="22"/>
      <c r="DM10" s="22"/>
      <c r="DN10" s="22"/>
      <c r="DO10" s="22"/>
      <c r="DP10" s="22"/>
      <c r="DQ10" s="22"/>
      <c r="DR10" s="22"/>
      <c r="DS10" s="22"/>
      <c r="DT10" s="22"/>
      <c r="DU10" s="22"/>
      <c r="DV10" s="22"/>
      <c r="DW10" s="22"/>
    </row>
    <row r="11" spans="1:127" ht="15.6">
      <c r="A11" s="13">
        <v>2018</v>
      </c>
      <c r="B11" s="13">
        <v>912.01</v>
      </c>
      <c r="C11" s="13">
        <v>273.8</v>
      </c>
      <c r="D11" s="13">
        <v>158.80000000000001</v>
      </c>
      <c r="E11" s="13">
        <v>193</v>
      </c>
      <c r="F11" s="13">
        <v>115.4</v>
      </c>
      <c r="G11" s="13">
        <v>264.8</v>
      </c>
      <c r="H11" s="13">
        <v>159.69999999999999</v>
      </c>
      <c r="I11" s="13">
        <v>91.1</v>
      </c>
      <c r="J11" s="13">
        <v>118.3</v>
      </c>
      <c r="K11" s="13">
        <v>177.4</v>
      </c>
      <c r="L11" s="13">
        <v>107.3</v>
      </c>
      <c r="M11" s="13">
        <v>87.8</v>
      </c>
      <c r="N11" s="13">
        <v>107.9</v>
      </c>
      <c r="O11" s="13">
        <v>97.3</v>
      </c>
      <c r="P11" s="13">
        <v>392.1</v>
      </c>
      <c r="Q11" s="13">
        <v>254.05</v>
      </c>
      <c r="R11" s="13">
        <v>238.2</v>
      </c>
      <c r="S11" s="13">
        <v>128.59</v>
      </c>
      <c r="T11" s="13">
        <v>74.45</v>
      </c>
      <c r="U11" s="13">
        <v>127.04</v>
      </c>
      <c r="V11" s="13">
        <v>120.87</v>
      </c>
      <c r="W11" s="13">
        <v>46.25</v>
      </c>
      <c r="X11" s="13">
        <v>35.36</v>
      </c>
      <c r="Y11" s="13">
        <v>156.30000000000001</v>
      </c>
      <c r="Z11" s="13">
        <v>57.1</v>
      </c>
      <c r="AA11" s="13">
        <v>282.89999999999998</v>
      </c>
      <c r="AB11" s="13">
        <v>46.6</v>
      </c>
      <c r="AC11" s="13">
        <v>144.6</v>
      </c>
      <c r="AD11" s="13">
        <v>136.9</v>
      </c>
      <c r="AE11" s="13">
        <v>93.1</v>
      </c>
      <c r="AF11" s="13">
        <v>252.9</v>
      </c>
      <c r="AG11" s="13">
        <v>91.1</v>
      </c>
      <c r="AH11" s="13">
        <v>91.1</v>
      </c>
      <c r="AI11" s="13">
        <v>175.9</v>
      </c>
      <c r="AJ11" s="13">
        <v>68.099999999999994</v>
      </c>
      <c r="AK11" s="13">
        <v>108.9</v>
      </c>
      <c r="AL11" s="13">
        <v>82.4</v>
      </c>
      <c r="AM11" s="13">
        <v>51.4</v>
      </c>
      <c r="AN11" s="13">
        <v>43.9</v>
      </c>
      <c r="AO11" s="13">
        <v>118.4</v>
      </c>
      <c r="AP11" s="13">
        <v>40.4</v>
      </c>
      <c r="AQ11" s="13">
        <v>156.30000000000001</v>
      </c>
      <c r="AR11" s="13">
        <v>35.5</v>
      </c>
      <c r="AS11" s="13">
        <v>33.9</v>
      </c>
      <c r="AT11" s="13">
        <v>91.2</v>
      </c>
      <c r="AU11" s="13">
        <v>22</v>
      </c>
      <c r="AV11" s="13">
        <v>27</v>
      </c>
      <c r="AW11" s="13">
        <v>195.3</v>
      </c>
      <c r="AX11" s="13">
        <v>98.7</v>
      </c>
      <c r="AY11" s="13">
        <v>115.4</v>
      </c>
      <c r="AZ11" s="13">
        <v>83.1</v>
      </c>
      <c r="BA11" s="13">
        <v>144.5</v>
      </c>
      <c r="BB11" s="13">
        <v>334.82</v>
      </c>
      <c r="BC11" s="13">
        <v>47.37</v>
      </c>
      <c r="BD11" s="13">
        <v>91.65</v>
      </c>
      <c r="BE11" s="13">
        <v>94.3</v>
      </c>
      <c r="BF11" s="13">
        <v>47.819499999999998</v>
      </c>
      <c r="BG11" s="13">
        <v>26.62</v>
      </c>
      <c r="BH11" s="13">
        <v>61.52</v>
      </c>
      <c r="BI11" s="13">
        <v>37.968899999999998</v>
      </c>
      <c r="BJ11" s="13">
        <v>22.521000000000001</v>
      </c>
      <c r="BK11" s="13">
        <v>30.141200000000001</v>
      </c>
      <c r="BL11" s="13">
        <v>81.91</v>
      </c>
      <c r="BM11" s="13">
        <v>7.48</v>
      </c>
      <c r="BN11" s="13">
        <v>69</v>
      </c>
      <c r="BO11" s="13">
        <v>18.71</v>
      </c>
      <c r="BP11" s="13">
        <v>16.329999999999998</v>
      </c>
      <c r="BQ11" s="13">
        <v>26.06</v>
      </c>
      <c r="BR11" s="13">
        <v>22.72</v>
      </c>
      <c r="BS11" s="13">
        <v>21.32</v>
      </c>
      <c r="BT11" s="13">
        <v>25.76</v>
      </c>
      <c r="BU11" s="13">
        <v>6.56</v>
      </c>
      <c r="BV11" s="13">
        <v>15.57</v>
      </c>
      <c r="BW11" s="13">
        <v>22.98</v>
      </c>
      <c r="BX11" s="13">
        <v>21.29</v>
      </c>
      <c r="BY11" s="13">
        <v>19.7</v>
      </c>
      <c r="BZ11" s="13">
        <v>15.91</v>
      </c>
      <c r="CA11" s="13">
        <v>830.05</v>
      </c>
      <c r="CB11" s="13">
        <v>604.53</v>
      </c>
      <c r="CC11" s="13">
        <v>57.35</v>
      </c>
      <c r="CD11" s="13">
        <v>26.31</v>
      </c>
      <c r="CE11" s="13">
        <v>73.47</v>
      </c>
      <c r="CF11" s="13">
        <v>85.88</v>
      </c>
      <c r="CG11" s="13">
        <v>115.11</v>
      </c>
      <c r="CH11" s="13">
        <v>59.5</v>
      </c>
      <c r="CI11" s="13">
        <v>51.96</v>
      </c>
      <c r="CJ11" s="13">
        <v>77.540000000000006</v>
      </c>
      <c r="CK11" s="13">
        <v>69.08</v>
      </c>
      <c r="CL11" s="13">
        <v>98</v>
      </c>
      <c r="CM11" s="13">
        <v>59.29</v>
      </c>
      <c r="CN11" s="13">
        <v>85.62</v>
      </c>
      <c r="CO11" s="13">
        <v>66.739999999999995</v>
      </c>
      <c r="CP11" s="13">
        <v>105.85</v>
      </c>
      <c r="CQ11" s="13">
        <v>33.5</v>
      </c>
      <c r="CR11" s="13">
        <v>54.28</v>
      </c>
      <c r="CS11" s="13">
        <v>52.87</v>
      </c>
      <c r="CT11" s="13">
        <v>269.67</v>
      </c>
      <c r="CU11" s="13">
        <v>22.64</v>
      </c>
      <c r="CV11" s="13">
        <v>14.8</v>
      </c>
      <c r="CW11" s="13">
        <v>11.31</v>
      </c>
      <c r="CX11" s="13">
        <v>19.649999999999999</v>
      </c>
      <c r="CY11" s="13">
        <v>8.24</v>
      </c>
      <c r="CZ11" s="13">
        <v>11.39</v>
      </c>
      <c r="DA11" s="13">
        <v>10.220000000000001</v>
      </c>
      <c r="DB11" s="13">
        <v>54.3</v>
      </c>
      <c r="DC11" s="13">
        <v>13.8</v>
      </c>
      <c r="DD11" s="13">
        <v>102.19</v>
      </c>
      <c r="DE11" s="13">
        <v>13.44</v>
      </c>
      <c r="DF11" s="13">
        <v>27.72</v>
      </c>
      <c r="DG11" s="13">
        <v>18.38</v>
      </c>
      <c r="DH11" s="13"/>
      <c r="DI11" s="22"/>
      <c r="DJ11" s="22"/>
      <c r="DK11" s="22"/>
      <c r="DL11" s="22"/>
      <c r="DM11" s="22"/>
      <c r="DN11" s="22"/>
      <c r="DO11" s="22"/>
      <c r="DP11" s="22"/>
      <c r="DQ11" s="22"/>
      <c r="DR11" s="22"/>
      <c r="DS11" s="22"/>
      <c r="DT11" s="22"/>
      <c r="DU11" s="22"/>
      <c r="DV11" s="22"/>
      <c r="DW11" s="22"/>
    </row>
    <row r="12" spans="1:127" ht="15.6">
      <c r="A12" s="13">
        <v>2019</v>
      </c>
      <c r="B12" s="13">
        <v>999.73</v>
      </c>
      <c r="C12" s="13">
        <v>279.5</v>
      </c>
      <c r="D12" s="13">
        <v>159</v>
      </c>
      <c r="E12" s="13">
        <v>203.9</v>
      </c>
      <c r="F12" s="13">
        <v>116.3</v>
      </c>
      <c r="G12" s="13">
        <v>267.89999999999998</v>
      </c>
      <c r="H12" s="13">
        <v>160.9</v>
      </c>
      <c r="I12" s="13">
        <v>100.9</v>
      </c>
      <c r="J12" s="13">
        <v>118.6</v>
      </c>
      <c r="K12" s="13">
        <v>176.5</v>
      </c>
      <c r="L12" s="13">
        <v>115.6</v>
      </c>
      <c r="M12" s="13">
        <v>89.7</v>
      </c>
      <c r="N12" s="13">
        <v>108.1</v>
      </c>
      <c r="O12" s="13">
        <v>101.8</v>
      </c>
      <c r="P12" s="13">
        <v>406.7</v>
      </c>
      <c r="Q12" s="13">
        <v>254.11</v>
      </c>
      <c r="R12" s="13">
        <v>244.61</v>
      </c>
      <c r="S12" s="13">
        <v>134.21</v>
      </c>
      <c r="T12" s="13">
        <v>78.739999999999995</v>
      </c>
      <c r="U12" s="13">
        <v>129.9</v>
      </c>
      <c r="V12" s="13">
        <v>123.56</v>
      </c>
      <c r="W12" s="13">
        <v>44.57</v>
      </c>
      <c r="X12" s="13">
        <v>36.270000000000003</v>
      </c>
      <c r="Y12" s="13">
        <v>157.56</v>
      </c>
      <c r="Z12" s="13">
        <v>53.56</v>
      </c>
      <c r="AA12" s="13">
        <v>290.2</v>
      </c>
      <c r="AB12" s="13">
        <v>48.6</v>
      </c>
      <c r="AC12" s="13">
        <v>146.1</v>
      </c>
      <c r="AD12" s="13">
        <v>138.80000000000001</v>
      </c>
      <c r="AE12" s="13">
        <v>88.3</v>
      </c>
      <c r="AF12" s="13">
        <v>256.89999999999998</v>
      </c>
      <c r="AG12" s="13">
        <v>92.2</v>
      </c>
      <c r="AH12" s="13">
        <v>92.2</v>
      </c>
      <c r="AI12" s="13">
        <v>179.2</v>
      </c>
      <c r="AJ12" s="13">
        <v>72.3</v>
      </c>
      <c r="AK12" s="13">
        <v>109.7</v>
      </c>
      <c r="AL12" s="13">
        <v>83.5</v>
      </c>
      <c r="AM12" s="13">
        <v>51.5</v>
      </c>
      <c r="AN12" s="13">
        <v>45.6</v>
      </c>
      <c r="AO12" s="13">
        <v>118.7</v>
      </c>
      <c r="AP12" s="13">
        <v>42.3</v>
      </c>
      <c r="AQ12" s="13">
        <v>160.80000000000001</v>
      </c>
      <c r="AR12" s="13">
        <v>36.200000000000003</v>
      </c>
      <c r="AS12" s="13">
        <v>33.9</v>
      </c>
      <c r="AT12" s="13">
        <v>92.7</v>
      </c>
      <c r="AU12" s="13">
        <v>22.7</v>
      </c>
      <c r="AV12" s="13">
        <v>27.9</v>
      </c>
      <c r="AW12" s="13">
        <v>203.9</v>
      </c>
      <c r="AX12" s="13">
        <v>98.2</v>
      </c>
      <c r="AY12" s="13">
        <v>116.7</v>
      </c>
      <c r="AZ12" s="13">
        <v>83.3</v>
      </c>
      <c r="BA12" s="13">
        <v>146.6</v>
      </c>
      <c r="BB12" s="13">
        <v>343.16</v>
      </c>
      <c r="BC12" s="13">
        <v>47.19</v>
      </c>
      <c r="BD12" s="13">
        <v>93.6</v>
      </c>
      <c r="BE12" s="13">
        <v>94.5</v>
      </c>
      <c r="BF12" s="13">
        <v>52.2254</v>
      </c>
      <c r="BG12" s="13">
        <v>26.86</v>
      </c>
      <c r="BH12" s="13">
        <v>62.23</v>
      </c>
      <c r="BI12" s="13">
        <v>39.677900000000001</v>
      </c>
      <c r="BJ12" s="13">
        <v>22.135999999999999</v>
      </c>
      <c r="BK12" s="13">
        <v>32.4407</v>
      </c>
      <c r="BL12" s="13">
        <v>83.27</v>
      </c>
      <c r="BM12" s="13">
        <v>7.79</v>
      </c>
      <c r="BN12" s="13">
        <v>87.19</v>
      </c>
      <c r="BO12" s="13">
        <v>20.67</v>
      </c>
      <c r="BP12" s="13">
        <v>18.21</v>
      </c>
      <c r="BQ12" s="13">
        <v>30.53</v>
      </c>
      <c r="BR12" s="13">
        <v>24.85</v>
      </c>
      <c r="BS12" s="13">
        <v>30.55</v>
      </c>
      <c r="BT12" s="13">
        <v>29.25</v>
      </c>
      <c r="BU12" s="13">
        <v>7.87</v>
      </c>
      <c r="BV12" s="13">
        <v>17.32</v>
      </c>
      <c r="BW12" s="13">
        <v>24.77</v>
      </c>
      <c r="BX12" s="13">
        <v>22.81</v>
      </c>
      <c r="BY12" s="13">
        <v>22.46</v>
      </c>
      <c r="BZ12" s="13">
        <v>17.59</v>
      </c>
      <c r="CA12" s="13">
        <v>852.62</v>
      </c>
      <c r="CB12" s="13">
        <v>635.95000000000005</v>
      </c>
      <c r="CC12" s="13">
        <v>58.91</v>
      </c>
      <c r="CD12" s="13">
        <v>27.06</v>
      </c>
      <c r="CE12" s="13">
        <v>74.59</v>
      </c>
      <c r="CF12" s="13">
        <v>87.2</v>
      </c>
      <c r="CG12" s="13">
        <v>116.56</v>
      </c>
      <c r="CH12" s="13">
        <v>60.04</v>
      </c>
      <c r="CI12" s="13">
        <v>55.75</v>
      </c>
      <c r="CJ12" s="13">
        <v>80.709999999999994</v>
      </c>
      <c r="CK12" s="13">
        <v>71.75</v>
      </c>
      <c r="CL12" s="13">
        <v>107.23</v>
      </c>
      <c r="CM12" s="13">
        <v>61.16</v>
      </c>
      <c r="CN12" s="13">
        <v>86.13</v>
      </c>
      <c r="CO12" s="13">
        <v>67.739999999999995</v>
      </c>
      <c r="CP12" s="13">
        <v>103.83</v>
      </c>
      <c r="CQ12" s="13">
        <v>34.33</v>
      </c>
      <c r="CR12" s="13">
        <v>56.5</v>
      </c>
      <c r="CS12" s="13">
        <v>48.95</v>
      </c>
      <c r="CT12" s="13">
        <v>278.32</v>
      </c>
      <c r="CU12" s="13">
        <v>21.14</v>
      </c>
      <c r="CV12" s="13">
        <v>13.72</v>
      </c>
      <c r="CW12" s="13">
        <v>11.36</v>
      </c>
      <c r="CX12" s="13">
        <v>20.97</v>
      </c>
      <c r="CY12" s="13">
        <v>7.46</v>
      </c>
      <c r="CZ12" s="13">
        <v>11.88</v>
      </c>
      <c r="DA12" s="13">
        <v>11.12</v>
      </c>
      <c r="DB12" s="13">
        <v>58.5</v>
      </c>
      <c r="DC12" s="13">
        <v>15.42</v>
      </c>
      <c r="DD12" s="13">
        <v>35.97</v>
      </c>
      <c r="DE12" s="13">
        <v>13.84</v>
      </c>
      <c r="DF12" s="13">
        <v>27.74</v>
      </c>
      <c r="DG12" s="13">
        <v>20.010000000000002</v>
      </c>
      <c r="DH12" s="13"/>
      <c r="DI12" s="22"/>
      <c r="DJ12" s="22"/>
      <c r="DK12" s="22"/>
      <c r="DL12" s="22"/>
      <c r="DM12" s="22"/>
      <c r="DN12" s="22"/>
      <c r="DO12" s="22"/>
      <c r="DP12" s="22"/>
      <c r="DQ12" s="22"/>
      <c r="DR12" s="22"/>
      <c r="DS12" s="22"/>
      <c r="DT12" s="22"/>
      <c r="DU12" s="22"/>
      <c r="DV12" s="22"/>
      <c r="DW12" s="22"/>
    </row>
    <row r="13" spans="1:127" ht="15.6">
      <c r="A13" s="13">
        <v>2020</v>
      </c>
      <c r="B13" s="13">
        <v>1056.15454521846</v>
      </c>
      <c r="C13" s="13">
        <v>296.5</v>
      </c>
      <c r="D13" s="13">
        <v>199</v>
      </c>
      <c r="E13" s="13">
        <v>220.6</v>
      </c>
      <c r="F13" s="13">
        <v>141</v>
      </c>
      <c r="G13" s="13">
        <v>344.4</v>
      </c>
      <c r="H13" s="13">
        <v>210.1</v>
      </c>
      <c r="I13" s="13">
        <v>105.6</v>
      </c>
      <c r="J13" s="13">
        <v>113.3</v>
      </c>
      <c r="K13" s="13">
        <v>179.9</v>
      </c>
      <c r="L13" s="13">
        <v>128</v>
      </c>
      <c r="M13" s="13">
        <v>100.4</v>
      </c>
      <c r="N13" s="13">
        <v>121</v>
      </c>
      <c r="O13" s="13">
        <v>115.6</v>
      </c>
      <c r="P13" s="13">
        <v>462.68</v>
      </c>
      <c r="Q13" s="13">
        <v>270.35000000000002</v>
      </c>
      <c r="R13" s="13">
        <v>271.56</v>
      </c>
      <c r="S13" s="13">
        <v>145.6</v>
      </c>
      <c r="T13" s="13">
        <v>88.91</v>
      </c>
      <c r="U13" s="13">
        <v>152.31</v>
      </c>
      <c r="V13" s="13">
        <v>208.98</v>
      </c>
      <c r="W13" s="13">
        <v>58.41</v>
      </c>
      <c r="X13" s="13">
        <v>33.25</v>
      </c>
      <c r="Y13" s="13">
        <v>189.45</v>
      </c>
      <c r="Z13" s="13">
        <v>75.5</v>
      </c>
      <c r="AA13" s="13">
        <v>280.10000000000002</v>
      </c>
      <c r="AB13" s="13">
        <v>36.9</v>
      </c>
      <c r="AC13" s="13">
        <v>107.2</v>
      </c>
      <c r="AD13" s="13">
        <v>108.3</v>
      </c>
      <c r="AE13" s="13">
        <v>69.900000000000006</v>
      </c>
      <c r="AF13" s="13">
        <v>171.2</v>
      </c>
      <c r="AG13" s="13">
        <v>57.7</v>
      </c>
      <c r="AH13" s="13">
        <v>83.7</v>
      </c>
      <c r="AI13" s="13">
        <v>98.4</v>
      </c>
      <c r="AJ13" s="13">
        <v>56.1</v>
      </c>
      <c r="AK13" s="13">
        <v>93.8</v>
      </c>
      <c r="AL13" s="13">
        <v>66.3</v>
      </c>
      <c r="AM13" s="13">
        <v>33.4</v>
      </c>
      <c r="AN13" s="13">
        <v>29.9</v>
      </c>
      <c r="AO13" s="13">
        <v>81.5</v>
      </c>
      <c r="AP13" s="13">
        <v>33</v>
      </c>
      <c r="AQ13" s="13">
        <v>164</v>
      </c>
      <c r="AR13" s="13">
        <v>36.5</v>
      </c>
      <c r="AS13" s="13">
        <v>34</v>
      </c>
      <c r="AT13" s="13">
        <v>94</v>
      </c>
      <c r="AU13" s="13">
        <v>23.7</v>
      </c>
      <c r="AV13" s="13">
        <v>28.7</v>
      </c>
      <c r="AW13" s="13">
        <v>212.1</v>
      </c>
      <c r="AX13" s="13">
        <v>99.3</v>
      </c>
      <c r="AY13" s="13">
        <v>118.3</v>
      </c>
      <c r="AZ13" s="13">
        <v>84.5</v>
      </c>
      <c r="BA13" s="13">
        <v>147</v>
      </c>
      <c r="BB13" s="13">
        <v>338.29</v>
      </c>
      <c r="BC13" s="13">
        <v>47.97</v>
      </c>
      <c r="BD13" s="13">
        <v>91.28</v>
      </c>
      <c r="BE13" s="13">
        <v>87</v>
      </c>
      <c r="BF13" s="13">
        <v>57.4634066666667</v>
      </c>
      <c r="BG13" s="13">
        <v>28.55</v>
      </c>
      <c r="BH13" s="13">
        <v>57.93</v>
      </c>
      <c r="BI13" s="13">
        <v>42.200173333333602</v>
      </c>
      <c r="BJ13" s="13">
        <v>23.505600000000101</v>
      </c>
      <c r="BK13" s="13">
        <v>33.4135399999996</v>
      </c>
      <c r="BL13" s="13">
        <v>75.75</v>
      </c>
      <c r="BM13" s="13">
        <v>8.1059999999999395</v>
      </c>
      <c r="BN13" s="13">
        <v>90.8199154206673</v>
      </c>
      <c r="BO13" s="13">
        <v>21.274009169664801</v>
      </c>
      <c r="BP13" s="13">
        <v>18.987399750040801</v>
      </c>
      <c r="BQ13" s="13">
        <v>30.8617763248083</v>
      </c>
      <c r="BR13" s="13">
        <v>25.336641913174098</v>
      </c>
      <c r="BS13" s="13">
        <v>31.334048286902501</v>
      </c>
      <c r="BT13" s="13">
        <v>30.5580569145637</v>
      </c>
      <c r="BU13" s="13">
        <v>8.08716474260601</v>
      </c>
      <c r="BV13" s="13">
        <v>17.4866295150368</v>
      </c>
      <c r="BW13" s="13">
        <v>25.6883234302312</v>
      </c>
      <c r="BX13" s="13">
        <v>23.1702019821475</v>
      </c>
      <c r="BY13" s="13">
        <v>22.846874919368599</v>
      </c>
      <c r="BZ13" s="13">
        <v>18.1540902418337</v>
      </c>
      <c r="CA13" s="13">
        <v>877.01</v>
      </c>
      <c r="CB13" s="13">
        <v>663.27</v>
      </c>
      <c r="CC13" s="13">
        <v>54.9</v>
      </c>
      <c r="CD13" s="13">
        <v>30.36</v>
      </c>
      <c r="CE13" s="13">
        <v>84.07</v>
      </c>
      <c r="CF13" s="13">
        <v>94.99</v>
      </c>
      <c r="CG13" s="13">
        <v>124.06</v>
      </c>
      <c r="CH13" s="13">
        <v>54.79</v>
      </c>
      <c r="CI13" s="13">
        <v>63.85</v>
      </c>
      <c r="CJ13" s="13">
        <v>88.03</v>
      </c>
      <c r="CK13" s="13">
        <v>77.069999999999993</v>
      </c>
      <c r="CL13" s="13">
        <v>143.44</v>
      </c>
      <c r="CM13" s="13">
        <v>66.41</v>
      </c>
      <c r="CN13" s="13">
        <v>85.37</v>
      </c>
      <c r="CO13" s="13">
        <v>62.39</v>
      </c>
      <c r="CP13" s="13">
        <v>136.46</v>
      </c>
      <c r="CQ13" s="13">
        <v>34.14</v>
      </c>
      <c r="CR13" s="13">
        <v>62.08</v>
      </c>
      <c r="CS13" s="13">
        <v>54.34</v>
      </c>
      <c r="CT13" s="13">
        <v>303.82</v>
      </c>
      <c r="CU13" s="13">
        <v>23.6813333333332</v>
      </c>
      <c r="CV13" s="13">
        <v>15.452666666666699</v>
      </c>
      <c r="CW13" s="13">
        <v>12.1173333333334</v>
      </c>
      <c r="CX13" s="13">
        <v>21.5593333333331</v>
      </c>
      <c r="CY13" s="13">
        <v>8.97199999999998</v>
      </c>
      <c r="CZ13" s="13">
        <v>12.229333333333299</v>
      </c>
      <c r="DA13" s="13">
        <v>11.1799999999999</v>
      </c>
      <c r="DB13" s="13">
        <v>61.943333333332703</v>
      </c>
      <c r="DC13" s="13">
        <v>15.4006666666667</v>
      </c>
      <c r="DD13" s="13">
        <v>59.224666666666998</v>
      </c>
      <c r="DE13" s="13">
        <v>14.516000000000099</v>
      </c>
      <c r="DF13" s="13">
        <v>29.157299927267101</v>
      </c>
      <c r="DG13" s="13">
        <v>21.106201382596801</v>
      </c>
      <c r="DH13" s="13"/>
      <c r="DI13" s="22"/>
      <c r="DJ13" s="22"/>
      <c r="DK13" s="22"/>
      <c r="DL13" s="22"/>
      <c r="DM13" s="22"/>
      <c r="DN13" s="22"/>
      <c r="DO13" s="22"/>
      <c r="DP13" s="22"/>
      <c r="DQ13" s="22"/>
      <c r="DR13" s="22"/>
      <c r="DS13" s="22"/>
      <c r="DT13" s="22"/>
      <c r="DU13" s="22"/>
      <c r="DV13" s="22"/>
      <c r="DW13" s="22"/>
    </row>
    <row r="14" spans="1:127" ht="15.6">
      <c r="A14" s="13">
        <v>2021</v>
      </c>
      <c r="B14" s="13">
        <v>895</v>
      </c>
      <c r="C14" s="13">
        <v>296.60000000000002</v>
      </c>
      <c r="D14" s="13">
        <v>199.1</v>
      </c>
      <c r="E14" s="13">
        <v>220.6</v>
      </c>
      <c r="F14" s="13">
        <v>141.1</v>
      </c>
      <c r="G14" s="13">
        <v>344.6</v>
      </c>
      <c r="H14" s="13">
        <v>210.2</v>
      </c>
      <c r="I14" s="13">
        <v>105.7</v>
      </c>
      <c r="J14" s="13">
        <v>113.4</v>
      </c>
      <c r="K14" s="13">
        <v>180</v>
      </c>
      <c r="L14" s="13">
        <v>128.1</v>
      </c>
      <c r="M14" s="13">
        <v>100.4</v>
      </c>
      <c r="N14" s="13">
        <v>121</v>
      </c>
      <c r="O14" s="13">
        <v>115.7</v>
      </c>
      <c r="P14" s="13">
        <v>463.87</v>
      </c>
      <c r="Q14" s="13">
        <v>274.42</v>
      </c>
      <c r="R14" s="13">
        <v>271.56</v>
      </c>
      <c r="S14" s="13">
        <v>146.01</v>
      </c>
      <c r="T14" s="13">
        <v>88.63</v>
      </c>
      <c r="U14" s="13">
        <v>152.38</v>
      </c>
      <c r="V14" s="13">
        <v>209.3</v>
      </c>
      <c r="W14" s="13">
        <v>58.62</v>
      </c>
      <c r="X14" s="13">
        <v>33.07</v>
      </c>
      <c r="Y14" s="13">
        <v>189.51</v>
      </c>
      <c r="Z14" s="13">
        <v>76.63</v>
      </c>
      <c r="AA14" s="13">
        <v>315.54180000000002</v>
      </c>
      <c r="AB14" s="13">
        <v>46.772120000000001</v>
      </c>
      <c r="AC14" s="13">
        <v>143.26169999999999</v>
      </c>
      <c r="AD14" s="13">
        <v>133.08699999999999</v>
      </c>
      <c r="AE14" s="13">
        <v>85.276110000000003</v>
      </c>
      <c r="AF14" s="13">
        <v>220.3235</v>
      </c>
      <c r="AG14" s="13">
        <v>75.146429999999995</v>
      </c>
      <c r="AH14" s="13">
        <v>85.52516</v>
      </c>
      <c r="AI14" s="13">
        <v>147.45439999999999</v>
      </c>
      <c r="AJ14" s="13">
        <v>55.5184</v>
      </c>
      <c r="AK14" s="13">
        <v>98.494900000000001</v>
      </c>
      <c r="AL14" s="13">
        <v>73.222980000000007</v>
      </c>
      <c r="AM14" s="13">
        <v>36.133920000000003</v>
      </c>
      <c r="AN14" s="13">
        <v>40.318330000000003</v>
      </c>
      <c r="AO14" s="13">
        <v>119.0535</v>
      </c>
      <c r="AP14" s="13">
        <v>37.224939999999997</v>
      </c>
      <c r="AQ14" s="13">
        <v>166.91</v>
      </c>
      <c r="AR14" s="13">
        <v>36.299999999999997</v>
      </c>
      <c r="AS14" s="13">
        <v>34.1</v>
      </c>
      <c r="AT14" s="13">
        <v>93.36</v>
      </c>
      <c r="AU14" s="13">
        <v>24.1</v>
      </c>
      <c r="AV14" s="13">
        <v>28.4</v>
      </c>
      <c r="AW14" s="13">
        <v>215.2</v>
      </c>
      <c r="AX14" s="117">
        <v>97.8</v>
      </c>
      <c r="AY14" s="13">
        <v>118.2</v>
      </c>
      <c r="AZ14" s="13">
        <v>83.09</v>
      </c>
      <c r="BA14" s="13">
        <v>147.6</v>
      </c>
      <c r="BB14" s="13">
        <v>353.82</v>
      </c>
      <c r="BC14" s="13">
        <v>47.61</v>
      </c>
      <c r="BD14" s="13">
        <v>90.68</v>
      </c>
      <c r="BE14" s="13">
        <v>87.7</v>
      </c>
      <c r="BF14" s="13">
        <v>55.930700000000002</v>
      </c>
      <c r="BG14" s="13">
        <v>28.81</v>
      </c>
      <c r="BH14" s="13">
        <v>58.53</v>
      </c>
      <c r="BI14" s="13">
        <v>40.121499999999997</v>
      </c>
      <c r="BJ14" s="13">
        <v>22.139299999999999</v>
      </c>
      <c r="BK14" s="13">
        <v>34.386380000000003</v>
      </c>
      <c r="BL14" s="13">
        <v>74.989999999999995</v>
      </c>
      <c r="BM14" s="13">
        <v>8.4220000000000006</v>
      </c>
      <c r="BN14" s="13">
        <v>96.307199999999995</v>
      </c>
      <c r="BO14" s="13">
        <v>21.727820000000001</v>
      </c>
      <c r="BP14" s="13">
        <v>21.71687</v>
      </c>
      <c r="BQ14" s="13">
        <v>29.804099999999998</v>
      </c>
      <c r="BR14" s="13">
        <v>27.9345</v>
      </c>
      <c r="BS14" s="13">
        <v>22.515789999999999</v>
      </c>
      <c r="BT14" s="13">
        <v>29.953659999999999</v>
      </c>
      <c r="BU14" s="13">
        <v>7.6189689999999999</v>
      </c>
      <c r="BV14" s="13">
        <v>16.479140000000001</v>
      </c>
      <c r="BW14" s="13">
        <v>24.275400000000001</v>
      </c>
      <c r="BX14" s="13">
        <v>23.146260000000002</v>
      </c>
      <c r="BY14" s="13">
        <v>21.743410000000001</v>
      </c>
      <c r="BZ14" s="13">
        <v>17.560580000000002</v>
      </c>
      <c r="CA14" s="117">
        <v>875.28</v>
      </c>
      <c r="CB14" s="13">
        <v>672.3</v>
      </c>
      <c r="CC14" s="13">
        <v>54.48</v>
      </c>
      <c r="CD14" s="13">
        <v>31.17</v>
      </c>
      <c r="CE14" s="13">
        <v>85.2</v>
      </c>
      <c r="CF14" s="13">
        <v>94.9</v>
      </c>
      <c r="CG14" s="13">
        <v>125.14</v>
      </c>
      <c r="CH14" s="13">
        <v>54.02</v>
      </c>
      <c r="CI14" s="13">
        <v>62.85</v>
      </c>
      <c r="CJ14" s="13">
        <v>86.18</v>
      </c>
      <c r="CK14" s="13">
        <v>77.290000000000006</v>
      </c>
      <c r="CL14" s="13">
        <v>141.77000000000001</v>
      </c>
      <c r="CM14" s="13">
        <v>66.47</v>
      </c>
      <c r="CN14" s="13">
        <v>87.42</v>
      </c>
      <c r="CO14" s="13">
        <v>62.37</v>
      </c>
      <c r="CP14" s="13">
        <v>136.86000000000001</v>
      </c>
      <c r="CQ14" s="13">
        <v>34.03</v>
      </c>
      <c r="CR14" s="13">
        <v>60.55</v>
      </c>
      <c r="CS14" s="13">
        <v>52.67</v>
      </c>
      <c r="CT14" s="13">
        <v>312.37</v>
      </c>
      <c r="CU14" s="13">
        <v>24.346848484848401</v>
      </c>
      <c r="CV14" s="13">
        <v>15.8709696969697</v>
      </c>
      <c r="CW14" s="13">
        <v>12.522848484848501</v>
      </c>
      <c r="CX14" s="13">
        <v>22.350848484848498</v>
      </c>
      <c r="CY14" s="13">
        <v>9.2178181818181901</v>
      </c>
      <c r="CZ14" s="13">
        <v>12.613393939393999</v>
      </c>
      <c r="DA14" s="13">
        <v>11.609636363636399</v>
      </c>
      <c r="DB14" s="13">
        <v>64.580666666665806</v>
      </c>
      <c r="DC14" s="13">
        <v>16.131878787878801</v>
      </c>
      <c r="DD14" s="13">
        <v>63.6238787878792</v>
      </c>
      <c r="DE14" s="13">
        <v>15.091999999999899</v>
      </c>
      <c r="DF14" s="13">
        <v>31.167217235478802</v>
      </c>
      <c r="DG14" s="13">
        <v>21.604310055913199</v>
      </c>
      <c r="DH14" s="13"/>
      <c r="DI14" s="22"/>
      <c r="DJ14" s="22"/>
      <c r="DK14" s="22"/>
      <c r="DL14" s="22"/>
      <c r="DM14" s="22"/>
      <c r="DN14" s="22"/>
      <c r="DO14" s="22"/>
      <c r="DP14" s="22"/>
      <c r="DQ14" s="22"/>
      <c r="DR14" s="22"/>
      <c r="DS14" s="22"/>
      <c r="DT14" s="22"/>
      <c r="DU14" s="22"/>
      <c r="DV14" s="22"/>
      <c r="DW14" s="22"/>
    </row>
    <row r="15" spans="1:127">
      <c r="AA15" s="13"/>
    </row>
    <row r="16" spans="1:127">
      <c r="B16" s="13"/>
    </row>
    <row r="18" spans="105:106">
      <c r="DA18" s="13"/>
      <c r="DB18" s="13"/>
    </row>
    <row r="19" spans="105:106">
      <c r="DA19" s="13"/>
      <c r="DB19" s="13"/>
    </row>
    <row r="20" spans="105:106">
      <c r="DA20" s="13"/>
      <c r="DB20" s="13"/>
    </row>
    <row r="21" spans="105:106">
      <c r="DA21" s="13"/>
      <c r="DB21" s="13"/>
    </row>
    <row r="22" spans="105:106">
      <c r="DA22" s="13"/>
      <c r="DB22" s="13"/>
    </row>
    <row r="23" spans="105:106">
      <c r="DA23" s="13"/>
      <c r="DB23" s="13"/>
    </row>
    <row r="24" spans="105:106">
      <c r="DA24" s="13"/>
      <c r="DB24" s="13"/>
    </row>
    <row r="25" spans="105:106">
      <c r="DA25" s="13"/>
      <c r="DB25" s="13"/>
    </row>
    <row r="26" spans="105:106">
      <c r="DA26" s="13"/>
      <c r="DB26" s="13"/>
    </row>
    <row r="27" spans="105:106">
      <c r="DA27" s="13"/>
      <c r="DB27" s="13"/>
    </row>
    <row r="28" spans="105:106">
      <c r="DA28" s="13"/>
      <c r="DB28" s="13"/>
    </row>
    <row r="29" spans="105:106">
      <c r="DA29" s="13"/>
      <c r="DB29" s="13"/>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X32"/>
  <sheetViews>
    <sheetView zoomScaleNormal="100" workbookViewId="0">
      <selection activeCell="L26" sqref="L26"/>
    </sheetView>
  </sheetViews>
  <sheetFormatPr defaultColWidth="8.77734375" defaultRowHeight="14.4"/>
  <cols>
    <col min="1" max="663" width="11" style="94" customWidth="1"/>
    <col min="664" max="752" width="8" style="94" customWidth="1"/>
    <col min="753" max="16384" width="8.77734375" style="94"/>
  </cols>
  <sheetData>
    <row r="1" spans="1:752" ht="15.6">
      <c r="A1" s="5" t="s">
        <v>0</v>
      </c>
      <c r="B1" s="40"/>
      <c r="C1" s="40"/>
      <c r="D1" s="40"/>
      <c r="E1" s="40"/>
      <c r="F1" s="40"/>
      <c r="G1" s="40"/>
      <c r="H1" s="228" t="s">
        <v>1</v>
      </c>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9" t="s">
        <v>222</v>
      </c>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7" t="s">
        <v>244</v>
      </c>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8" t="s">
        <v>4</v>
      </c>
      <c r="IO1" s="228"/>
      <c r="IP1" s="228"/>
      <c r="IQ1" s="228"/>
      <c r="IR1" s="228"/>
      <c r="IS1" s="228"/>
      <c r="IT1" s="228"/>
      <c r="IU1" s="228"/>
      <c r="IV1" s="228"/>
      <c r="IW1" s="228"/>
      <c r="IX1" s="228"/>
      <c r="IY1" s="228"/>
      <c r="IZ1" s="228"/>
      <c r="JA1" s="228"/>
      <c r="JB1" s="228"/>
      <c r="JC1" s="228"/>
      <c r="JD1" s="228"/>
      <c r="JE1" s="228"/>
      <c r="JF1" s="228"/>
      <c r="JG1" s="228"/>
      <c r="JH1" s="228"/>
      <c r="JI1" s="228"/>
      <c r="JJ1" s="228"/>
      <c r="JK1" s="228"/>
      <c r="JL1" s="228"/>
      <c r="JM1" s="228"/>
      <c r="JN1" s="228"/>
      <c r="JO1" s="228"/>
      <c r="JP1" s="228"/>
      <c r="JQ1" s="228"/>
      <c r="JR1" s="228"/>
      <c r="JS1" s="228"/>
      <c r="JT1" s="228"/>
      <c r="JU1" s="228"/>
      <c r="JV1" s="228"/>
      <c r="JW1" s="228"/>
      <c r="JX1" s="228"/>
      <c r="JY1" s="228"/>
      <c r="JZ1" s="228"/>
      <c r="KA1" s="228"/>
      <c r="KB1" s="228"/>
      <c r="KC1" s="228"/>
      <c r="KD1" s="228"/>
      <c r="KE1" s="228"/>
      <c r="KF1" s="228"/>
      <c r="KG1" s="228"/>
      <c r="KH1" s="228"/>
      <c r="KI1" s="228"/>
      <c r="KJ1" s="228"/>
      <c r="KK1" s="228"/>
      <c r="KL1" s="228"/>
      <c r="KM1" s="228"/>
      <c r="KN1" s="228"/>
      <c r="KO1" s="228"/>
      <c r="KP1" s="228"/>
      <c r="KQ1" s="228"/>
      <c r="KR1" s="228"/>
      <c r="KS1" s="228"/>
      <c r="KT1" s="228"/>
      <c r="KU1" s="228"/>
      <c r="KV1" s="228"/>
      <c r="KW1" s="228"/>
      <c r="KX1" s="228"/>
      <c r="KY1" s="228"/>
      <c r="KZ1" s="228"/>
      <c r="LA1" s="228"/>
      <c r="LB1" s="229" t="s">
        <v>5</v>
      </c>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7" t="s">
        <v>6</v>
      </c>
      <c r="NW1" s="227"/>
      <c r="NX1" s="227"/>
      <c r="NY1" s="227"/>
      <c r="NZ1" s="227"/>
      <c r="OA1" s="227"/>
      <c r="OB1" s="227"/>
      <c r="OC1" s="227"/>
      <c r="OD1" s="227"/>
      <c r="OE1" s="227"/>
      <c r="OF1" s="227"/>
      <c r="OG1" s="227"/>
      <c r="OH1" s="227"/>
      <c r="OI1" s="227"/>
      <c r="OJ1" s="227"/>
      <c r="OK1" s="227"/>
      <c r="OL1" s="227"/>
      <c r="OM1" s="227"/>
      <c r="ON1" s="227"/>
      <c r="OO1" s="227"/>
      <c r="OP1" s="227"/>
      <c r="OQ1" s="227"/>
      <c r="OR1" s="227"/>
      <c r="OS1" s="227"/>
      <c r="OT1" s="227"/>
      <c r="OU1" s="227"/>
      <c r="OV1" s="227"/>
      <c r="OW1" s="227"/>
      <c r="OX1" s="227"/>
      <c r="OY1" s="227"/>
      <c r="OZ1" s="227"/>
      <c r="PA1" s="227"/>
      <c r="PB1" s="227"/>
      <c r="PC1" s="227"/>
      <c r="PD1" s="227"/>
      <c r="PE1" s="227"/>
      <c r="PF1" s="227"/>
      <c r="PG1" s="227"/>
      <c r="PH1" s="227"/>
      <c r="PI1" s="227"/>
      <c r="PJ1" s="227"/>
      <c r="PK1" s="227"/>
      <c r="PL1" s="227"/>
      <c r="PM1" s="227"/>
      <c r="PN1" s="227"/>
      <c r="PO1" s="227"/>
      <c r="PP1" s="227"/>
      <c r="PQ1" s="227"/>
      <c r="PR1" s="227"/>
      <c r="PS1" s="227"/>
      <c r="PT1" s="227"/>
      <c r="PU1" s="227"/>
      <c r="PV1" s="227"/>
      <c r="PW1" s="227"/>
      <c r="PX1" s="227"/>
      <c r="PY1" s="227"/>
      <c r="PZ1" s="227"/>
      <c r="QA1" s="227"/>
      <c r="QB1" s="227"/>
      <c r="QC1" s="227"/>
      <c r="QD1" s="227"/>
      <c r="QE1" s="227"/>
      <c r="QF1" s="227"/>
      <c r="QG1" s="227"/>
      <c r="QH1" s="227"/>
      <c r="QI1" s="227"/>
      <c r="QJ1" s="227"/>
      <c r="QK1" s="227"/>
      <c r="QL1" s="227"/>
      <c r="QM1" s="227"/>
      <c r="QN1" s="227"/>
      <c r="QO1" s="227"/>
      <c r="QP1" s="227"/>
      <c r="QQ1" s="227"/>
      <c r="QR1" s="227"/>
      <c r="QS1" s="227"/>
      <c r="QT1" s="227"/>
      <c r="QU1" s="227"/>
      <c r="QV1" s="11"/>
      <c r="QW1" s="11"/>
      <c r="QX1" s="11"/>
      <c r="QY1" s="11"/>
      <c r="QZ1" s="11"/>
      <c r="RA1" s="11"/>
      <c r="RB1" s="229" t="s">
        <v>7</v>
      </c>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7" t="s">
        <v>8</v>
      </c>
      <c r="VG1" s="227"/>
      <c r="VH1" s="227"/>
      <c r="VI1" s="227"/>
      <c r="VJ1" s="227"/>
      <c r="VK1" s="227"/>
      <c r="VL1" s="227"/>
      <c r="VM1" s="227"/>
      <c r="VN1" s="227"/>
      <c r="VO1" s="227"/>
      <c r="VP1" s="227"/>
      <c r="VQ1" s="227"/>
      <c r="VR1" s="227"/>
      <c r="VS1" s="227"/>
      <c r="VT1" s="227"/>
      <c r="VU1" s="227"/>
      <c r="VV1" s="227"/>
      <c r="VW1" s="227"/>
      <c r="VX1" s="227"/>
      <c r="VY1" s="227"/>
      <c r="VZ1" s="227"/>
      <c r="WA1" s="227"/>
      <c r="WB1" s="227"/>
      <c r="WC1" s="227"/>
      <c r="WD1" s="227"/>
      <c r="WE1" s="227"/>
      <c r="WF1" s="227"/>
      <c r="WG1" s="227"/>
      <c r="WH1" s="227"/>
      <c r="WI1" s="227"/>
      <c r="WJ1" s="227"/>
      <c r="WK1" s="227"/>
      <c r="WL1" s="227"/>
      <c r="WM1" s="227"/>
      <c r="WN1" s="227"/>
      <c r="WO1" s="227"/>
      <c r="WP1" s="227"/>
      <c r="WQ1" s="227"/>
      <c r="WR1" s="227"/>
      <c r="WS1" s="227"/>
      <c r="WT1" s="227"/>
      <c r="WU1" s="227"/>
      <c r="WV1" s="227"/>
      <c r="WW1" s="227"/>
      <c r="WX1" s="227"/>
      <c r="WY1" s="227"/>
      <c r="WZ1" s="227"/>
      <c r="XA1" s="227"/>
      <c r="XB1" s="228" t="s">
        <v>9</v>
      </c>
      <c r="XC1" s="228"/>
      <c r="XD1" s="228"/>
      <c r="XE1" s="228"/>
      <c r="XF1" s="228"/>
      <c r="XG1" s="228"/>
      <c r="XH1" s="228"/>
      <c r="XI1" s="228"/>
      <c r="XJ1" s="228"/>
      <c r="XK1" s="228"/>
      <c r="XL1" s="228"/>
      <c r="XM1" s="228"/>
      <c r="XN1" s="228"/>
      <c r="XO1" s="228"/>
      <c r="XP1" s="228"/>
      <c r="XQ1" s="228"/>
      <c r="XR1" s="228"/>
      <c r="XS1" s="228"/>
      <c r="XT1" s="228"/>
      <c r="XU1" s="228"/>
      <c r="XV1" s="228"/>
      <c r="XW1" s="228"/>
      <c r="XX1" s="228"/>
      <c r="XY1" s="228"/>
      <c r="XZ1" s="228"/>
      <c r="YA1" s="228"/>
      <c r="YB1" s="228"/>
      <c r="YC1" s="228"/>
      <c r="YD1" s="228"/>
      <c r="YE1" s="228"/>
      <c r="YF1" s="228"/>
      <c r="YG1" s="228"/>
      <c r="YH1" s="228"/>
      <c r="YI1" s="228"/>
      <c r="YJ1" s="228"/>
      <c r="YK1" s="228"/>
      <c r="YL1" s="41"/>
      <c r="YM1" s="42"/>
      <c r="YN1" s="118"/>
      <c r="YO1" s="118"/>
      <c r="YP1" s="118"/>
      <c r="YQ1" s="118"/>
      <c r="YR1" s="118"/>
      <c r="YS1" s="118"/>
      <c r="YT1" s="118"/>
      <c r="YU1" s="118"/>
      <c r="YV1" s="118"/>
      <c r="YW1" s="118"/>
      <c r="YX1" s="118"/>
      <c r="YY1" s="118"/>
      <c r="YZ1" s="118"/>
      <c r="ZA1" s="118"/>
      <c r="ZB1" s="118"/>
      <c r="ZC1" s="118"/>
      <c r="ZD1" s="118"/>
      <c r="ZE1" s="118"/>
      <c r="ZF1" s="118"/>
      <c r="ZG1" s="118"/>
      <c r="ZH1" s="118"/>
      <c r="ZI1" s="118"/>
      <c r="ZJ1" s="118"/>
      <c r="ZK1" s="118"/>
      <c r="ZL1" s="118"/>
      <c r="ZM1" s="118"/>
      <c r="ZN1" s="118"/>
      <c r="ZO1" s="118"/>
      <c r="ZP1" s="118"/>
      <c r="ZQ1" s="118"/>
      <c r="ZR1" s="118"/>
      <c r="ZS1" s="118"/>
      <c r="ZT1" s="118"/>
      <c r="ZU1" s="118"/>
      <c r="ZV1" s="118"/>
      <c r="ZW1" s="119"/>
      <c r="ZX1" s="118"/>
      <c r="ZY1" s="118"/>
      <c r="ZZ1" s="118"/>
      <c r="AAA1" s="118"/>
      <c r="AAB1" s="118"/>
      <c r="AAC1" s="118"/>
      <c r="AAD1" s="118"/>
      <c r="AAE1" s="118"/>
      <c r="AAF1" s="118"/>
      <c r="AAG1" s="118"/>
      <c r="AAH1" s="118"/>
      <c r="AAI1" s="118"/>
      <c r="AAJ1" s="118"/>
      <c r="AAK1" s="118"/>
      <c r="AAL1" s="118"/>
      <c r="AAM1" s="118"/>
      <c r="AAN1" s="118"/>
      <c r="AAO1" s="118"/>
      <c r="AAP1" s="118"/>
      <c r="AAQ1" s="118"/>
      <c r="AAR1" s="118"/>
      <c r="AAS1" s="118"/>
      <c r="AAT1" s="118"/>
      <c r="AAU1" s="118"/>
      <c r="AAV1" s="118"/>
      <c r="AAW1" s="118"/>
      <c r="AAX1" s="118"/>
      <c r="AAY1" s="118"/>
      <c r="AAZ1" s="118"/>
      <c r="ABA1" s="118"/>
      <c r="ABB1" s="118"/>
      <c r="ABC1" s="118"/>
      <c r="ABD1" s="118"/>
      <c r="ABE1" s="118"/>
      <c r="ABF1" s="118"/>
      <c r="ABG1" s="118"/>
      <c r="ABH1" s="118"/>
      <c r="ABI1" s="118"/>
      <c r="ABJ1" s="118"/>
      <c r="ABK1" s="118"/>
      <c r="ABL1" s="118"/>
      <c r="ABM1" s="118"/>
      <c r="ABN1" s="118"/>
      <c r="ABO1" s="118"/>
      <c r="ABP1" s="118"/>
      <c r="ABQ1" s="118"/>
      <c r="ABR1" s="118"/>
      <c r="ABS1" s="118"/>
      <c r="ABT1" s="118"/>
      <c r="ABU1" s="118"/>
      <c r="ABV1" s="118"/>
      <c r="ABW1" s="118"/>
      <c r="ABX1" s="118"/>
    </row>
    <row r="2" spans="1:752" ht="15.6">
      <c r="A2" s="5" t="s">
        <v>10</v>
      </c>
      <c r="B2" s="227" t="s">
        <v>11</v>
      </c>
      <c r="C2" s="227"/>
      <c r="D2" s="227"/>
      <c r="E2" s="227"/>
      <c r="F2" s="227"/>
      <c r="G2" s="227"/>
      <c r="H2" s="199" t="s">
        <v>12</v>
      </c>
      <c r="I2" s="199"/>
      <c r="J2" s="199"/>
      <c r="K2" s="199"/>
      <c r="L2" s="199"/>
      <c r="M2" s="199"/>
      <c r="N2" s="199" t="s">
        <v>13</v>
      </c>
      <c r="O2" s="199"/>
      <c r="P2" s="199"/>
      <c r="Q2" s="199"/>
      <c r="R2" s="199"/>
      <c r="S2" s="199"/>
      <c r="T2" s="199" t="s">
        <v>14</v>
      </c>
      <c r="U2" s="199"/>
      <c r="V2" s="199"/>
      <c r="W2" s="199"/>
      <c r="X2" s="199"/>
      <c r="Y2" s="199"/>
      <c r="Z2" s="199" t="s">
        <v>15</v>
      </c>
      <c r="AA2" s="199"/>
      <c r="AB2" s="199"/>
      <c r="AC2" s="199"/>
      <c r="AD2" s="199"/>
      <c r="AE2" s="199"/>
      <c r="AF2" s="199" t="s">
        <v>16</v>
      </c>
      <c r="AG2" s="199"/>
      <c r="AH2" s="199"/>
      <c r="AI2" s="199"/>
      <c r="AJ2" s="199"/>
      <c r="AK2" s="199"/>
      <c r="AL2" s="199" t="s">
        <v>17</v>
      </c>
      <c r="AM2" s="199"/>
      <c r="AN2" s="199"/>
      <c r="AO2" s="199"/>
      <c r="AP2" s="199"/>
      <c r="AQ2" s="199"/>
      <c r="AR2" s="199" t="s">
        <v>18</v>
      </c>
      <c r="AS2" s="199"/>
      <c r="AT2" s="199"/>
      <c r="AU2" s="199"/>
      <c r="AV2" s="199"/>
      <c r="AW2" s="199"/>
      <c r="AX2" s="199" t="s">
        <v>19</v>
      </c>
      <c r="AY2" s="199"/>
      <c r="AZ2" s="199"/>
      <c r="BA2" s="199"/>
      <c r="BB2" s="199"/>
      <c r="BC2" s="199"/>
      <c r="BD2" s="199" t="s">
        <v>20</v>
      </c>
      <c r="BE2" s="199"/>
      <c r="BF2" s="199"/>
      <c r="BG2" s="199"/>
      <c r="BH2" s="199"/>
      <c r="BI2" s="199"/>
      <c r="BJ2" s="199" t="s">
        <v>21</v>
      </c>
      <c r="BK2" s="199"/>
      <c r="BL2" s="199"/>
      <c r="BM2" s="199"/>
      <c r="BN2" s="199"/>
      <c r="BO2" s="199"/>
      <c r="BP2" s="199" t="s">
        <v>22</v>
      </c>
      <c r="BQ2" s="199"/>
      <c r="BR2" s="199"/>
      <c r="BS2" s="199"/>
      <c r="BT2" s="199"/>
      <c r="BU2" s="199"/>
      <c r="BV2" s="199" t="s">
        <v>23</v>
      </c>
      <c r="BW2" s="199"/>
      <c r="BX2" s="199"/>
      <c r="BY2" s="199"/>
      <c r="BZ2" s="199"/>
      <c r="CA2" s="199"/>
      <c r="CB2" s="199" t="s">
        <v>24</v>
      </c>
      <c r="CC2" s="199"/>
      <c r="CD2" s="199"/>
      <c r="CE2" s="199"/>
      <c r="CF2" s="199"/>
      <c r="CG2" s="199"/>
      <c r="CH2" s="199" t="s">
        <v>25</v>
      </c>
      <c r="CI2" s="199"/>
      <c r="CJ2" s="199"/>
      <c r="CK2" s="199"/>
      <c r="CL2" s="199"/>
      <c r="CM2" s="199"/>
      <c r="CN2" s="199" t="s">
        <v>26</v>
      </c>
      <c r="CO2" s="199"/>
      <c r="CP2" s="199"/>
      <c r="CQ2" s="199"/>
      <c r="CR2" s="199"/>
      <c r="CS2" s="199"/>
      <c r="CT2" s="199" t="s">
        <v>27</v>
      </c>
      <c r="CU2" s="199"/>
      <c r="CV2" s="199"/>
      <c r="CW2" s="199"/>
      <c r="CX2" s="199"/>
      <c r="CY2" s="199"/>
      <c r="CZ2" s="199" t="s">
        <v>28</v>
      </c>
      <c r="DA2" s="199"/>
      <c r="DB2" s="199"/>
      <c r="DC2" s="199"/>
      <c r="DD2" s="199"/>
      <c r="DE2" s="199"/>
      <c r="DF2" s="199" t="s">
        <v>29</v>
      </c>
      <c r="DG2" s="199"/>
      <c r="DH2" s="199"/>
      <c r="DI2" s="199"/>
      <c r="DJ2" s="199"/>
      <c r="DK2" s="199"/>
      <c r="DL2" s="199" t="s">
        <v>30</v>
      </c>
      <c r="DM2" s="199"/>
      <c r="DN2" s="199"/>
      <c r="DO2" s="199"/>
      <c r="DP2" s="199"/>
      <c r="DQ2" s="199"/>
      <c r="DR2" s="199" t="s">
        <v>31</v>
      </c>
      <c r="DS2" s="199"/>
      <c r="DT2" s="199"/>
      <c r="DU2" s="199"/>
      <c r="DV2" s="199"/>
      <c r="DW2" s="199"/>
      <c r="DX2" s="199" t="s">
        <v>32</v>
      </c>
      <c r="DY2" s="199"/>
      <c r="DZ2" s="199"/>
      <c r="EA2" s="199"/>
      <c r="EB2" s="199"/>
      <c r="EC2" s="199"/>
      <c r="ED2" s="199" t="s">
        <v>33</v>
      </c>
      <c r="EE2" s="199"/>
      <c r="EF2" s="199"/>
      <c r="EG2" s="199"/>
      <c r="EH2" s="199"/>
      <c r="EI2" s="199"/>
      <c r="EJ2" s="199" t="s">
        <v>34</v>
      </c>
      <c r="EK2" s="199"/>
      <c r="EL2" s="199"/>
      <c r="EM2" s="199"/>
      <c r="EN2" s="199"/>
      <c r="EO2" s="199"/>
      <c r="EP2" s="199" t="s">
        <v>35</v>
      </c>
      <c r="EQ2" s="199"/>
      <c r="ER2" s="199"/>
      <c r="ES2" s="199"/>
      <c r="ET2" s="199"/>
      <c r="EU2" s="199"/>
      <c r="EV2" s="199" t="s">
        <v>36</v>
      </c>
      <c r="EW2" s="199"/>
      <c r="EX2" s="199"/>
      <c r="EY2" s="199"/>
      <c r="EZ2" s="199"/>
      <c r="FA2" s="199"/>
      <c r="FB2" s="199" t="s">
        <v>41</v>
      </c>
      <c r="FC2" s="199"/>
      <c r="FD2" s="199"/>
      <c r="FE2" s="199"/>
      <c r="FF2" s="199"/>
      <c r="FG2" s="199"/>
      <c r="FH2" s="199" t="s">
        <v>49</v>
      </c>
      <c r="FI2" s="199"/>
      <c r="FJ2" s="199"/>
      <c r="FK2" s="199"/>
      <c r="FL2" s="199"/>
      <c r="FM2" s="199"/>
      <c r="FN2" s="199" t="s">
        <v>47</v>
      </c>
      <c r="FO2" s="199"/>
      <c r="FP2" s="199"/>
      <c r="FQ2" s="199"/>
      <c r="FR2" s="199"/>
      <c r="FS2" s="199"/>
      <c r="FT2" s="199" t="s">
        <v>38</v>
      </c>
      <c r="FU2" s="199"/>
      <c r="FV2" s="199"/>
      <c r="FW2" s="199"/>
      <c r="FX2" s="199"/>
      <c r="FY2" s="199"/>
      <c r="FZ2" s="199" t="s">
        <v>46</v>
      </c>
      <c r="GA2" s="199"/>
      <c r="GB2" s="199"/>
      <c r="GC2" s="199"/>
      <c r="GD2" s="199"/>
      <c r="GE2" s="199"/>
      <c r="GF2" s="199" t="s">
        <v>39</v>
      </c>
      <c r="GG2" s="199"/>
      <c r="GH2" s="199"/>
      <c r="GI2" s="199"/>
      <c r="GJ2" s="199"/>
      <c r="GK2" s="199"/>
      <c r="GL2" s="199" t="s">
        <v>45</v>
      </c>
      <c r="GM2" s="199"/>
      <c r="GN2" s="199"/>
      <c r="GO2" s="199"/>
      <c r="GP2" s="199"/>
      <c r="GQ2" s="199"/>
      <c r="GR2" s="199" t="s">
        <v>48</v>
      </c>
      <c r="GS2" s="199"/>
      <c r="GT2" s="199"/>
      <c r="GU2" s="199"/>
      <c r="GV2" s="199"/>
      <c r="GW2" s="199"/>
      <c r="GX2" s="199" t="s">
        <v>40</v>
      </c>
      <c r="GY2" s="199"/>
      <c r="GZ2" s="199"/>
      <c r="HA2" s="199"/>
      <c r="HB2" s="199"/>
      <c r="HC2" s="199"/>
      <c r="HD2" s="199" t="s">
        <v>37</v>
      </c>
      <c r="HE2" s="199"/>
      <c r="HF2" s="199"/>
      <c r="HG2" s="199"/>
      <c r="HH2" s="199"/>
      <c r="HI2" s="199"/>
      <c r="HJ2" s="199" t="s">
        <v>51</v>
      </c>
      <c r="HK2" s="199"/>
      <c r="HL2" s="199"/>
      <c r="HM2" s="199"/>
      <c r="HN2" s="199"/>
      <c r="HO2" s="199"/>
      <c r="HP2" s="199" t="s">
        <v>42</v>
      </c>
      <c r="HQ2" s="199"/>
      <c r="HR2" s="199"/>
      <c r="HS2" s="199"/>
      <c r="HT2" s="199"/>
      <c r="HU2" s="199"/>
      <c r="HV2" s="199" t="s">
        <v>50</v>
      </c>
      <c r="HW2" s="199"/>
      <c r="HX2" s="199"/>
      <c r="HY2" s="199"/>
      <c r="HZ2" s="199"/>
      <c r="IA2" s="199"/>
      <c r="IB2" s="199" t="s">
        <v>43</v>
      </c>
      <c r="IC2" s="199"/>
      <c r="ID2" s="199"/>
      <c r="IE2" s="199"/>
      <c r="IF2" s="199"/>
      <c r="IG2" s="199"/>
      <c r="IH2" s="199" t="s">
        <v>44</v>
      </c>
      <c r="II2" s="199"/>
      <c r="IJ2" s="199"/>
      <c r="IK2" s="199"/>
      <c r="IL2" s="199"/>
      <c r="IM2" s="199"/>
      <c r="IN2" s="199" t="s">
        <v>52</v>
      </c>
      <c r="IO2" s="199"/>
      <c r="IP2" s="199"/>
      <c r="IQ2" s="199"/>
      <c r="IR2" s="199"/>
      <c r="IS2" s="199"/>
      <c r="IT2" s="199" t="s">
        <v>53</v>
      </c>
      <c r="IU2" s="199"/>
      <c r="IV2" s="199"/>
      <c r="IW2" s="199"/>
      <c r="IX2" s="199"/>
      <c r="IY2" s="199"/>
      <c r="IZ2" s="199" t="s">
        <v>54</v>
      </c>
      <c r="JA2" s="199"/>
      <c r="JB2" s="199"/>
      <c r="JC2" s="199"/>
      <c r="JD2" s="199"/>
      <c r="JE2" s="199"/>
      <c r="JF2" s="199" t="s">
        <v>55</v>
      </c>
      <c r="JG2" s="199"/>
      <c r="JH2" s="199"/>
      <c r="JI2" s="199"/>
      <c r="JJ2" s="199"/>
      <c r="JK2" s="199"/>
      <c r="JL2" s="199" t="s">
        <v>56</v>
      </c>
      <c r="JM2" s="199"/>
      <c r="JN2" s="199"/>
      <c r="JO2" s="199"/>
      <c r="JP2" s="199"/>
      <c r="JQ2" s="199"/>
      <c r="JR2" s="199" t="s">
        <v>57</v>
      </c>
      <c r="JS2" s="199"/>
      <c r="JT2" s="199"/>
      <c r="JU2" s="199"/>
      <c r="JV2" s="199"/>
      <c r="JW2" s="199"/>
      <c r="JX2" s="199" t="s">
        <v>58</v>
      </c>
      <c r="JY2" s="199"/>
      <c r="JZ2" s="199"/>
      <c r="KA2" s="199"/>
      <c r="KB2" s="199"/>
      <c r="KC2" s="199"/>
      <c r="KD2" s="199" t="s">
        <v>59</v>
      </c>
      <c r="KE2" s="199"/>
      <c r="KF2" s="199"/>
      <c r="KG2" s="199"/>
      <c r="KH2" s="199"/>
      <c r="KI2" s="199"/>
      <c r="KJ2" s="199" t="s">
        <v>60</v>
      </c>
      <c r="KK2" s="199"/>
      <c r="KL2" s="199"/>
      <c r="KM2" s="199"/>
      <c r="KN2" s="199"/>
      <c r="KO2" s="199"/>
      <c r="KP2" s="199" t="s">
        <v>61</v>
      </c>
      <c r="KQ2" s="199"/>
      <c r="KR2" s="199"/>
      <c r="KS2" s="199"/>
      <c r="KT2" s="199"/>
      <c r="KU2" s="199"/>
      <c r="KV2" s="199" t="s">
        <v>62</v>
      </c>
      <c r="KW2" s="199"/>
      <c r="KX2" s="199"/>
      <c r="KY2" s="199"/>
      <c r="KZ2" s="199"/>
      <c r="LA2" s="199"/>
      <c r="LB2" s="199" t="s">
        <v>63</v>
      </c>
      <c r="LC2" s="199"/>
      <c r="LD2" s="199"/>
      <c r="LE2" s="199"/>
      <c r="LF2" s="199"/>
      <c r="LG2" s="199"/>
      <c r="LH2" s="199" t="s">
        <v>64</v>
      </c>
      <c r="LI2" s="199"/>
      <c r="LJ2" s="199"/>
      <c r="LK2" s="199"/>
      <c r="LL2" s="199"/>
      <c r="LM2" s="199"/>
      <c r="LN2" s="199" t="s">
        <v>65</v>
      </c>
      <c r="LO2" s="199"/>
      <c r="LP2" s="199"/>
      <c r="LQ2" s="199"/>
      <c r="LR2" s="199"/>
      <c r="LS2" s="199"/>
      <c r="LT2" s="199" t="s">
        <v>66</v>
      </c>
      <c r="LU2" s="199"/>
      <c r="LV2" s="199"/>
      <c r="LW2" s="199"/>
      <c r="LX2" s="199"/>
      <c r="LY2" s="199"/>
      <c r="LZ2" s="199" t="s">
        <v>67</v>
      </c>
      <c r="MA2" s="199"/>
      <c r="MB2" s="199"/>
      <c r="MC2" s="199"/>
      <c r="MD2" s="199"/>
      <c r="ME2" s="199"/>
      <c r="MF2" s="199" t="s">
        <v>219</v>
      </c>
      <c r="MG2" s="199"/>
      <c r="MH2" s="199"/>
      <c r="MI2" s="199"/>
      <c r="MJ2" s="199"/>
      <c r="MK2" s="199"/>
      <c r="ML2" s="199" t="s">
        <v>69</v>
      </c>
      <c r="MM2" s="199"/>
      <c r="MN2" s="199"/>
      <c r="MO2" s="199"/>
      <c r="MP2" s="199"/>
      <c r="MQ2" s="199"/>
      <c r="MR2" s="199" t="s">
        <v>70</v>
      </c>
      <c r="MS2" s="199"/>
      <c r="MT2" s="199"/>
      <c r="MU2" s="199"/>
      <c r="MV2" s="199"/>
      <c r="MW2" s="199"/>
      <c r="MX2" s="5" t="s">
        <v>71</v>
      </c>
      <c r="MY2" s="5"/>
      <c r="MZ2" s="5"/>
      <c r="NA2" s="5"/>
      <c r="NB2" s="5"/>
      <c r="NC2" s="5"/>
      <c r="ND2" s="199" t="s">
        <v>72</v>
      </c>
      <c r="NE2" s="199"/>
      <c r="NF2" s="199"/>
      <c r="NG2" s="199"/>
      <c r="NH2" s="199"/>
      <c r="NI2" s="199"/>
      <c r="NJ2" s="199" t="s">
        <v>73</v>
      </c>
      <c r="NK2" s="199"/>
      <c r="NL2" s="199"/>
      <c r="NM2" s="199"/>
      <c r="NN2" s="199"/>
      <c r="NO2" s="199"/>
      <c r="NP2" s="199" t="s">
        <v>74</v>
      </c>
      <c r="NQ2" s="199"/>
      <c r="NR2" s="199"/>
      <c r="NS2" s="199"/>
      <c r="NT2" s="199"/>
      <c r="NU2" s="199"/>
      <c r="NV2" s="199" t="s">
        <v>75</v>
      </c>
      <c r="NW2" s="199"/>
      <c r="NX2" s="199"/>
      <c r="NY2" s="199"/>
      <c r="NZ2" s="199"/>
      <c r="OA2" s="199"/>
      <c r="OB2" s="199" t="s">
        <v>76</v>
      </c>
      <c r="OC2" s="199"/>
      <c r="OD2" s="199"/>
      <c r="OE2" s="199"/>
      <c r="OF2" s="199"/>
      <c r="OG2" s="199"/>
      <c r="OH2" s="199" t="s">
        <v>77</v>
      </c>
      <c r="OI2" s="199"/>
      <c r="OJ2" s="199"/>
      <c r="OK2" s="199"/>
      <c r="OL2" s="199"/>
      <c r="OM2" s="199"/>
      <c r="ON2" s="199" t="s">
        <v>78</v>
      </c>
      <c r="OO2" s="199"/>
      <c r="OP2" s="199"/>
      <c r="OQ2" s="199"/>
      <c r="OR2" s="199"/>
      <c r="OS2" s="199"/>
      <c r="OT2" s="199" t="s">
        <v>79</v>
      </c>
      <c r="OU2" s="199"/>
      <c r="OV2" s="199"/>
      <c r="OW2" s="199"/>
      <c r="OX2" s="199"/>
      <c r="OY2" s="199"/>
      <c r="OZ2" s="199" t="s">
        <v>80</v>
      </c>
      <c r="PA2" s="199"/>
      <c r="PB2" s="199"/>
      <c r="PC2" s="199"/>
      <c r="PD2" s="199"/>
      <c r="PE2" s="199"/>
      <c r="PF2" s="199" t="s">
        <v>81</v>
      </c>
      <c r="PG2" s="199"/>
      <c r="PH2" s="199"/>
      <c r="PI2" s="199"/>
      <c r="PJ2" s="199"/>
      <c r="PK2" s="199"/>
      <c r="PL2" s="199" t="s">
        <v>82</v>
      </c>
      <c r="PM2" s="199"/>
      <c r="PN2" s="199"/>
      <c r="PO2" s="199"/>
      <c r="PP2" s="199"/>
      <c r="PQ2" s="199"/>
      <c r="PR2" s="199" t="s">
        <v>83</v>
      </c>
      <c r="PS2" s="199"/>
      <c r="PT2" s="199"/>
      <c r="PU2" s="199"/>
      <c r="PV2" s="199"/>
      <c r="PW2" s="199"/>
      <c r="PX2" s="199" t="s">
        <v>84</v>
      </c>
      <c r="PY2" s="199"/>
      <c r="PZ2" s="199"/>
      <c r="QA2" s="199"/>
      <c r="QB2" s="199"/>
      <c r="QC2" s="199"/>
      <c r="QD2" s="199" t="s">
        <v>85</v>
      </c>
      <c r="QE2" s="199"/>
      <c r="QF2" s="199"/>
      <c r="QG2" s="199"/>
      <c r="QH2" s="199"/>
      <c r="QI2" s="199"/>
      <c r="QJ2" s="199" t="s">
        <v>86</v>
      </c>
      <c r="QK2" s="199"/>
      <c r="QL2" s="199"/>
      <c r="QM2" s="199"/>
      <c r="QN2" s="199"/>
      <c r="QO2" s="199"/>
      <c r="QP2" s="199" t="s">
        <v>87</v>
      </c>
      <c r="QQ2" s="199"/>
      <c r="QR2" s="199"/>
      <c r="QS2" s="199"/>
      <c r="QT2" s="199"/>
      <c r="QU2" s="199"/>
      <c r="QV2" s="228" t="s">
        <v>88</v>
      </c>
      <c r="QW2" s="228"/>
      <c r="QX2" s="228"/>
      <c r="QY2" s="228"/>
      <c r="QZ2" s="228"/>
      <c r="RA2" s="228"/>
      <c r="RB2" s="199" t="s">
        <v>89</v>
      </c>
      <c r="RC2" s="199"/>
      <c r="RD2" s="199"/>
      <c r="RE2" s="199"/>
      <c r="RF2" s="199"/>
      <c r="RG2" s="199"/>
      <c r="RH2" s="199" t="s">
        <v>90</v>
      </c>
      <c r="RI2" s="199"/>
      <c r="RJ2" s="199"/>
      <c r="RK2" s="199"/>
      <c r="RL2" s="199"/>
      <c r="RM2" s="199"/>
      <c r="RN2" s="199" t="s">
        <v>91</v>
      </c>
      <c r="RO2" s="199"/>
      <c r="RP2" s="199"/>
      <c r="RQ2" s="199"/>
      <c r="RR2" s="199"/>
      <c r="RS2" s="199"/>
      <c r="RT2" s="199" t="s">
        <v>92</v>
      </c>
      <c r="RU2" s="199"/>
      <c r="RV2" s="199"/>
      <c r="RW2" s="199"/>
      <c r="RX2" s="199"/>
      <c r="RY2" s="199"/>
      <c r="RZ2" s="199" t="s">
        <v>93</v>
      </c>
      <c r="SA2" s="199"/>
      <c r="SB2" s="199"/>
      <c r="SC2" s="199"/>
      <c r="SD2" s="199"/>
      <c r="SE2" s="199"/>
      <c r="SF2" s="199" t="s">
        <v>94</v>
      </c>
      <c r="SG2" s="199"/>
      <c r="SH2" s="199"/>
      <c r="SI2" s="199"/>
      <c r="SJ2" s="199"/>
      <c r="SK2" s="199"/>
      <c r="SL2" s="199" t="s">
        <v>95</v>
      </c>
      <c r="SM2" s="199"/>
      <c r="SN2" s="199"/>
      <c r="SO2" s="199"/>
      <c r="SP2" s="199"/>
      <c r="SQ2" s="199"/>
      <c r="SR2" s="199" t="s">
        <v>96</v>
      </c>
      <c r="SS2" s="199"/>
      <c r="ST2" s="199"/>
      <c r="SU2" s="199"/>
      <c r="SV2" s="199"/>
      <c r="SW2" s="199"/>
      <c r="SX2" s="199" t="s">
        <v>97</v>
      </c>
      <c r="SY2" s="199"/>
      <c r="SZ2" s="199"/>
      <c r="TA2" s="199"/>
      <c r="TB2" s="199"/>
      <c r="TC2" s="199"/>
      <c r="TD2" s="199" t="s">
        <v>98</v>
      </c>
      <c r="TE2" s="199"/>
      <c r="TF2" s="199"/>
      <c r="TG2" s="199"/>
      <c r="TH2" s="199"/>
      <c r="TI2" s="199"/>
      <c r="TJ2" s="199" t="s">
        <v>99</v>
      </c>
      <c r="TK2" s="199"/>
      <c r="TL2" s="199"/>
      <c r="TM2" s="199"/>
      <c r="TN2" s="199"/>
      <c r="TO2" s="199"/>
      <c r="TP2" s="199" t="s">
        <v>100</v>
      </c>
      <c r="TQ2" s="199"/>
      <c r="TR2" s="199"/>
      <c r="TS2" s="199"/>
      <c r="TT2" s="199"/>
      <c r="TU2" s="199"/>
      <c r="TV2" s="199" t="s">
        <v>101</v>
      </c>
      <c r="TW2" s="199"/>
      <c r="TX2" s="199"/>
      <c r="TY2" s="199"/>
      <c r="TZ2" s="199"/>
      <c r="UA2" s="199"/>
      <c r="UB2" s="199" t="s">
        <v>102</v>
      </c>
      <c r="UC2" s="199"/>
      <c r="UD2" s="199"/>
      <c r="UE2" s="199"/>
      <c r="UF2" s="199"/>
      <c r="UG2" s="199"/>
      <c r="UH2" s="199" t="s">
        <v>103</v>
      </c>
      <c r="UI2" s="199"/>
      <c r="UJ2" s="199"/>
      <c r="UK2" s="199"/>
      <c r="UL2" s="199"/>
      <c r="UM2" s="199"/>
      <c r="UN2" s="199" t="s">
        <v>104</v>
      </c>
      <c r="UO2" s="199"/>
      <c r="UP2" s="199"/>
      <c r="UQ2" s="199"/>
      <c r="UR2" s="199"/>
      <c r="US2" s="199"/>
      <c r="UT2" s="199" t="s">
        <v>105</v>
      </c>
      <c r="UU2" s="199"/>
      <c r="UV2" s="199"/>
      <c r="UW2" s="199"/>
      <c r="UX2" s="199"/>
      <c r="UY2" s="199"/>
      <c r="UZ2" s="199" t="s">
        <v>106</v>
      </c>
      <c r="VA2" s="199"/>
      <c r="VB2" s="199"/>
      <c r="VC2" s="199"/>
      <c r="VD2" s="199"/>
      <c r="VE2" s="199"/>
      <c r="VF2" s="199" t="s">
        <v>107</v>
      </c>
      <c r="VG2" s="199"/>
      <c r="VH2" s="199"/>
      <c r="VI2" s="199"/>
      <c r="VJ2" s="199"/>
      <c r="VK2" s="199"/>
      <c r="VL2" s="199" t="s">
        <v>220</v>
      </c>
      <c r="VM2" s="199"/>
      <c r="VN2" s="199"/>
      <c r="VO2" s="199"/>
      <c r="VP2" s="199"/>
      <c r="VQ2" s="199"/>
      <c r="VR2" s="199" t="s">
        <v>221</v>
      </c>
      <c r="VS2" s="199"/>
      <c r="VT2" s="199"/>
      <c r="VU2" s="199"/>
      <c r="VV2" s="199"/>
      <c r="VW2" s="199"/>
      <c r="VX2" s="199" t="s">
        <v>110</v>
      </c>
      <c r="VY2" s="199"/>
      <c r="VZ2" s="199"/>
      <c r="WA2" s="199"/>
      <c r="WB2" s="199"/>
      <c r="WC2" s="199"/>
      <c r="WD2" s="199" t="s">
        <v>111</v>
      </c>
      <c r="WE2" s="199"/>
      <c r="WF2" s="199"/>
      <c r="WG2" s="199"/>
      <c r="WH2" s="199"/>
      <c r="WI2" s="199"/>
      <c r="WJ2" s="199" t="s">
        <v>112</v>
      </c>
      <c r="WK2" s="199"/>
      <c r="WL2" s="199"/>
      <c r="WM2" s="199"/>
      <c r="WN2" s="199"/>
      <c r="WO2" s="199"/>
      <c r="WP2" s="199" t="s">
        <v>113</v>
      </c>
      <c r="WQ2" s="199"/>
      <c r="WR2" s="199"/>
      <c r="WS2" s="199"/>
      <c r="WT2" s="199"/>
      <c r="WU2" s="199"/>
      <c r="WV2" s="199" t="s">
        <v>114</v>
      </c>
      <c r="WW2" s="199"/>
      <c r="WX2" s="199"/>
      <c r="WY2" s="199"/>
      <c r="WZ2" s="199"/>
      <c r="XA2" s="199"/>
      <c r="XB2" s="199" t="s">
        <v>115</v>
      </c>
      <c r="XC2" s="199"/>
      <c r="XD2" s="199"/>
      <c r="XE2" s="199"/>
      <c r="XF2" s="199"/>
      <c r="XG2" s="199"/>
      <c r="XH2" s="199" t="s">
        <v>116</v>
      </c>
      <c r="XI2" s="199"/>
      <c r="XJ2" s="199"/>
      <c r="XK2" s="199"/>
      <c r="XL2" s="199"/>
      <c r="XM2" s="199"/>
      <c r="XN2" s="199" t="s">
        <v>117</v>
      </c>
      <c r="XO2" s="199"/>
      <c r="XP2" s="199"/>
      <c r="XQ2" s="199"/>
      <c r="XR2" s="199"/>
      <c r="XS2" s="199"/>
      <c r="XT2" s="199" t="s">
        <v>118</v>
      </c>
      <c r="XU2" s="199"/>
      <c r="XV2" s="199"/>
      <c r="XW2" s="199"/>
      <c r="XX2" s="199"/>
      <c r="XY2" s="199"/>
      <c r="XZ2" s="199" t="s">
        <v>119</v>
      </c>
      <c r="YA2" s="199"/>
      <c r="YB2" s="199"/>
      <c r="YC2" s="199"/>
      <c r="YD2" s="199"/>
      <c r="YE2" s="199"/>
      <c r="YF2" s="199" t="s">
        <v>120</v>
      </c>
      <c r="YG2" s="199"/>
      <c r="YH2" s="199"/>
      <c r="YI2" s="199"/>
      <c r="YJ2" s="199"/>
      <c r="YK2" s="199"/>
      <c r="YL2" s="5"/>
      <c r="YM2" s="232"/>
      <c r="YN2" s="233"/>
      <c r="YO2" s="233"/>
      <c r="YP2" s="233"/>
      <c r="YQ2" s="233"/>
      <c r="YR2" s="233"/>
      <c r="YS2" s="232"/>
      <c r="YT2" s="233"/>
      <c r="YU2" s="233"/>
      <c r="YV2" s="233"/>
      <c r="YW2" s="233"/>
      <c r="YX2" s="233"/>
      <c r="YY2" s="232"/>
      <c r="YZ2" s="233"/>
      <c r="ZA2" s="233"/>
      <c r="ZB2" s="233"/>
      <c r="ZC2" s="233"/>
      <c r="ZD2" s="233"/>
      <c r="ZE2" s="232"/>
      <c r="ZF2" s="233"/>
      <c r="ZG2" s="233"/>
      <c r="ZH2" s="233"/>
      <c r="ZI2" s="233"/>
      <c r="ZJ2" s="233"/>
      <c r="ZK2" s="232"/>
      <c r="ZL2" s="233"/>
      <c r="ZM2" s="233"/>
      <c r="ZN2" s="233"/>
      <c r="ZO2" s="233"/>
      <c r="ZP2" s="233"/>
      <c r="ZQ2" s="232"/>
      <c r="ZR2" s="233"/>
      <c r="ZS2" s="233"/>
      <c r="ZT2" s="233"/>
      <c r="ZU2" s="233"/>
      <c r="ZV2" s="233"/>
      <c r="ZW2" s="232"/>
      <c r="ZX2" s="233"/>
      <c r="ZY2" s="233"/>
      <c r="ZZ2" s="233"/>
      <c r="AAA2" s="233"/>
      <c r="AAB2" s="233"/>
      <c r="AAC2" s="232"/>
      <c r="AAD2" s="233"/>
      <c r="AAE2" s="233"/>
      <c r="AAF2" s="233"/>
      <c r="AAG2" s="233"/>
      <c r="AAH2" s="233"/>
      <c r="AAI2" s="232"/>
      <c r="AAJ2" s="233"/>
      <c r="AAK2" s="233"/>
      <c r="AAL2" s="233"/>
      <c r="AAM2" s="233"/>
      <c r="AAN2" s="233"/>
      <c r="AAO2" s="232"/>
      <c r="AAP2" s="233"/>
      <c r="AAQ2" s="233"/>
      <c r="AAR2" s="233"/>
      <c r="AAS2" s="233"/>
      <c r="AAT2" s="233"/>
      <c r="AAU2" s="232"/>
      <c r="AAV2" s="233"/>
      <c r="AAW2" s="233"/>
      <c r="AAX2" s="233"/>
      <c r="AAY2" s="233"/>
      <c r="AAZ2" s="233"/>
      <c r="ABA2" s="6"/>
      <c r="ABB2" s="22"/>
      <c r="ABC2" s="22"/>
      <c r="ABD2" s="22"/>
      <c r="ABE2" s="22"/>
      <c r="ABF2" s="22"/>
      <c r="ABG2" s="232"/>
      <c r="ABH2" s="233"/>
      <c r="ABI2" s="233"/>
      <c r="ABJ2" s="233"/>
      <c r="ABK2" s="233"/>
      <c r="ABL2" s="233"/>
      <c r="ABM2" s="232"/>
      <c r="ABN2" s="233"/>
      <c r="ABO2" s="233"/>
      <c r="ABP2" s="233"/>
      <c r="ABQ2" s="233"/>
      <c r="ABR2" s="233"/>
      <c r="ABS2" s="232"/>
      <c r="ABT2" s="233"/>
      <c r="ABU2" s="233"/>
      <c r="ABV2" s="233"/>
      <c r="ABW2" s="233"/>
      <c r="ABX2" s="233"/>
    </row>
    <row r="3" spans="1:752" ht="43.2">
      <c r="A3" s="147"/>
      <c r="B3" s="147" t="s">
        <v>121</v>
      </c>
      <c r="C3" s="147" t="s">
        <v>122</v>
      </c>
      <c r="D3" s="147" t="s">
        <v>123</v>
      </c>
      <c r="E3" s="147" t="s">
        <v>124</v>
      </c>
      <c r="F3" s="147" t="s">
        <v>125</v>
      </c>
      <c r="G3" s="147" t="s">
        <v>126</v>
      </c>
      <c r="H3" s="147" t="s">
        <v>121</v>
      </c>
      <c r="I3" s="147" t="s">
        <v>122</v>
      </c>
      <c r="J3" s="147" t="s">
        <v>123</v>
      </c>
      <c r="K3" s="147" t="s">
        <v>124</v>
      </c>
      <c r="L3" s="147" t="s">
        <v>125</v>
      </c>
      <c r="M3" s="147" t="s">
        <v>126</v>
      </c>
      <c r="N3" s="147" t="s">
        <v>121</v>
      </c>
      <c r="O3" s="147" t="s">
        <v>122</v>
      </c>
      <c r="P3" s="147" t="s">
        <v>123</v>
      </c>
      <c r="Q3" s="147" t="s">
        <v>124</v>
      </c>
      <c r="R3" s="147" t="s">
        <v>125</v>
      </c>
      <c r="S3" s="147" t="s">
        <v>126</v>
      </c>
      <c r="T3" s="147" t="s">
        <v>121</v>
      </c>
      <c r="U3" s="147" t="s">
        <v>122</v>
      </c>
      <c r="V3" s="147" t="s">
        <v>123</v>
      </c>
      <c r="W3" s="147" t="s">
        <v>124</v>
      </c>
      <c r="X3" s="147" t="s">
        <v>125</v>
      </c>
      <c r="Y3" s="147" t="s">
        <v>126</v>
      </c>
      <c r="Z3" s="147" t="s">
        <v>121</v>
      </c>
      <c r="AA3" s="147" t="s">
        <v>122</v>
      </c>
      <c r="AB3" s="147" t="s">
        <v>123</v>
      </c>
      <c r="AC3" s="147" t="s">
        <v>124</v>
      </c>
      <c r="AD3" s="147" t="s">
        <v>125</v>
      </c>
      <c r="AE3" s="147" t="s">
        <v>126</v>
      </c>
      <c r="AF3" s="147" t="s">
        <v>121</v>
      </c>
      <c r="AG3" s="147" t="s">
        <v>122</v>
      </c>
      <c r="AH3" s="147" t="s">
        <v>123</v>
      </c>
      <c r="AI3" s="147" t="s">
        <v>124</v>
      </c>
      <c r="AJ3" s="147" t="s">
        <v>125</v>
      </c>
      <c r="AK3" s="147" t="s">
        <v>126</v>
      </c>
      <c r="AL3" s="147" t="s">
        <v>121</v>
      </c>
      <c r="AM3" s="147" t="s">
        <v>122</v>
      </c>
      <c r="AN3" s="147" t="s">
        <v>123</v>
      </c>
      <c r="AO3" s="147" t="s">
        <v>124</v>
      </c>
      <c r="AP3" s="147" t="s">
        <v>125</v>
      </c>
      <c r="AQ3" s="147" t="s">
        <v>126</v>
      </c>
      <c r="AR3" s="147" t="s">
        <v>121</v>
      </c>
      <c r="AS3" s="147" t="s">
        <v>122</v>
      </c>
      <c r="AT3" s="147" t="s">
        <v>123</v>
      </c>
      <c r="AU3" s="147" t="s">
        <v>124</v>
      </c>
      <c r="AV3" s="147" t="s">
        <v>125</v>
      </c>
      <c r="AW3" s="147" t="s">
        <v>126</v>
      </c>
      <c r="AX3" s="147" t="s">
        <v>121</v>
      </c>
      <c r="AY3" s="147" t="s">
        <v>122</v>
      </c>
      <c r="AZ3" s="147" t="s">
        <v>123</v>
      </c>
      <c r="BA3" s="147" t="s">
        <v>124</v>
      </c>
      <c r="BB3" s="147" t="s">
        <v>125</v>
      </c>
      <c r="BC3" s="147" t="s">
        <v>126</v>
      </c>
      <c r="BD3" s="147" t="s">
        <v>121</v>
      </c>
      <c r="BE3" s="147" t="s">
        <v>122</v>
      </c>
      <c r="BF3" s="147" t="s">
        <v>123</v>
      </c>
      <c r="BG3" s="147" t="s">
        <v>124</v>
      </c>
      <c r="BH3" s="147" t="s">
        <v>125</v>
      </c>
      <c r="BI3" s="147" t="s">
        <v>126</v>
      </c>
      <c r="BJ3" s="147" t="s">
        <v>121</v>
      </c>
      <c r="BK3" s="147" t="s">
        <v>122</v>
      </c>
      <c r="BL3" s="147" t="s">
        <v>123</v>
      </c>
      <c r="BM3" s="147" t="s">
        <v>124</v>
      </c>
      <c r="BN3" s="147" t="s">
        <v>125</v>
      </c>
      <c r="BO3" s="147" t="s">
        <v>126</v>
      </c>
      <c r="BP3" s="147" t="s">
        <v>121</v>
      </c>
      <c r="BQ3" s="147" t="s">
        <v>122</v>
      </c>
      <c r="BR3" s="147" t="s">
        <v>123</v>
      </c>
      <c r="BS3" s="147" t="s">
        <v>124</v>
      </c>
      <c r="BT3" s="147" t="s">
        <v>125</v>
      </c>
      <c r="BU3" s="147" t="s">
        <v>126</v>
      </c>
      <c r="BV3" s="147" t="s">
        <v>121</v>
      </c>
      <c r="BW3" s="147" t="s">
        <v>122</v>
      </c>
      <c r="BX3" s="147" t="s">
        <v>123</v>
      </c>
      <c r="BY3" s="147" t="s">
        <v>124</v>
      </c>
      <c r="BZ3" s="147" t="s">
        <v>125</v>
      </c>
      <c r="CA3" s="147" t="s">
        <v>126</v>
      </c>
      <c r="CB3" s="147" t="s">
        <v>121</v>
      </c>
      <c r="CC3" s="147" t="s">
        <v>122</v>
      </c>
      <c r="CD3" s="147" t="s">
        <v>123</v>
      </c>
      <c r="CE3" s="147" t="s">
        <v>124</v>
      </c>
      <c r="CF3" s="147" t="s">
        <v>125</v>
      </c>
      <c r="CG3" s="147" t="s">
        <v>126</v>
      </c>
      <c r="CH3" s="147" t="s">
        <v>121</v>
      </c>
      <c r="CI3" s="147" t="s">
        <v>122</v>
      </c>
      <c r="CJ3" s="147" t="s">
        <v>123</v>
      </c>
      <c r="CK3" s="147" t="s">
        <v>124</v>
      </c>
      <c r="CL3" s="147" t="s">
        <v>125</v>
      </c>
      <c r="CM3" s="147" t="s">
        <v>126</v>
      </c>
      <c r="CN3" s="147" t="s">
        <v>121</v>
      </c>
      <c r="CO3" s="147" t="s">
        <v>122</v>
      </c>
      <c r="CP3" s="147" t="s">
        <v>123</v>
      </c>
      <c r="CQ3" s="147" t="s">
        <v>124</v>
      </c>
      <c r="CR3" s="147" t="s">
        <v>125</v>
      </c>
      <c r="CS3" s="147" t="s">
        <v>126</v>
      </c>
      <c r="CT3" s="147" t="s">
        <v>121</v>
      </c>
      <c r="CU3" s="147" t="s">
        <v>122</v>
      </c>
      <c r="CV3" s="147" t="s">
        <v>123</v>
      </c>
      <c r="CW3" s="147" t="s">
        <v>124</v>
      </c>
      <c r="CX3" s="147" t="s">
        <v>125</v>
      </c>
      <c r="CY3" s="147" t="s">
        <v>126</v>
      </c>
      <c r="CZ3" s="147" t="s">
        <v>121</v>
      </c>
      <c r="DA3" s="147" t="s">
        <v>122</v>
      </c>
      <c r="DB3" s="147" t="s">
        <v>123</v>
      </c>
      <c r="DC3" s="147" t="s">
        <v>124</v>
      </c>
      <c r="DD3" s="147" t="s">
        <v>125</v>
      </c>
      <c r="DE3" s="147" t="s">
        <v>126</v>
      </c>
      <c r="DF3" s="147" t="s">
        <v>121</v>
      </c>
      <c r="DG3" s="147" t="s">
        <v>122</v>
      </c>
      <c r="DH3" s="147" t="s">
        <v>123</v>
      </c>
      <c r="DI3" s="147" t="s">
        <v>124</v>
      </c>
      <c r="DJ3" s="147" t="s">
        <v>125</v>
      </c>
      <c r="DK3" s="147" t="s">
        <v>126</v>
      </c>
      <c r="DL3" s="147" t="s">
        <v>121</v>
      </c>
      <c r="DM3" s="147" t="s">
        <v>122</v>
      </c>
      <c r="DN3" s="147" t="s">
        <v>123</v>
      </c>
      <c r="DO3" s="147" t="s">
        <v>124</v>
      </c>
      <c r="DP3" s="147" t="s">
        <v>125</v>
      </c>
      <c r="DQ3" s="147" t="s">
        <v>126</v>
      </c>
      <c r="DR3" s="147" t="s">
        <v>121</v>
      </c>
      <c r="DS3" s="147" t="s">
        <v>122</v>
      </c>
      <c r="DT3" s="147" t="s">
        <v>123</v>
      </c>
      <c r="DU3" s="147" t="s">
        <v>124</v>
      </c>
      <c r="DV3" s="147" t="s">
        <v>125</v>
      </c>
      <c r="DW3" s="147" t="s">
        <v>126</v>
      </c>
      <c r="DX3" s="147" t="s">
        <v>121</v>
      </c>
      <c r="DY3" s="147" t="s">
        <v>122</v>
      </c>
      <c r="DZ3" s="147" t="s">
        <v>123</v>
      </c>
      <c r="EA3" s="147" t="s">
        <v>124</v>
      </c>
      <c r="EB3" s="147" t="s">
        <v>125</v>
      </c>
      <c r="EC3" s="147" t="s">
        <v>126</v>
      </c>
      <c r="ED3" s="147" t="s">
        <v>121</v>
      </c>
      <c r="EE3" s="147" t="s">
        <v>122</v>
      </c>
      <c r="EF3" s="147" t="s">
        <v>123</v>
      </c>
      <c r="EG3" s="147" t="s">
        <v>124</v>
      </c>
      <c r="EH3" s="147" t="s">
        <v>125</v>
      </c>
      <c r="EI3" s="147" t="s">
        <v>126</v>
      </c>
      <c r="EJ3" s="147" t="s">
        <v>121</v>
      </c>
      <c r="EK3" s="147" t="s">
        <v>122</v>
      </c>
      <c r="EL3" s="147" t="s">
        <v>123</v>
      </c>
      <c r="EM3" s="147" t="s">
        <v>124</v>
      </c>
      <c r="EN3" s="147" t="s">
        <v>125</v>
      </c>
      <c r="EO3" s="147" t="s">
        <v>126</v>
      </c>
      <c r="EP3" s="147" t="s">
        <v>121</v>
      </c>
      <c r="EQ3" s="147" t="s">
        <v>122</v>
      </c>
      <c r="ER3" s="147" t="s">
        <v>123</v>
      </c>
      <c r="ES3" s="147" t="s">
        <v>124</v>
      </c>
      <c r="ET3" s="147" t="s">
        <v>125</v>
      </c>
      <c r="EU3" s="147" t="s">
        <v>126</v>
      </c>
      <c r="EV3" s="147" t="s">
        <v>121</v>
      </c>
      <c r="EW3" s="147" t="s">
        <v>122</v>
      </c>
      <c r="EX3" s="147" t="s">
        <v>123</v>
      </c>
      <c r="EY3" s="147" t="s">
        <v>124</v>
      </c>
      <c r="EZ3" s="147" t="s">
        <v>125</v>
      </c>
      <c r="FA3" s="147" t="s">
        <v>126</v>
      </c>
      <c r="FB3" s="147" t="s">
        <v>121</v>
      </c>
      <c r="FC3" s="147" t="s">
        <v>122</v>
      </c>
      <c r="FD3" s="147" t="s">
        <v>123</v>
      </c>
      <c r="FE3" s="147" t="s">
        <v>124</v>
      </c>
      <c r="FF3" s="147" t="s">
        <v>125</v>
      </c>
      <c r="FG3" s="147" t="s">
        <v>126</v>
      </c>
      <c r="FH3" s="147" t="s">
        <v>121</v>
      </c>
      <c r="FI3" s="147" t="s">
        <v>122</v>
      </c>
      <c r="FJ3" s="147" t="s">
        <v>123</v>
      </c>
      <c r="FK3" s="147" t="s">
        <v>124</v>
      </c>
      <c r="FL3" s="147" t="s">
        <v>125</v>
      </c>
      <c r="FM3" s="147" t="s">
        <v>126</v>
      </c>
      <c r="FN3" s="147" t="s">
        <v>121</v>
      </c>
      <c r="FO3" s="147" t="s">
        <v>122</v>
      </c>
      <c r="FP3" s="147" t="s">
        <v>123</v>
      </c>
      <c r="FQ3" s="147" t="s">
        <v>124</v>
      </c>
      <c r="FR3" s="147" t="s">
        <v>125</v>
      </c>
      <c r="FS3" s="147" t="s">
        <v>126</v>
      </c>
      <c r="FT3" s="147" t="s">
        <v>121</v>
      </c>
      <c r="FU3" s="147" t="s">
        <v>122</v>
      </c>
      <c r="FV3" s="147" t="s">
        <v>123</v>
      </c>
      <c r="FW3" s="147" t="s">
        <v>124</v>
      </c>
      <c r="FX3" s="147" t="s">
        <v>125</v>
      </c>
      <c r="FY3" s="147" t="s">
        <v>126</v>
      </c>
      <c r="FZ3" s="147" t="s">
        <v>121</v>
      </c>
      <c r="GA3" s="147" t="s">
        <v>122</v>
      </c>
      <c r="GB3" s="147" t="s">
        <v>123</v>
      </c>
      <c r="GC3" s="147" t="s">
        <v>124</v>
      </c>
      <c r="GD3" s="147" t="s">
        <v>125</v>
      </c>
      <c r="GE3" s="147" t="s">
        <v>126</v>
      </c>
      <c r="GF3" s="147" t="s">
        <v>121</v>
      </c>
      <c r="GG3" s="147" t="s">
        <v>122</v>
      </c>
      <c r="GH3" s="147" t="s">
        <v>123</v>
      </c>
      <c r="GI3" s="147" t="s">
        <v>124</v>
      </c>
      <c r="GJ3" s="147" t="s">
        <v>125</v>
      </c>
      <c r="GK3" s="147" t="s">
        <v>126</v>
      </c>
      <c r="GL3" s="147" t="s">
        <v>121</v>
      </c>
      <c r="GM3" s="147" t="s">
        <v>122</v>
      </c>
      <c r="GN3" s="147" t="s">
        <v>123</v>
      </c>
      <c r="GO3" s="147" t="s">
        <v>124</v>
      </c>
      <c r="GP3" s="147" t="s">
        <v>125</v>
      </c>
      <c r="GQ3" s="147" t="s">
        <v>126</v>
      </c>
      <c r="GR3" s="147" t="s">
        <v>121</v>
      </c>
      <c r="GS3" s="147" t="s">
        <v>122</v>
      </c>
      <c r="GT3" s="147" t="s">
        <v>123</v>
      </c>
      <c r="GU3" s="147" t="s">
        <v>124</v>
      </c>
      <c r="GV3" s="147" t="s">
        <v>125</v>
      </c>
      <c r="GW3" s="147" t="s">
        <v>126</v>
      </c>
      <c r="GX3" s="147" t="s">
        <v>121</v>
      </c>
      <c r="GY3" s="147" t="s">
        <v>122</v>
      </c>
      <c r="GZ3" s="147" t="s">
        <v>123</v>
      </c>
      <c r="HA3" s="147" t="s">
        <v>124</v>
      </c>
      <c r="HB3" s="147" t="s">
        <v>125</v>
      </c>
      <c r="HC3" s="147" t="s">
        <v>126</v>
      </c>
      <c r="HD3" s="147" t="s">
        <v>121</v>
      </c>
      <c r="HE3" s="147" t="s">
        <v>122</v>
      </c>
      <c r="HF3" s="147" t="s">
        <v>123</v>
      </c>
      <c r="HG3" s="147" t="s">
        <v>124</v>
      </c>
      <c r="HH3" s="147" t="s">
        <v>125</v>
      </c>
      <c r="HI3" s="147" t="s">
        <v>126</v>
      </c>
      <c r="HJ3" s="147" t="s">
        <v>121</v>
      </c>
      <c r="HK3" s="147" t="s">
        <v>122</v>
      </c>
      <c r="HL3" s="147" t="s">
        <v>123</v>
      </c>
      <c r="HM3" s="147" t="s">
        <v>124</v>
      </c>
      <c r="HN3" s="147" t="s">
        <v>125</v>
      </c>
      <c r="HO3" s="147" t="s">
        <v>126</v>
      </c>
      <c r="HP3" s="147" t="s">
        <v>121</v>
      </c>
      <c r="HQ3" s="147" t="s">
        <v>122</v>
      </c>
      <c r="HR3" s="147" t="s">
        <v>123</v>
      </c>
      <c r="HS3" s="147" t="s">
        <v>124</v>
      </c>
      <c r="HT3" s="147" t="s">
        <v>125</v>
      </c>
      <c r="HU3" s="147" t="s">
        <v>126</v>
      </c>
      <c r="HV3" s="147" t="s">
        <v>121</v>
      </c>
      <c r="HW3" s="147" t="s">
        <v>122</v>
      </c>
      <c r="HX3" s="147" t="s">
        <v>123</v>
      </c>
      <c r="HY3" s="147" t="s">
        <v>124</v>
      </c>
      <c r="HZ3" s="147" t="s">
        <v>125</v>
      </c>
      <c r="IA3" s="147" t="s">
        <v>126</v>
      </c>
      <c r="IB3" s="147" t="s">
        <v>121</v>
      </c>
      <c r="IC3" s="147" t="s">
        <v>122</v>
      </c>
      <c r="ID3" s="147" t="s">
        <v>123</v>
      </c>
      <c r="IE3" s="147" t="s">
        <v>124</v>
      </c>
      <c r="IF3" s="147" t="s">
        <v>125</v>
      </c>
      <c r="IG3" s="147" t="s">
        <v>126</v>
      </c>
      <c r="IH3" s="147" t="s">
        <v>121</v>
      </c>
      <c r="II3" s="147" t="s">
        <v>122</v>
      </c>
      <c r="IJ3" s="147" t="s">
        <v>123</v>
      </c>
      <c r="IK3" s="147" t="s">
        <v>124</v>
      </c>
      <c r="IL3" s="147" t="s">
        <v>125</v>
      </c>
      <c r="IM3" s="147" t="s">
        <v>126</v>
      </c>
      <c r="IN3" s="147" t="s">
        <v>127</v>
      </c>
      <c r="IO3" s="147" t="s">
        <v>122</v>
      </c>
      <c r="IP3" s="147" t="s">
        <v>123</v>
      </c>
      <c r="IQ3" s="147" t="s">
        <v>124</v>
      </c>
      <c r="IR3" s="147" t="s">
        <v>125</v>
      </c>
      <c r="IS3" s="147" t="s">
        <v>126</v>
      </c>
      <c r="IT3" s="147" t="s">
        <v>127</v>
      </c>
      <c r="IU3" s="147" t="s">
        <v>122</v>
      </c>
      <c r="IV3" s="147" t="s">
        <v>123</v>
      </c>
      <c r="IW3" s="147" t="s">
        <v>124</v>
      </c>
      <c r="IX3" s="147" t="s">
        <v>125</v>
      </c>
      <c r="IY3" s="147" t="s">
        <v>126</v>
      </c>
      <c r="IZ3" s="147" t="s">
        <v>127</v>
      </c>
      <c r="JA3" s="147" t="s">
        <v>122</v>
      </c>
      <c r="JB3" s="147" t="s">
        <v>123</v>
      </c>
      <c r="JC3" s="147" t="s">
        <v>124</v>
      </c>
      <c r="JD3" s="147" t="s">
        <v>125</v>
      </c>
      <c r="JE3" s="147" t="s">
        <v>126</v>
      </c>
      <c r="JF3" s="147" t="s">
        <v>127</v>
      </c>
      <c r="JG3" s="147" t="s">
        <v>122</v>
      </c>
      <c r="JH3" s="147" t="s">
        <v>123</v>
      </c>
      <c r="JI3" s="147" t="s">
        <v>124</v>
      </c>
      <c r="JJ3" s="147" t="s">
        <v>125</v>
      </c>
      <c r="JK3" s="147" t="s">
        <v>126</v>
      </c>
      <c r="JL3" s="147" t="s">
        <v>127</v>
      </c>
      <c r="JM3" s="147" t="s">
        <v>122</v>
      </c>
      <c r="JN3" s="147" t="s">
        <v>123</v>
      </c>
      <c r="JO3" s="147" t="s">
        <v>124</v>
      </c>
      <c r="JP3" s="147" t="s">
        <v>125</v>
      </c>
      <c r="JQ3" s="147" t="s">
        <v>126</v>
      </c>
      <c r="JR3" s="147" t="s">
        <v>127</v>
      </c>
      <c r="JS3" s="147" t="s">
        <v>122</v>
      </c>
      <c r="JT3" s="147" t="s">
        <v>123</v>
      </c>
      <c r="JU3" s="147" t="s">
        <v>124</v>
      </c>
      <c r="JV3" s="147" t="s">
        <v>125</v>
      </c>
      <c r="JW3" s="147" t="s">
        <v>126</v>
      </c>
      <c r="JX3" s="147" t="s">
        <v>127</v>
      </c>
      <c r="JY3" s="147" t="s">
        <v>122</v>
      </c>
      <c r="JZ3" s="147" t="s">
        <v>123</v>
      </c>
      <c r="KA3" s="147" t="s">
        <v>124</v>
      </c>
      <c r="KB3" s="147" t="s">
        <v>125</v>
      </c>
      <c r="KC3" s="147" t="s">
        <v>126</v>
      </c>
      <c r="KD3" s="147" t="s">
        <v>127</v>
      </c>
      <c r="KE3" s="147" t="s">
        <v>122</v>
      </c>
      <c r="KF3" s="147" t="s">
        <v>123</v>
      </c>
      <c r="KG3" s="147" t="s">
        <v>124</v>
      </c>
      <c r="KH3" s="147" t="s">
        <v>125</v>
      </c>
      <c r="KI3" s="147" t="s">
        <v>126</v>
      </c>
      <c r="KJ3" s="147" t="s">
        <v>127</v>
      </c>
      <c r="KK3" s="147" t="s">
        <v>122</v>
      </c>
      <c r="KL3" s="147" t="s">
        <v>123</v>
      </c>
      <c r="KM3" s="147" t="s">
        <v>124</v>
      </c>
      <c r="KN3" s="147" t="s">
        <v>125</v>
      </c>
      <c r="KO3" s="147" t="s">
        <v>126</v>
      </c>
      <c r="KP3" s="147" t="s">
        <v>127</v>
      </c>
      <c r="KQ3" s="147" t="s">
        <v>122</v>
      </c>
      <c r="KR3" s="147" t="s">
        <v>123</v>
      </c>
      <c r="KS3" s="147" t="s">
        <v>124</v>
      </c>
      <c r="KT3" s="147" t="s">
        <v>125</v>
      </c>
      <c r="KU3" s="147" t="s">
        <v>126</v>
      </c>
      <c r="KV3" s="147" t="s">
        <v>127</v>
      </c>
      <c r="KW3" s="147" t="s">
        <v>122</v>
      </c>
      <c r="KX3" s="147" t="s">
        <v>123</v>
      </c>
      <c r="KY3" s="147" t="s">
        <v>124</v>
      </c>
      <c r="KZ3" s="147" t="s">
        <v>125</v>
      </c>
      <c r="LA3" s="147" t="s">
        <v>126</v>
      </c>
      <c r="LB3" s="147" t="s">
        <v>127</v>
      </c>
      <c r="LC3" s="147" t="s">
        <v>122</v>
      </c>
      <c r="LD3" s="147" t="s">
        <v>123</v>
      </c>
      <c r="LE3" s="147" t="s">
        <v>124</v>
      </c>
      <c r="LF3" s="147" t="s">
        <v>125</v>
      </c>
      <c r="LG3" s="147" t="s">
        <v>126</v>
      </c>
      <c r="LH3" s="147" t="s">
        <v>127</v>
      </c>
      <c r="LI3" s="147" t="s">
        <v>122</v>
      </c>
      <c r="LJ3" s="147" t="s">
        <v>123</v>
      </c>
      <c r="LK3" s="147" t="s">
        <v>124</v>
      </c>
      <c r="LL3" s="147" t="s">
        <v>125</v>
      </c>
      <c r="LM3" s="147" t="s">
        <v>126</v>
      </c>
      <c r="LN3" s="147" t="s">
        <v>127</v>
      </c>
      <c r="LO3" s="147" t="s">
        <v>122</v>
      </c>
      <c r="LP3" s="147" t="s">
        <v>123</v>
      </c>
      <c r="LQ3" s="147" t="s">
        <v>124</v>
      </c>
      <c r="LR3" s="147" t="s">
        <v>125</v>
      </c>
      <c r="LS3" s="147" t="s">
        <v>126</v>
      </c>
      <c r="LT3" s="147" t="s">
        <v>127</v>
      </c>
      <c r="LU3" s="147" t="s">
        <v>122</v>
      </c>
      <c r="LV3" s="147" t="s">
        <v>123</v>
      </c>
      <c r="LW3" s="147" t="s">
        <v>124</v>
      </c>
      <c r="LX3" s="147" t="s">
        <v>125</v>
      </c>
      <c r="LY3" s="147" t="s">
        <v>126</v>
      </c>
      <c r="LZ3" s="147" t="s">
        <v>127</v>
      </c>
      <c r="MA3" s="147" t="s">
        <v>122</v>
      </c>
      <c r="MB3" s="147" t="s">
        <v>123</v>
      </c>
      <c r="MC3" s="147" t="s">
        <v>124</v>
      </c>
      <c r="MD3" s="147" t="s">
        <v>125</v>
      </c>
      <c r="ME3" s="147" t="s">
        <v>126</v>
      </c>
      <c r="MF3" s="147" t="s">
        <v>127</v>
      </c>
      <c r="MG3" s="147" t="s">
        <v>122</v>
      </c>
      <c r="MH3" s="147" t="s">
        <v>123</v>
      </c>
      <c r="MI3" s="147" t="s">
        <v>124</v>
      </c>
      <c r="MJ3" s="147" t="s">
        <v>125</v>
      </c>
      <c r="MK3" s="147" t="s">
        <v>126</v>
      </c>
      <c r="ML3" s="147" t="s">
        <v>127</v>
      </c>
      <c r="MM3" s="147" t="s">
        <v>122</v>
      </c>
      <c r="MN3" s="147" t="s">
        <v>123</v>
      </c>
      <c r="MO3" s="147" t="s">
        <v>124</v>
      </c>
      <c r="MP3" s="147" t="s">
        <v>125</v>
      </c>
      <c r="MQ3" s="147" t="s">
        <v>126</v>
      </c>
      <c r="MR3" s="147" t="s">
        <v>127</v>
      </c>
      <c r="MS3" s="147" t="s">
        <v>122</v>
      </c>
      <c r="MT3" s="147" t="s">
        <v>123</v>
      </c>
      <c r="MU3" s="147" t="s">
        <v>124</v>
      </c>
      <c r="MV3" s="147" t="s">
        <v>125</v>
      </c>
      <c r="MW3" s="147" t="s">
        <v>126</v>
      </c>
      <c r="MX3" s="147" t="s">
        <v>127</v>
      </c>
      <c r="MY3" s="147" t="s">
        <v>122</v>
      </c>
      <c r="MZ3" s="147" t="s">
        <v>123</v>
      </c>
      <c r="NA3" s="147" t="s">
        <v>124</v>
      </c>
      <c r="NB3" s="147" t="s">
        <v>125</v>
      </c>
      <c r="NC3" s="147" t="s">
        <v>126</v>
      </c>
      <c r="ND3" s="147" t="s">
        <v>127</v>
      </c>
      <c r="NE3" s="147" t="s">
        <v>122</v>
      </c>
      <c r="NF3" s="147" t="s">
        <v>123</v>
      </c>
      <c r="NG3" s="147" t="s">
        <v>124</v>
      </c>
      <c r="NH3" s="147" t="s">
        <v>125</v>
      </c>
      <c r="NI3" s="147" t="s">
        <v>126</v>
      </c>
      <c r="NJ3" s="147" t="s">
        <v>127</v>
      </c>
      <c r="NK3" s="147" t="s">
        <v>122</v>
      </c>
      <c r="NL3" s="147" t="s">
        <v>123</v>
      </c>
      <c r="NM3" s="147" t="s">
        <v>124</v>
      </c>
      <c r="NN3" s="147" t="s">
        <v>125</v>
      </c>
      <c r="NO3" s="147" t="s">
        <v>126</v>
      </c>
      <c r="NP3" s="147" t="s">
        <v>127</v>
      </c>
      <c r="NQ3" s="147" t="s">
        <v>122</v>
      </c>
      <c r="NR3" s="147" t="s">
        <v>123</v>
      </c>
      <c r="NS3" s="147" t="s">
        <v>124</v>
      </c>
      <c r="NT3" s="147" t="s">
        <v>125</v>
      </c>
      <c r="NU3" s="147" t="s">
        <v>126</v>
      </c>
      <c r="NV3" s="147" t="s">
        <v>127</v>
      </c>
      <c r="NW3" s="147" t="s">
        <v>122</v>
      </c>
      <c r="NX3" s="147" t="s">
        <v>123</v>
      </c>
      <c r="NY3" s="147" t="s">
        <v>124</v>
      </c>
      <c r="NZ3" s="147" t="s">
        <v>125</v>
      </c>
      <c r="OA3" s="147" t="s">
        <v>126</v>
      </c>
      <c r="OB3" s="147" t="s">
        <v>127</v>
      </c>
      <c r="OC3" s="147" t="s">
        <v>122</v>
      </c>
      <c r="OD3" s="147" t="s">
        <v>123</v>
      </c>
      <c r="OE3" s="147" t="s">
        <v>124</v>
      </c>
      <c r="OF3" s="147" t="s">
        <v>125</v>
      </c>
      <c r="OG3" s="147" t="s">
        <v>126</v>
      </c>
      <c r="OH3" s="147" t="s">
        <v>127</v>
      </c>
      <c r="OI3" s="147" t="s">
        <v>122</v>
      </c>
      <c r="OJ3" s="147" t="s">
        <v>123</v>
      </c>
      <c r="OK3" s="147" t="s">
        <v>124</v>
      </c>
      <c r="OL3" s="147" t="s">
        <v>125</v>
      </c>
      <c r="OM3" s="147" t="s">
        <v>126</v>
      </c>
      <c r="ON3" s="147" t="s">
        <v>127</v>
      </c>
      <c r="OO3" s="147" t="s">
        <v>122</v>
      </c>
      <c r="OP3" s="147" t="s">
        <v>123</v>
      </c>
      <c r="OQ3" s="147" t="s">
        <v>124</v>
      </c>
      <c r="OR3" s="147" t="s">
        <v>125</v>
      </c>
      <c r="OS3" s="147" t="s">
        <v>126</v>
      </c>
      <c r="OT3" s="147" t="s">
        <v>127</v>
      </c>
      <c r="OU3" s="147" t="s">
        <v>122</v>
      </c>
      <c r="OV3" s="147" t="s">
        <v>123</v>
      </c>
      <c r="OW3" s="147" t="s">
        <v>124</v>
      </c>
      <c r="OX3" s="147" t="s">
        <v>125</v>
      </c>
      <c r="OY3" s="147" t="s">
        <v>126</v>
      </c>
      <c r="OZ3" s="147" t="s">
        <v>127</v>
      </c>
      <c r="PA3" s="147" t="s">
        <v>122</v>
      </c>
      <c r="PB3" s="147" t="s">
        <v>123</v>
      </c>
      <c r="PC3" s="147" t="s">
        <v>124</v>
      </c>
      <c r="PD3" s="147" t="s">
        <v>125</v>
      </c>
      <c r="PE3" s="147" t="s">
        <v>126</v>
      </c>
      <c r="PF3" s="147" t="s">
        <v>127</v>
      </c>
      <c r="PG3" s="147" t="s">
        <v>122</v>
      </c>
      <c r="PH3" s="147" t="s">
        <v>123</v>
      </c>
      <c r="PI3" s="147" t="s">
        <v>124</v>
      </c>
      <c r="PJ3" s="147" t="s">
        <v>125</v>
      </c>
      <c r="PK3" s="147" t="s">
        <v>126</v>
      </c>
      <c r="PL3" s="147" t="s">
        <v>127</v>
      </c>
      <c r="PM3" s="147" t="s">
        <v>122</v>
      </c>
      <c r="PN3" s="147" t="s">
        <v>123</v>
      </c>
      <c r="PO3" s="147" t="s">
        <v>124</v>
      </c>
      <c r="PP3" s="147" t="s">
        <v>125</v>
      </c>
      <c r="PQ3" s="147" t="s">
        <v>126</v>
      </c>
      <c r="PR3" s="147" t="s">
        <v>127</v>
      </c>
      <c r="PS3" s="147" t="s">
        <v>122</v>
      </c>
      <c r="PT3" s="147" t="s">
        <v>123</v>
      </c>
      <c r="PU3" s="147" t="s">
        <v>124</v>
      </c>
      <c r="PV3" s="147" t="s">
        <v>125</v>
      </c>
      <c r="PW3" s="147" t="s">
        <v>126</v>
      </c>
      <c r="PX3" s="147" t="s">
        <v>127</v>
      </c>
      <c r="PY3" s="147" t="s">
        <v>122</v>
      </c>
      <c r="PZ3" s="147" t="s">
        <v>123</v>
      </c>
      <c r="QA3" s="147" t="s">
        <v>124</v>
      </c>
      <c r="QB3" s="147" t="s">
        <v>125</v>
      </c>
      <c r="QC3" s="147" t="s">
        <v>126</v>
      </c>
      <c r="QD3" s="147" t="s">
        <v>127</v>
      </c>
      <c r="QE3" s="147" t="s">
        <v>122</v>
      </c>
      <c r="QF3" s="147" t="s">
        <v>123</v>
      </c>
      <c r="QG3" s="147" t="s">
        <v>124</v>
      </c>
      <c r="QH3" s="147" t="s">
        <v>125</v>
      </c>
      <c r="QI3" s="147" t="s">
        <v>126</v>
      </c>
      <c r="QJ3" s="147" t="s">
        <v>127</v>
      </c>
      <c r="QK3" s="147" t="s">
        <v>122</v>
      </c>
      <c r="QL3" s="147" t="s">
        <v>123</v>
      </c>
      <c r="QM3" s="147" t="s">
        <v>124</v>
      </c>
      <c r="QN3" s="147" t="s">
        <v>125</v>
      </c>
      <c r="QO3" s="147" t="s">
        <v>126</v>
      </c>
      <c r="QP3" s="147" t="s">
        <v>127</v>
      </c>
      <c r="QQ3" s="147" t="s">
        <v>122</v>
      </c>
      <c r="QR3" s="147" t="s">
        <v>123</v>
      </c>
      <c r="QS3" s="147" t="s">
        <v>124</v>
      </c>
      <c r="QT3" s="147" t="s">
        <v>125</v>
      </c>
      <c r="QU3" s="147" t="s">
        <v>126</v>
      </c>
      <c r="QV3" s="147" t="s">
        <v>127</v>
      </c>
      <c r="QW3" s="147" t="s">
        <v>122</v>
      </c>
      <c r="QX3" s="147" t="s">
        <v>123</v>
      </c>
      <c r="QY3" s="147" t="s">
        <v>124</v>
      </c>
      <c r="QZ3" s="147" t="s">
        <v>125</v>
      </c>
      <c r="RA3" s="147" t="s">
        <v>126</v>
      </c>
      <c r="RB3" s="147" t="s">
        <v>127</v>
      </c>
      <c r="RC3" s="147" t="s">
        <v>122</v>
      </c>
      <c r="RD3" s="147" t="s">
        <v>123</v>
      </c>
      <c r="RE3" s="147" t="s">
        <v>124</v>
      </c>
      <c r="RF3" s="147" t="s">
        <v>125</v>
      </c>
      <c r="RG3" s="147" t="s">
        <v>126</v>
      </c>
      <c r="RH3" s="147" t="s">
        <v>127</v>
      </c>
      <c r="RI3" s="147" t="s">
        <v>122</v>
      </c>
      <c r="RJ3" s="147" t="s">
        <v>123</v>
      </c>
      <c r="RK3" s="147" t="s">
        <v>124</v>
      </c>
      <c r="RL3" s="147" t="s">
        <v>125</v>
      </c>
      <c r="RM3" s="147" t="s">
        <v>126</v>
      </c>
      <c r="RN3" s="147" t="s">
        <v>127</v>
      </c>
      <c r="RO3" s="147" t="s">
        <v>122</v>
      </c>
      <c r="RP3" s="147" t="s">
        <v>123</v>
      </c>
      <c r="RQ3" s="147" t="s">
        <v>124</v>
      </c>
      <c r="RR3" s="147" t="s">
        <v>125</v>
      </c>
      <c r="RS3" s="147" t="s">
        <v>126</v>
      </c>
      <c r="RT3" s="147" t="s">
        <v>127</v>
      </c>
      <c r="RU3" s="147" t="s">
        <v>122</v>
      </c>
      <c r="RV3" s="147" t="s">
        <v>123</v>
      </c>
      <c r="RW3" s="147" t="s">
        <v>124</v>
      </c>
      <c r="RX3" s="147" t="s">
        <v>125</v>
      </c>
      <c r="RY3" s="147" t="s">
        <v>126</v>
      </c>
      <c r="RZ3" s="147" t="s">
        <v>127</v>
      </c>
      <c r="SA3" s="147" t="s">
        <v>122</v>
      </c>
      <c r="SB3" s="147" t="s">
        <v>123</v>
      </c>
      <c r="SC3" s="147" t="s">
        <v>124</v>
      </c>
      <c r="SD3" s="147" t="s">
        <v>125</v>
      </c>
      <c r="SE3" s="147" t="s">
        <v>126</v>
      </c>
      <c r="SF3" s="147" t="s">
        <v>127</v>
      </c>
      <c r="SG3" s="147" t="s">
        <v>122</v>
      </c>
      <c r="SH3" s="147" t="s">
        <v>123</v>
      </c>
      <c r="SI3" s="147" t="s">
        <v>124</v>
      </c>
      <c r="SJ3" s="147" t="s">
        <v>125</v>
      </c>
      <c r="SK3" s="147" t="s">
        <v>126</v>
      </c>
      <c r="SL3" s="147" t="s">
        <v>127</v>
      </c>
      <c r="SM3" s="147" t="s">
        <v>122</v>
      </c>
      <c r="SN3" s="147" t="s">
        <v>123</v>
      </c>
      <c r="SO3" s="147" t="s">
        <v>124</v>
      </c>
      <c r="SP3" s="147" t="s">
        <v>125</v>
      </c>
      <c r="SQ3" s="147" t="s">
        <v>126</v>
      </c>
      <c r="SR3" s="147" t="s">
        <v>127</v>
      </c>
      <c r="SS3" s="147" t="s">
        <v>122</v>
      </c>
      <c r="ST3" s="147" t="s">
        <v>123</v>
      </c>
      <c r="SU3" s="147" t="s">
        <v>124</v>
      </c>
      <c r="SV3" s="147" t="s">
        <v>125</v>
      </c>
      <c r="SW3" s="147" t="s">
        <v>126</v>
      </c>
      <c r="SX3" s="147" t="s">
        <v>127</v>
      </c>
      <c r="SY3" s="147" t="s">
        <v>122</v>
      </c>
      <c r="SZ3" s="147" t="s">
        <v>123</v>
      </c>
      <c r="TA3" s="147" t="s">
        <v>124</v>
      </c>
      <c r="TB3" s="147" t="s">
        <v>125</v>
      </c>
      <c r="TC3" s="147" t="s">
        <v>126</v>
      </c>
      <c r="TD3" s="147" t="s">
        <v>127</v>
      </c>
      <c r="TE3" s="147" t="s">
        <v>122</v>
      </c>
      <c r="TF3" s="147" t="s">
        <v>123</v>
      </c>
      <c r="TG3" s="147" t="s">
        <v>124</v>
      </c>
      <c r="TH3" s="147" t="s">
        <v>125</v>
      </c>
      <c r="TI3" s="147" t="s">
        <v>126</v>
      </c>
      <c r="TJ3" s="147" t="s">
        <v>127</v>
      </c>
      <c r="TK3" s="147" t="s">
        <v>122</v>
      </c>
      <c r="TL3" s="147" t="s">
        <v>123</v>
      </c>
      <c r="TM3" s="147" t="s">
        <v>124</v>
      </c>
      <c r="TN3" s="147" t="s">
        <v>125</v>
      </c>
      <c r="TO3" s="147" t="s">
        <v>126</v>
      </c>
      <c r="TP3" s="147" t="s">
        <v>127</v>
      </c>
      <c r="TQ3" s="147" t="s">
        <v>122</v>
      </c>
      <c r="TR3" s="147" t="s">
        <v>123</v>
      </c>
      <c r="TS3" s="147" t="s">
        <v>124</v>
      </c>
      <c r="TT3" s="147" t="s">
        <v>125</v>
      </c>
      <c r="TU3" s="147" t="s">
        <v>126</v>
      </c>
      <c r="TV3" s="147" t="s">
        <v>127</v>
      </c>
      <c r="TW3" s="147" t="s">
        <v>122</v>
      </c>
      <c r="TX3" s="147" t="s">
        <v>123</v>
      </c>
      <c r="TY3" s="147" t="s">
        <v>124</v>
      </c>
      <c r="TZ3" s="147" t="s">
        <v>125</v>
      </c>
      <c r="UA3" s="147" t="s">
        <v>126</v>
      </c>
      <c r="UB3" s="147" t="s">
        <v>127</v>
      </c>
      <c r="UC3" s="147" t="s">
        <v>122</v>
      </c>
      <c r="UD3" s="147" t="s">
        <v>123</v>
      </c>
      <c r="UE3" s="147" t="s">
        <v>124</v>
      </c>
      <c r="UF3" s="147" t="s">
        <v>125</v>
      </c>
      <c r="UG3" s="147" t="s">
        <v>126</v>
      </c>
      <c r="UH3" s="147" t="s">
        <v>127</v>
      </c>
      <c r="UI3" s="147" t="s">
        <v>122</v>
      </c>
      <c r="UJ3" s="147" t="s">
        <v>123</v>
      </c>
      <c r="UK3" s="147" t="s">
        <v>124</v>
      </c>
      <c r="UL3" s="147" t="s">
        <v>125</v>
      </c>
      <c r="UM3" s="147" t="s">
        <v>126</v>
      </c>
      <c r="UN3" s="147" t="s">
        <v>127</v>
      </c>
      <c r="UO3" s="147" t="s">
        <v>122</v>
      </c>
      <c r="UP3" s="147" t="s">
        <v>123</v>
      </c>
      <c r="UQ3" s="147" t="s">
        <v>124</v>
      </c>
      <c r="UR3" s="147" t="s">
        <v>125</v>
      </c>
      <c r="US3" s="147" t="s">
        <v>126</v>
      </c>
      <c r="UT3" s="147" t="s">
        <v>127</v>
      </c>
      <c r="UU3" s="147" t="s">
        <v>122</v>
      </c>
      <c r="UV3" s="147" t="s">
        <v>123</v>
      </c>
      <c r="UW3" s="147" t="s">
        <v>124</v>
      </c>
      <c r="UX3" s="147" t="s">
        <v>125</v>
      </c>
      <c r="UY3" s="147" t="s">
        <v>126</v>
      </c>
      <c r="UZ3" s="147" t="s">
        <v>127</v>
      </c>
      <c r="VA3" s="147" t="s">
        <v>122</v>
      </c>
      <c r="VB3" s="147" t="s">
        <v>123</v>
      </c>
      <c r="VC3" s="147" t="s">
        <v>124</v>
      </c>
      <c r="VD3" s="147" t="s">
        <v>125</v>
      </c>
      <c r="VE3" s="147" t="s">
        <v>126</v>
      </c>
      <c r="VF3" s="147" t="s">
        <v>121</v>
      </c>
      <c r="VG3" s="147" t="s">
        <v>122</v>
      </c>
      <c r="VH3" s="147" t="s">
        <v>123</v>
      </c>
      <c r="VI3" s="147" t="s">
        <v>124</v>
      </c>
      <c r="VJ3" s="147" t="s">
        <v>125</v>
      </c>
      <c r="VK3" s="147" t="s">
        <v>126</v>
      </c>
      <c r="VL3" s="147" t="s">
        <v>127</v>
      </c>
      <c r="VM3" s="147" t="s">
        <v>122</v>
      </c>
      <c r="VN3" s="147" t="s">
        <v>123</v>
      </c>
      <c r="VO3" s="147" t="s">
        <v>124</v>
      </c>
      <c r="VP3" s="147" t="s">
        <v>125</v>
      </c>
      <c r="VQ3" s="147" t="s">
        <v>126</v>
      </c>
      <c r="VR3" s="147" t="s">
        <v>127</v>
      </c>
      <c r="VS3" s="147" t="s">
        <v>122</v>
      </c>
      <c r="VT3" s="147" t="s">
        <v>123</v>
      </c>
      <c r="VU3" s="147" t="s">
        <v>124</v>
      </c>
      <c r="VV3" s="147" t="s">
        <v>125</v>
      </c>
      <c r="VW3" s="147" t="s">
        <v>126</v>
      </c>
      <c r="VX3" s="147" t="s">
        <v>127</v>
      </c>
      <c r="VY3" s="147" t="s">
        <v>122</v>
      </c>
      <c r="VZ3" s="147" t="s">
        <v>123</v>
      </c>
      <c r="WA3" s="147" t="s">
        <v>124</v>
      </c>
      <c r="WB3" s="147" t="s">
        <v>125</v>
      </c>
      <c r="WC3" s="147" t="s">
        <v>126</v>
      </c>
      <c r="WD3" s="147" t="s">
        <v>127</v>
      </c>
      <c r="WE3" s="147" t="s">
        <v>122</v>
      </c>
      <c r="WF3" s="147" t="s">
        <v>123</v>
      </c>
      <c r="WG3" s="147" t="s">
        <v>124</v>
      </c>
      <c r="WH3" s="147" t="s">
        <v>125</v>
      </c>
      <c r="WI3" s="147" t="s">
        <v>126</v>
      </c>
      <c r="WJ3" s="147" t="s">
        <v>127</v>
      </c>
      <c r="WK3" s="147" t="s">
        <v>122</v>
      </c>
      <c r="WL3" s="147" t="s">
        <v>123</v>
      </c>
      <c r="WM3" s="147" t="s">
        <v>124</v>
      </c>
      <c r="WN3" s="147" t="s">
        <v>125</v>
      </c>
      <c r="WO3" s="147" t="s">
        <v>126</v>
      </c>
      <c r="WP3" s="147" t="s">
        <v>127</v>
      </c>
      <c r="WQ3" s="147" t="s">
        <v>122</v>
      </c>
      <c r="WR3" s="147" t="s">
        <v>123</v>
      </c>
      <c r="WS3" s="147" t="s">
        <v>124</v>
      </c>
      <c r="WT3" s="147" t="s">
        <v>125</v>
      </c>
      <c r="WU3" s="147" t="s">
        <v>126</v>
      </c>
      <c r="WV3" s="147" t="s">
        <v>127</v>
      </c>
      <c r="WW3" s="147" t="s">
        <v>122</v>
      </c>
      <c r="WX3" s="147" t="s">
        <v>123</v>
      </c>
      <c r="WY3" s="147" t="s">
        <v>124</v>
      </c>
      <c r="WZ3" s="147" t="s">
        <v>125</v>
      </c>
      <c r="XA3" s="147" t="s">
        <v>126</v>
      </c>
      <c r="XB3" s="147" t="s">
        <v>127</v>
      </c>
      <c r="XC3" s="147" t="s">
        <v>122</v>
      </c>
      <c r="XD3" s="147" t="s">
        <v>123</v>
      </c>
      <c r="XE3" s="147" t="s">
        <v>124</v>
      </c>
      <c r="XF3" s="147" t="s">
        <v>125</v>
      </c>
      <c r="XG3" s="147" t="s">
        <v>126</v>
      </c>
      <c r="XH3" s="147" t="s">
        <v>127</v>
      </c>
      <c r="XI3" s="147" t="s">
        <v>122</v>
      </c>
      <c r="XJ3" s="147" t="s">
        <v>123</v>
      </c>
      <c r="XK3" s="147" t="s">
        <v>124</v>
      </c>
      <c r="XL3" s="147" t="s">
        <v>125</v>
      </c>
      <c r="XM3" s="147" t="s">
        <v>126</v>
      </c>
      <c r="XN3" s="147" t="s">
        <v>127</v>
      </c>
      <c r="XO3" s="147" t="s">
        <v>122</v>
      </c>
      <c r="XP3" s="147" t="s">
        <v>123</v>
      </c>
      <c r="XQ3" s="147" t="s">
        <v>124</v>
      </c>
      <c r="XR3" s="147" t="s">
        <v>125</v>
      </c>
      <c r="XS3" s="147" t="s">
        <v>126</v>
      </c>
      <c r="XT3" s="147" t="s">
        <v>127</v>
      </c>
      <c r="XU3" s="147" t="s">
        <v>122</v>
      </c>
      <c r="XV3" s="147" t="s">
        <v>123</v>
      </c>
      <c r="XW3" s="147" t="s">
        <v>124</v>
      </c>
      <c r="XX3" s="147" t="s">
        <v>125</v>
      </c>
      <c r="XY3" s="147" t="s">
        <v>126</v>
      </c>
      <c r="XZ3" s="147" t="s">
        <v>127</v>
      </c>
      <c r="YA3" s="147" t="s">
        <v>122</v>
      </c>
      <c r="YB3" s="147" t="s">
        <v>123</v>
      </c>
      <c r="YC3" s="147" t="s">
        <v>124</v>
      </c>
      <c r="YD3" s="147" t="s">
        <v>125</v>
      </c>
      <c r="YE3" s="147" t="s">
        <v>126</v>
      </c>
      <c r="YF3" s="147" t="s">
        <v>127</v>
      </c>
      <c r="YG3" s="147" t="s">
        <v>122</v>
      </c>
      <c r="YH3" s="147" t="s">
        <v>123</v>
      </c>
      <c r="YI3" s="147" t="s">
        <v>124</v>
      </c>
      <c r="YJ3" s="147" t="s">
        <v>125</v>
      </c>
      <c r="YK3" s="147" t="s">
        <v>126</v>
      </c>
      <c r="YL3" s="3"/>
      <c r="YM3" s="29"/>
      <c r="YN3" s="29"/>
      <c r="YO3" s="29"/>
      <c r="YP3" s="29"/>
      <c r="YQ3" s="29"/>
      <c r="YR3" s="29"/>
      <c r="YS3" s="29"/>
      <c r="YT3" s="29"/>
      <c r="YU3" s="29"/>
      <c r="YV3" s="29"/>
      <c r="YW3" s="29"/>
      <c r="YX3" s="29"/>
      <c r="YY3" s="29"/>
      <c r="YZ3" s="29"/>
      <c r="ZA3" s="29"/>
      <c r="ZB3" s="29"/>
      <c r="ZC3" s="29"/>
      <c r="ZD3" s="29"/>
      <c r="ZE3" s="29"/>
      <c r="ZF3" s="29"/>
      <c r="ZG3" s="29"/>
      <c r="ZH3" s="29"/>
      <c r="ZI3" s="29"/>
      <c r="ZJ3" s="29"/>
      <c r="ZK3" s="29"/>
      <c r="ZL3" s="29"/>
      <c r="ZM3" s="29"/>
      <c r="ZN3" s="29"/>
      <c r="ZO3" s="29"/>
      <c r="ZP3" s="29"/>
      <c r="ZQ3" s="29"/>
      <c r="ZR3" s="29"/>
      <c r="ZS3" s="29"/>
      <c r="ZT3" s="29"/>
      <c r="ZU3" s="29"/>
      <c r="ZV3" s="29"/>
      <c r="ZW3" s="29"/>
      <c r="ZX3" s="29"/>
      <c r="ZY3" s="29"/>
      <c r="ZZ3" s="29"/>
      <c r="AAA3" s="29"/>
      <c r="AAB3" s="29"/>
      <c r="AAC3" s="29"/>
      <c r="AAD3" s="29"/>
      <c r="AAE3" s="29"/>
      <c r="AAF3" s="29"/>
      <c r="AAG3" s="29"/>
      <c r="AAH3" s="29"/>
      <c r="AAI3" s="29"/>
      <c r="AAJ3" s="29"/>
      <c r="AAK3" s="29"/>
      <c r="AAL3" s="29"/>
      <c r="AAM3" s="29"/>
      <c r="AAN3" s="29"/>
      <c r="AAO3" s="29"/>
      <c r="AAP3" s="29"/>
      <c r="AAQ3" s="29"/>
      <c r="AAR3" s="29"/>
      <c r="AAS3" s="29"/>
      <c r="AAT3" s="29"/>
      <c r="AAU3" s="29"/>
      <c r="AAV3" s="29"/>
      <c r="AAW3" s="29"/>
      <c r="AAX3" s="29"/>
      <c r="AAY3" s="29"/>
      <c r="AAZ3" s="29"/>
      <c r="ABA3" s="29"/>
      <c r="ABB3" s="29"/>
      <c r="ABC3" s="29"/>
      <c r="ABD3" s="29"/>
      <c r="ABE3" s="29"/>
      <c r="ABF3" s="29"/>
      <c r="ABG3" s="29"/>
      <c r="ABH3" s="29"/>
      <c r="ABI3" s="29"/>
      <c r="ABJ3" s="29"/>
      <c r="ABK3" s="29"/>
      <c r="ABL3" s="29"/>
      <c r="ABM3" s="29"/>
      <c r="ABN3" s="29"/>
      <c r="ABO3" s="29"/>
      <c r="ABP3" s="29"/>
      <c r="ABQ3" s="29"/>
      <c r="ABR3" s="29"/>
      <c r="ABS3" s="29"/>
      <c r="ABT3" s="29"/>
      <c r="ABU3" s="29"/>
      <c r="ABV3" s="29"/>
      <c r="ABW3" s="29"/>
      <c r="ABX3" s="29"/>
    </row>
    <row r="4" spans="1:752" ht="15.6">
      <c r="A4" s="143">
        <v>2010</v>
      </c>
      <c r="B4" s="143">
        <v>392.87</v>
      </c>
      <c r="C4" s="143">
        <v>36.299999999999997</v>
      </c>
      <c r="D4" s="143">
        <v>20.03</v>
      </c>
      <c r="E4" s="143">
        <v>23.63</v>
      </c>
      <c r="F4" s="143">
        <v>18.64</v>
      </c>
      <c r="G4" s="143">
        <v>23.25</v>
      </c>
      <c r="H4" s="143">
        <v>125.64</v>
      </c>
      <c r="I4" s="143">
        <v>8.8699999999999992</v>
      </c>
      <c r="J4" s="143">
        <v>2.4300000000000002</v>
      </c>
      <c r="K4" s="143">
        <v>3.12</v>
      </c>
      <c r="L4" s="143">
        <v>3.97</v>
      </c>
      <c r="M4" s="143">
        <v>4.3600000000000003</v>
      </c>
      <c r="N4" s="143">
        <v>82.95</v>
      </c>
      <c r="O4" s="143">
        <v>2.36</v>
      </c>
      <c r="P4" s="143">
        <v>3.43</v>
      </c>
      <c r="Q4" s="143">
        <v>2.64</v>
      </c>
      <c r="R4" s="143">
        <v>1.65</v>
      </c>
      <c r="S4" s="143">
        <v>1.2</v>
      </c>
      <c r="T4" s="143">
        <v>61.82</v>
      </c>
      <c r="U4" s="143">
        <v>6.09</v>
      </c>
      <c r="V4" s="143">
        <v>0.6</v>
      </c>
      <c r="W4" s="143">
        <v>2.31</v>
      </c>
      <c r="X4" s="143">
        <v>0.28000000000000003</v>
      </c>
      <c r="Y4" s="143">
        <v>0.81</v>
      </c>
      <c r="Z4" s="143">
        <v>38.159999999999997</v>
      </c>
      <c r="AA4" s="143">
        <v>1.76</v>
      </c>
      <c r="AB4" s="143">
        <v>0.4</v>
      </c>
      <c r="AC4" s="143">
        <v>1.62</v>
      </c>
      <c r="AD4" s="143">
        <v>0.61</v>
      </c>
      <c r="AE4" s="143">
        <v>0.75</v>
      </c>
      <c r="AF4" s="143">
        <v>130.87</v>
      </c>
      <c r="AG4" s="143">
        <v>2.29</v>
      </c>
      <c r="AH4" s="143">
        <v>4.55</v>
      </c>
      <c r="AI4" s="143">
        <v>3.69</v>
      </c>
      <c r="AJ4" s="143">
        <v>0.91</v>
      </c>
      <c r="AK4" s="143">
        <v>0.73</v>
      </c>
      <c r="AL4" s="143">
        <v>63.11</v>
      </c>
      <c r="AM4" s="143">
        <v>1.88</v>
      </c>
      <c r="AN4" s="143">
        <v>0.61</v>
      </c>
      <c r="AO4" s="143">
        <v>2.89</v>
      </c>
      <c r="AP4" s="143">
        <v>0.8</v>
      </c>
      <c r="AQ4" s="143">
        <v>0.43</v>
      </c>
      <c r="AR4" s="143">
        <v>34</v>
      </c>
      <c r="AS4" s="143">
        <v>2.04</v>
      </c>
      <c r="AT4" s="143">
        <v>0.4</v>
      </c>
      <c r="AU4" s="143">
        <v>1.47</v>
      </c>
      <c r="AV4" s="143">
        <v>0.24</v>
      </c>
      <c r="AW4" s="143">
        <v>0.51</v>
      </c>
      <c r="AX4" s="143">
        <v>39.28</v>
      </c>
      <c r="AY4" s="143">
        <v>1.04</v>
      </c>
      <c r="AZ4" s="143">
        <v>0.26</v>
      </c>
      <c r="BA4" s="143">
        <v>1.41</v>
      </c>
      <c r="BB4" s="143">
        <v>0.63</v>
      </c>
      <c r="BC4" s="143">
        <v>0.21</v>
      </c>
      <c r="BD4" s="143">
        <v>51.91</v>
      </c>
      <c r="BE4" s="143">
        <v>1.23</v>
      </c>
      <c r="BF4" s="143">
        <v>0.53</v>
      </c>
      <c r="BG4" s="143">
        <v>2.54</v>
      </c>
      <c r="BH4" s="143">
        <v>1.25</v>
      </c>
      <c r="BI4" s="143">
        <v>0.41</v>
      </c>
      <c r="BJ4" s="143">
        <v>40.090000000000003</v>
      </c>
      <c r="BK4" s="143">
        <v>0.91</v>
      </c>
      <c r="BL4" s="143">
        <v>0.52</v>
      </c>
      <c r="BM4" s="143">
        <v>1.24</v>
      </c>
      <c r="BN4" s="143">
        <v>0.45</v>
      </c>
      <c r="BO4" s="143">
        <v>0.47</v>
      </c>
      <c r="BP4" s="143">
        <v>37.26</v>
      </c>
      <c r="BQ4" s="143">
        <v>1.44</v>
      </c>
      <c r="BR4" s="143">
        <v>0.23</v>
      </c>
      <c r="BS4" s="143">
        <v>1.63</v>
      </c>
      <c r="BT4" s="143">
        <v>0.36</v>
      </c>
      <c r="BU4" s="143">
        <v>0.52</v>
      </c>
      <c r="BV4" s="143">
        <v>37.15</v>
      </c>
      <c r="BW4" s="143">
        <v>1.01</v>
      </c>
      <c r="BX4" s="143">
        <v>0.51</v>
      </c>
      <c r="BY4" s="143">
        <v>1.71</v>
      </c>
      <c r="BZ4" s="143">
        <v>0.86</v>
      </c>
      <c r="CA4" s="143">
        <v>0.36</v>
      </c>
      <c r="CB4" s="143">
        <v>21.51</v>
      </c>
      <c r="CC4" s="143">
        <v>0.32</v>
      </c>
      <c r="CD4" s="143">
        <v>0.25</v>
      </c>
      <c r="CE4" s="143">
        <v>0.62</v>
      </c>
      <c r="CF4" s="143">
        <v>0.02</v>
      </c>
      <c r="CG4" s="143">
        <v>0.1</v>
      </c>
      <c r="CH4" s="143">
        <v>232.71</v>
      </c>
      <c r="CI4" s="143">
        <v>8.7799999999999994</v>
      </c>
      <c r="CJ4" s="143">
        <v>6.49</v>
      </c>
      <c r="CK4" s="143">
        <v>7.52</v>
      </c>
      <c r="CL4" s="143">
        <v>7.42</v>
      </c>
      <c r="CM4" s="143">
        <v>8.52</v>
      </c>
      <c r="CN4" s="143">
        <v>140.19</v>
      </c>
      <c r="CO4" s="143">
        <v>4.6500000000000004</v>
      </c>
      <c r="CP4" s="143">
        <v>0.92</v>
      </c>
      <c r="CQ4" s="143">
        <v>5.25</v>
      </c>
      <c r="CR4" s="143">
        <v>5.24</v>
      </c>
      <c r="CS4" s="143">
        <v>1.33</v>
      </c>
      <c r="CT4" s="143">
        <v>107.92</v>
      </c>
      <c r="CU4" s="143">
        <v>2.97</v>
      </c>
      <c r="CV4" s="143">
        <v>0.54</v>
      </c>
      <c r="CW4" s="143">
        <v>2.9</v>
      </c>
      <c r="CX4" s="143">
        <v>1.33</v>
      </c>
      <c r="CY4" s="143">
        <v>0.67</v>
      </c>
      <c r="CZ4" s="143">
        <v>80.400000000000006</v>
      </c>
      <c r="DA4" s="143">
        <v>1.17</v>
      </c>
      <c r="DB4" s="143">
        <v>0.45</v>
      </c>
      <c r="DC4" s="143">
        <v>1.94</v>
      </c>
      <c r="DD4" s="143">
        <v>2.12</v>
      </c>
      <c r="DE4" s="143">
        <v>0.73</v>
      </c>
      <c r="DF4" s="143">
        <v>37.909999999999997</v>
      </c>
      <c r="DG4" s="143">
        <v>0.72</v>
      </c>
      <c r="DH4" s="143">
        <v>0.28999999999999998</v>
      </c>
      <c r="DI4" s="143">
        <v>1.3</v>
      </c>
      <c r="DJ4" s="143">
        <v>0.32</v>
      </c>
      <c r="DK4" s="143">
        <v>0.4</v>
      </c>
      <c r="DL4" s="143">
        <v>107.13</v>
      </c>
      <c r="DM4" s="143">
        <v>1.44</v>
      </c>
      <c r="DN4" s="143">
        <v>0.49</v>
      </c>
      <c r="DO4" s="143">
        <v>1.95</v>
      </c>
      <c r="DP4" s="143">
        <v>1.2</v>
      </c>
      <c r="DQ4" s="143">
        <v>0.56000000000000005</v>
      </c>
      <c r="DR4" s="143">
        <v>52.5</v>
      </c>
      <c r="DS4" s="143">
        <v>1.72</v>
      </c>
      <c r="DT4" s="143">
        <v>0.62</v>
      </c>
      <c r="DU4" s="143">
        <v>2.23</v>
      </c>
      <c r="DV4" s="143">
        <v>1.41</v>
      </c>
      <c r="DW4" s="143">
        <v>0.46</v>
      </c>
      <c r="DX4" s="143">
        <v>17.100000000000001</v>
      </c>
      <c r="DY4" s="143">
        <v>0.52</v>
      </c>
      <c r="DZ4" s="143">
        <v>0.21</v>
      </c>
      <c r="EA4" s="143">
        <v>1.26</v>
      </c>
      <c r="EB4" s="143">
        <v>0.18</v>
      </c>
      <c r="EC4" s="143">
        <v>0.19</v>
      </c>
      <c r="ED4" s="143">
        <v>16.8</v>
      </c>
      <c r="EE4" s="143">
        <v>1.23</v>
      </c>
      <c r="EF4" s="143">
        <v>0.23</v>
      </c>
      <c r="EG4" s="143">
        <v>0.68</v>
      </c>
      <c r="EH4" s="143">
        <v>1.29</v>
      </c>
      <c r="EI4" s="143">
        <v>0.25</v>
      </c>
      <c r="EJ4" s="143">
        <v>69.78</v>
      </c>
      <c r="EK4" s="143">
        <v>1.34</v>
      </c>
      <c r="EL4" s="143">
        <v>0.6</v>
      </c>
      <c r="EM4" s="143">
        <v>3.4</v>
      </c>
      <c r="EN4" s="143">
        <v>1.39</v>
      </c>
      <c r="EO4" s="143">
        <v>0.65</v>
      </c>
      <c r="EP4" s="143">
        <v>16.809999999999999</v>
      </c>
      <c r="EQ4" s="143">
        <v>0.65</v>
      </c>
      <c r="ER4" s="143">
        <v>0.31</v>
      </c>
      <c r="ES4" s="143">
        <v>0.99</v>
      </c>
      <c r="ET4" s="143">
        <v>0.41</v>
      </c>
      <c r="EU4" s="143">
        <v>0.26</v>
      </c>
      <c r="EV4" s="143">
        <v>71.099999999999994</v>
      </c>
      <c r="EW4" s="143">
        <v>4.5199999999999996</v>
      </c>
      <c r="EX4" s="143">
        <v>0.97</v>
      </c>
      <c r="EY4" s="143">
        <v>2.4</v>
      </c>
      <c r="EZ4" s="143">
        <v>1.03</v>
      </c>
      <c r="FA4" s="143">
        <v>2.6</v>
      </c>
      <c r="FB4" s="143">
        <v>29.11</v>
      </c>
      <c r="FC4" s="143">
        <v>1.33</v>
      </c>
      <c r="FD4" s="143">
        <v>0.27</v>
      </c>
      <c r="FE4" s="143">
        <v>1.61</v>
      </c>
      <c r="FF4" s="143">
        <v>0.26</v>
      </c>
      <c r="FG4" s="143">
        <v>0.18</v>
      </c>
      <c r="FH4" s="143">
        <v>7.1</v>
      </c>
      <c r="FI4" s="143">
        <v>0.1</v>
      </c>
      <c r="FJ4" s="143">
        <v>0.08</v>
      </c>
      <c r="FK4" s="143">
        <v>0.6</v>
      </c>
      <c r="FL4" s="143">
        <v>0.21</v>
      </c>
      <c r="FM4" s="143">
        <v>0.13</v>
      </c>
      <c r="FN4" s="143">
        <v>12.34</v>
      </c>
      <c r="FO4" s="143">
        <v>0.3</v>
      </c>
      <c r="FP4" s="143">
        <v>0.15</v>
      </c>
      <c r="FQ4" s="143">
        <v>0.56999999999999995</v>
      </c>
      <c r="FR4" s="143">
        <v>0.27</v>
      </c>
      <c r="FS4" s="143">
        <v>0.14000000000000001</v>
      </c>
      <c r="FT4" s="143">
        <v>16.07</v>
      </c>
      <c r="FU4" s="143">
        <v>0.28999999999999998</v>
      </c>
      <c r="FV4" s="143">
        <v>0.23</v>
      </c>
      <c r="FW4" s="143">
        <v>0.94</v>
      </c>
      <c r="FX4" s="143">
        <v>0.06</v>
      </c>
      <c r="FY4" s="143">
        <v>0.11</v>
      </c>
      <c r="FZ4" s="143">
        <v>26.71</v>
      </c>
      <c r="GA4" s="143">
        <v>1.78</v>
      </c>
      <c r="GB4" s="143">
        <v>0.19</v>
      </c>
      <c r="GC4" s="143">
        <v>0.85</v>
      </c>
      <c r="GD4" s="143">
        <v>0.09</v>
      </c>
      <c r="GE4" s="143">
        <v>0.51</v>
      </c>
      <c r="GF4" s="143">
        <v>22.05</v>
      </c>
      <c r="GG4" s="143">
        <v>0.62</v>
      </c>
      <c r="GH4" s="143">
        <v>0.24</v>
      </c>
      <c r="GI4" s="143">
        <v>0.94</v>
      </c>
      <c r="GJ4" s="143">
        <v>7.0000000000000007E-2</v>
      </c>
      <c r="GK4" s="143">
        <v>0.33</v>
      </c>
      <c r="GL4" s="143">
        <v>15.42</v>
      </c>
      <c r="GM4" s="143">
        <v>0.34</v>
      </c>
      <c r="GN4" s="143">
        <v>7.0000000000000007E-2</v>
      </c>
      <c r="GO4" s="143">
        <v>0.61</v>
      </c>
      <c r="GP4" s="143">
        <v>0.32</v>
      </c>
      <c r="GQ4" s="143">
        <v>0.26</v>
      </c>
      <c r="GR4" s="143">
        <v>11.67</v>
      </c>
      <c r="GS4" s="143">
        <v>0.2</v>
      </c>
      <c r="GT4" s="143">
        <v>0.08</v>
      </c>
      <c r="GU4" s="143">
        <v>0.32</v>
      </c>
      <c r="GV4" s="143">
        <v>7.0000000000000007E-2</v>
      </c>
      <c r="GW4" s="143">
        <v>0.13</v>
      </c>
      <c r="GX4" s="143">
        <v>17.25</v>
      </c>
      <c r="GY4" s="143">
        <v>1.1299999999999999</v>
      </c>
      <c r="GZ4" s="143">
        <v>0.15</v>
      </c>
      <c r="HA4" s="143">
        <v>0.9</v>
      </c>
      <c r="HB4" s="143">
        <v>0.19</v>
      </c>
      <c r="HC4" s="143">
        <v>0.6</v>
      </c>
      <c r="HD4" s="143">
        <v>20.84</v>
      </c>
      <c r="HE4" s="143">
        <v>0.41</v>
      </c>
      <c r="HF4" s="143">
        <v>0.1</v>
      </c>
      <c r="HG4" s="143">
        <v>0.36</v>
      </c>
      <c r="HH4" s="143">
        <v>7.0000000000000007E-2</v>
      </c>
      <c r="HI4" s="143">
        <v>0.11</v>
      </c>
      <c r="HJ4" s="143">
        <v>9.41</v>
      </c>
      <c r="HK4" s="143">
        <v>0.41</v>
      </c>
      <c r="HL4" s="143">
        <v>0.2</v>
      </c>
      <c r="HM4" s="143">
        <v>0.64</v>
      </c>
      <c r="HN4" s="143">
        <v>0.08</v>
      </c>
      <c r="HO4" s="143">
        <v>0.16</v>
      </c>
      <c r="HP4" s="143">
        <v>32.700000000000003</v>
      </c>
      <c r="HQ4" s="143">
        <v>0.96</v>
      </c>
      <c r="HR4" s="143">
        <v>0.13</v>
      </c>
      <c r="HS4" s="143">
        <v>0.84</v>
      </c>
      <c r="HT4" s="143">
        <v>1.24</v>
      </c>
      <c r="HU4" s="143">
        <v>0.34</v>
      </c>
      <c r="HV4" s="143">
        <v>24.24</v>
      </c>
      <c r="HW4" s="143">
        <v>0.77</v>
      </c>
      <c r="HX4" s="143">
        <v>0.37</v>
      </c>
      <c r="HY4" s="143">
        <v>1.05</v>
      </c>
      <c r="HZ4" s="143">
        <v>0.18</v>
      </c>
      <c r="IA4" s="143">
        <v>0.52</v>
      </c>
      <c r="IB4" s="143">
        <v>17.850000000000001</v>
      </c>
      <c r="IC4" s="143">
        <v>0.97</v>
      </c>
      <c r="ID4" s="143">
        <v>0.19</v>
      </c>
      <c r="IE4" s="143">
        <v>0.76</v>
      </c>
      <c r="IF4" s="143">
        <v>0.09</v>
      </c>
      <c r="IG4" s="143">
        <v>0.19</v>
      </c>
      <c r="IH4" s="143">
        <v>22.17</v>
      </c>
      <c r="II4" s="143">
        <v>0.69</v>
      </c>
      <c r="IJ4" s="143">
        <v>0.22</v>
      </c>
      <c r="IK4" s="143">
        <v>0.75</v>
      </c>
      <c r="IL4" s="143">
        <v>7.0000000000000007E-2</v>
      </c>
      <c r="IM4" s="143">
        <v>0.21</v>
      </c>
      <c r="IN4" s="143">
        <v>67.83</v>
      </c>
      <c r="IO4" s="143">
        <v>7.86</v>
      </c>
      <c r="IP4" s="143">
        <v>0.67</v>
      </c>
      <c r="IQ4" s="143">
        <v>2.23</v>
      </c>
      <c r="IR4" s="143">
        <v>0.74</v>
      </c>
      <c r="IS4" s="143">
        <v>1.48</v>
      </c>
      <c r="IT4" s="143">
        <v>17.440000000000001</v>
      </c>
      <c r="IU4" s="143">
        <v>0.41</v>
      </c>
      <c r="IV4" s="143">
        <v>0.12</v>
      </c>
      <c r="IW4" s="143">
        <v>0.5</v>
      </c>
      <c r="IX4" s="143">
        <v>0.15</v>
      </c>
      <c r="IY4" s="143">
        <v>0.33</v>
      </c>
      <c r="IZ4" s="143">
        <v>14.11</v>
      </c>
      <c r="JA4" s="143">
        <v>0.27</v>
      </c>
      <c r="JB4" s="143">
        <v>0.18</v>
      </c>
      <c r="JC4" s="143">
        <v>0.57999999999999996</v>
      </c>
      <c r="JD4" s="143">
        <v>0.04</v>
      </c>
      <c r="JE4" s="143">
        <v>0.14000000000000001</v>
      </c>
      <c r="JF4" s="143">
        <v>33.950000000000003</v>
      </c>
      <c r="JG4" s="143">
        <v>0.84</v>
      </c>
      <c r="JH4" s="143">
        <v>0.35</v>
      </c>
      <c r="JI4" s="143">
        <v>1.1200000000000001</v>
      </c>
      <c r="JJ4" s="143">
        <v>0.99</v>
      </c>
      <c r="JK4" s="143">
        <v>0.66</v>
      </c>
      <c r="JL4" s="143">
        <v>10.07</v>
      </c>
      <c r="JM4" s="143">
        <v>0.21</v>
      </c>
      <c r="JN4" s="143">
        <v>0.11</v>
      </c>
      <c r="JO4" s="143">
        <v>0.33</v>
      </c>
      <c r="JP4" s="143">
        <v>0.02</v>
      </c>
      <c r="JQ4" s="143">
        <v>0.1</v>
      </c>
      <c r="JR4" s="143">
        <v>10.09</v>
      </c>
      <c r="JS4" s="143">
        <v>0.13</v>
      </c>
      <c r="JT4" s="143">
        <v>0.04</v>
      </c>
      <c r="JU4" s="143">
        <v>0.28999999999999998</v>
      </c>
      <c r="JV4" s="143">
        <v>0.06</v>
      </c>
      <c r="JW4" s="143">
        <v>0.28000000000000003</v>
      </c>
      <c r="JX4" s="143">
        <v>42.43</v>
      </c>
      <c r="JY4" s="143">
        <v>0.9</v>
      </c>
      <c r="JZ4" s="143">
        <v>0.35</v>
      </c>
      <c r="KA4" s="143">
        <v>1.59</v>
      </c>
      <c r="KB4" s="143">
        <v>0.27</v>
      </c>
      <c r="KC4" s="143">
        <v>0.51</v>
      </c>
      <c r="KD4" s="143">
        <v>20.149999999999999</v>
      </c>
      <c r="KE4" s="143">
        <v>1.01</v>
      </c>
      <c r="KF4" s="143">
        <v>0.34</v>
      </c>
      <c r="KG4" s="143">
        <v>0.92</v>
      </c>
      <c r="KH4" s="143">
        <v>0.2</v>
      </c>
      <c r="KI4" s="143">
        <v>0.32</v>
      </c>
      <c r="KJ4" s="143">
        <v>28.07</v>
      </c>
      <c r="KK4" s="143">
        <v>0.98</v>
      </c>
      <c r="KL4" s="143">
        <v>0.36</v>
      </c>
      <c r="KM4" s="143">
        <v>1.08</v>
      </c>
      <c r="KN4" s="143">
        <v>0.19</v>
      </c>
      <c r="KO4" s="143">
        <v>0.22</v>
      </c>
      <c r="KP4" s="143">
        <v>21.17</v>
      </c>
      <c r="KQ4" s="143">
        <v>0.5</v>
      </c>
      <c r="KR4" s="143">
        <v>0.28999999999999998</v>
      </c>
      <c r="KS4" s="143">
        <v>0.71</v>
      </c>
      <c r="KT4" s="143">
        <v>7.0000000000000007E-2</v>
      </c>
      <c r="KU4" s="143">
        <v>0.18</v>
      </c>
      <c r="KV4" s="143">
        <v>29.96</v>
      </c>
      <c r="KW4" s="143">
        <v>0.62</v>
      </c>
      <c r="KX4" s="143">
        <v>0.5</v>
      </c>
      <c r="KY4" s="143">
        <v>1.1599999999999999</v>
      </c>
      <c r="KZ4" s="143">
        <v>0.21</v>
      </c>
      <c r="LA4" s="143">
        <v>0.15</v>
      </c>
      <c r="LB4" s="143">
        <v>178.46</v>
      </c>
      <c r="LC4" s="143">
        <v>14.92</v>
      </c>
      <c r="LD4" s="143">
        <v>2.2200000000000002</v>
      </c>
      <c r="LE4" s="143">
        <v>5.5</v>
      </c>
      <c r="LF4" s="143">
        <v>2.11</v>
      </c>
      <c r="LG4" s="143">
        <v>5.74</v>
      </c>
      <c r="LH4" s="143">
        <v>43.85</v>
      </c>
      <c r="LI4" s="143">
        <v>0.98</v>
      </c>
      <c r="LJ4" s="143">
        <v>0.19</v>
      </c>
      <c r="LK4" s="143">
        <v>0.52</v>
      </c>
      <c r="LL4" s="143">
        <v>0.21</v>
      </c>
      <c r="LM4" s="143">
        <v>0.5</v>
      </c>
      <c r="LN4" s="143">
        <v>43.26</v>
      </c>
      <c r="LO4" s="143">
        <v>1.02</v>
      </c>
      <c r="LP4" s="143">
        <v>0.85</v>
      </c>
      <c r="LQ4" s="143">
        <v>0.75</v>
      </c>
      <c r="LR4" s="143">
        <v>0.56999999999999995</v>
      </c>
      <c r="LS4" s="143">
        <v>0.39</v>
      </c>
      <c r="LT4" s="143">
        <v>55.73</v>
      </c>
      <c r="LU4" s="143">
        <v>3.03</v>
      </c>
      <c r="LV4" s="143">
        <v>0.53</v>
      </c>
      <c r="LW4" s="143">
        <v>0.95</v>
      </c>
      <c r="LX4" s="143">
        <v>1.1200000000000001</v>
      </c>
      <c r="LY4" s="143">
        <v>0.8</v>
      </c>
      <c r="LZ4" s="143">
        <v>46.53</v>
      </c>
      <c r="MA4" s="143">
        <v>1.31</v>
      </c>
      <c r="MB4" s="143">
        <v>0.27</v>
      </c>
      <c r="MC4" s="143">
        <v>1.41</v>
      </c>
      <c r="MD4" s="143">
        <v>0.16</v>
      </c>
      <c r="ME4" s="143">
        <v>1.1100000000000001</v>
      </c>
      <c r="MF4" s="143">
        <v>63.1</v>
      </c>
      <c r="MG4" s="143">
        <v>0.09</v>
      </c>
      <c r="MH4" s="143">
        <v>0.04</v>
      </c>
      <c r="MI4" s="143">
        <v>0.23</v>
      </c>
      <c r="MJ4" s="143">
        <v>0.09</v>
      </c>
      <c r="MK4" s="143">
        <v>0.1</v>
      </c>
      <c r="ML4" s="143">
        <v>31.44</v>
      </c>
      <c r="MM4" s="143">
        <v>0.84</v>
      </c>
      <c r="MN4" s="143">
        <v>0.46</v>
      </c>
      <c r="MO4" s="143">
        <v>0.78</v>
      </c>
      <c r="MP4" s="143">
        <v>0.7</v>
      </c>
      <c r="MQ4" s="143">
        <v>0.36</v>
      </c>
      <c r="MR4" s="143">
        <v>59.71</v>
      </c>
      <c r="MS4" s="143">
        <v>1.1599999999999999</v>
      </c>
      <c r="MT4" s="143">
        <v>0.48</v>
      </c>
      <c r="MU4" s="143">
        <v>1.01</v>
      </c>
      <c r="MV4" s="143">
        <v>0.53</v>
      </c>
      <c r="MW4" s="143">
        <v>0.49</v>
      </c>
      <c r="MX4" s="143">
        <v>42.72</v>
      </c>
      <c r="MY4" s="143">
        <v>1.01</v>
      </c>
      <c r="MZ4" s="143">
        <v>0.28000000000000003</v>
      </c>
      <c r="NA4" s="143">
        <v>1.1100000000000001</v>
      </c>
      <c r="NB4" s="143">
        <v>0.26</v>
      </c>
      <c r="NC4" s="143">
        <v>0.52</v>
      </c>
      <c r="ND4" s="143">
        <v>39.32</v>
      </c>
      <c r="NE4" s="143">
        <v>0.68</v>
      </c>
      <c r="NF4" s="143">
        <v>0.23</v>
      </c>
      <c r="NG4" s="143">
        <v>1.1399999999999999</v>
      </c>
      <c r="NH4" s="143">
        <v>0.12</v>
      </c>
      <c r="NI4" s="143">
        <v>0.26</v>
      </c>
      <c r="NJ4" s="143">
        <v>19.579999999999998</v>
      </c>
      <c r="NK4" s="143">
        <v>0.54</v>
      </c>
      <c r="NL4" s="143">
        <v>0.12</v>
      </c>
      <c r="NM4" s="143">
        <v>0.52</v>
      </c>
      <c r="NN4" s="143">
        <v>0.26</v>
      </c>
      <c r="NO4" s="143">
        <v>0.45</v>
      </c>
      <c r="NP4" s="143">
        <v>10.92</v>
      </c>
      <c r="NQ4" s="143">
        <v>0.25</v>
      </c>
      <c r="NR4" s="143">
        <v>7.0000000000000007E-2</v>
      </c>
      <c r="NS4" s="143">
        <v>0.3</v>
      </c>
      <c r="NT4" s="143">
        <v>0.02</v>
      </c>
      <c r="NU4" s="143">
        <v>0.1</v>
      </c>
      <c r="NV4" s="143">
        <v>103.75</v>
      </c>
      <c r="NW4" s="143">
        <v>2.84</v>
      </c>
      <c r="NX4" s="143">
        <v>1.69</v>
      </c>
      <c r="NY4" s="143">
        <v>5.31</v>
      </c>
      <c r="NZ4" s="143">
        <v>2.13</v>
      </c>
      <c r="OA4" s="143">
        <v>3.81</v>
      </c>
      <c r="OB4" s="143">
        <v>35.53</v>
      </c>
      <c r="OC4" s="143">
        <v>0.84</v>
      </c>
      <c r="OD4" s="143">
        <v>0.42</v>
      </c>
      <c r="OE4" s="143">
        <v>0.97</v>
      </c>
      <c r="OF4" s="143">
        <v>1</v>
      </c>
      <c r="OG4" s="143">
        <v>0.54</v>
      </c>
      <c r="OH4" s="143">
        <v>29.57</v>
      </c>
      <c r="OI4" s="143">
        <v>0.6</v>
      </c>
      <c r="OJ4" s="143">
        <v>0.12</v>
      </c>
      <c r="OK4" s="143">
        <v>0.85</v>
      </c>
      <c r="OL4" s="143">
        <v>0.21</v>
      </c>
      <c r="OM4" s="143">
        <v>0.21</v>
      </c>
      <c r="ON4" s="143">
        <v>51.69</v>
      </c>
      <c r="OO4" s="143">
        <v>1.3</v>
      </c>
      <c r="OP4" s="143">
        <v>0.41</v>
      </c>
      <c r="OQ4" s="143">
        <v>1.9</v>
      </c>
      <c r="OR4" s="143">
        <v>0.57999999999999996</v>
      </c>
      <c r="OS4" s="143">
        <v>0.7</v>
      </c>
      <c r="OT4" s="143">
        <v>33.47</v>
      </c>
      <c r="OU4" s="143">
        <v>1.48</v>
      </c>
      <c r="OV4" s="143">
        <v>0.38</v>
      </c>
      <c r="OW4" s="143">
        <v>1.39</v>
      </c>
      <c r="OX4" s="143">
        <v>0.39</v>
      </c>
      <c r="OY4" s="143">
        <v>0.31</v>
      </c>
      <c r="OZ4" s="143">
        <v>55.02</v>
      </c>
      <c r="PA4" s="143">
        <v>1.67</v>
      </c>
      <c r="PB4" s="143">
        <v>0.46</v>
      </c>
      <c r="PC4" s="143">
        <v>1.53</v>
      </c>
      <c r="PD4" s="143">
        <v>0.66</v>
      </c>
      <c r="PE4" s="143">
        <v>0.43</v>
      </c>
      <c r="PF4" s="143">
        <v>36.81</v>
      </c>
      <c r="PG4" s="143">
        <v>0.59</v>
      </c>
      <c r="PH4" s="143">
        <v>0.47</v>
      </c>
      <c r="PI4" s="143">
        <v>1.1000000000000001</v>
      </c>
      <c r="PJ4" s="143">
        <v>1.21</v>
      </c>
      <c r="PK4" s="143">
        <v>0.27</v>
      </c>
      <c r="PL4" s="143">
        <v>7.93</v>
      </c>
      <c r="PM4" s="143">
        <v>0.34</v>
      </c>
      <c r="PN4" s="143">
        <v>0.18</v>
      </c>
      <c r="PO4" s="143">
        <v>0.34</v>
      </c>
      <c r="PP4" s="143">
        <v>7.0000000000000007E-2</v>
      </c>
      <c r="PQ4" s="143">
        <v>0.12</v>
      </c>
      <c r="PR4" s="143">
        <v>24.07</v>
      </c>
      <c r="PS4" s="143">
        <v>0.35</v>
      </c>
      <c r="PT4" s="143">
        <v>0.24</v>
      </c>
      <c r="PU4" s="143">
        <v>1.3</v>
      </c>
      <c r="PV4" s="143">
        <v>0.67</v>
      </c>
      <c r="PW4" s="143">
        <v>0.3</v>
      </c>
      <c r="PX4" s="143">
        <v>26.77</v>
      </c>
      <c r="PY4" s="143">
        <v>0.61</v>
      </c>
      <c r="PZ4" s="143">
        <v>0.17</v>
      </c>
      <c r="QA4" s="143">
        <v>0.63</v>
      </c>
      <c r="QB4" s="143">
        <v>0.18</v>
      </c>
      <c r="QC4" s="143">
        <v>0.22</v>
      </c>
      <c r="QD4" s="143">
        <v>28.95</v>
      </c>
      <c r="QE4" s="143">
        <v>0.71</v>
      </c>
      <c r="QF4" s="143">
        <v>0.31</v>
      </c>
      <c r="QG4" s="143">
        <v>0.66</v>
      </c>
      <c r="QH4" s="143">
        <v>0.41</v>
      </c>
      <c r="QI4" s="143">
        <v>0.31</v>
      </c>
      <c r="QJ4" s="143">
        <v>29.27</v>
      </c>
      <c r="QK4" s="143">
        <v>0.82</v>
      </c>
      <c r="QL4" s="143">
        <v>0.31</v>
      </c>
      <c r="QM4" s="143">
        <v>1.07</v>
      </c>
      <c r="QN4" s="143">
        <v>0.24</v>
      </c>
      <c r="QO4" s="143">
        <v>0.49</v>
      </c>
      <c r="QP4" s="143">
        <v>25.62</v>
      </c>
      <c r="QQ4" s="143">
        <v>1.27</v>
      </c>
      <c r="QR4" s="143">
        <v>0.4</v>
      </c>
      <c r="QS4" s="143">
        <v>1.04</v>
      </c>
      <c r="QT4" s="143">
        <v>0.45</v>
      </c>
      <c r="QU4" s="143">
        <v>0.4</v>
      </c>
      <c r="QV4" s="143">
        <v>248.75</v>
      </c>
      <c r="QW4" s="143">
        <v>50.12</v>
      </c>
      <c r="QX4" s="143">
        <v>9.34</v>
      </c>
      <c r="QY4" s="143">
        <v>10.85</v>
      </c>
      <c r="QZ4" s="143">
        <v>24.63</v>
      </c>
      <c r="RA4" s="143">
        <v>9.0500000000000007</v>
      </c>
      <c r="RB4" s="143">
        <v>172.05</v>
      </c>
      <c r="RC4" s="153">
        <v>5.42</v>
      </c>
      <c r="RD4" s="154">
        <v>1.31</v>
      </c>
      <c r="RE4" s="154">
        <v>5.23</v>
      </c>
      <c r="RF4" s="154">
        <v>2.97</v>
      </c>
      <c r="RG4" s="154">
        <v>6.85</v>
      </c>
      <c r="RH4" s="143">
        <v>16.54</v>
      </c>
      <c r="RI4" s="154">
        <v>0.84</v>
      </c>
      <c r="RJ4" s="154">
        <v>0.24</v>
      </c>
      <c r="RK4" s="154">
        <v>0.98</v>
      </c>
      <c r="RL4" s="154">
        <v>7.0000000000000007E-2</v>
      </c>
      <c r="RM4" s="154">
        <v>0.24</v>
      </c>
      <c r="RN4" s="143">
        <v>17.18</v>
      </c>
      <c r="RO4" s="154">
        <v>0.36</v>
      </c>
      <c r="RP4" s="154">
        <v>0.12</v>
      </c>
      <c r="RQ4" s="154">
        <v>0.57999999999999996</v>
      </c>
      <c r="RR4" s="154">
        <v>7.0000000000000007E-2</v>
      </c>
      <c r="RS4" s="154">
        <v>0.11</v>
      </c>
      <c r="RT4" s="143">
        <v>25.73</v>
      </c>
      <c r="RU4" s="154">
        <v>0.88</v>
      </c>
      <c r="RV4" s="154">
        <v>0.19</v>
      </c>
      <c r="RW4" s="154">
        <v>0.79</v>
      </c>
      <c r="RX4" s="154">
        <v>0.11</v>
      </c>
      <c r="RY4" s="154">
        <v>0.25</v>
      </c>
      <c r="RZ4" s="143">
        <v>25.74</v>
      </c>
      <c r="SA4" s="154">
        <v>0.56999999999999995</v>
      </c>
      <c r="SB4" s="154">
        <v>0.15</v>
      </c>
      <c r="SC4" s="154">
        <v>1.21</v>
      </c>
      <c r="SD4" s="154">
        <v>0.1</v>
      </c>
      <c r="SE4" s="154">
        <v>0.26</v>
      </c>
      <c r="SF4" s="143">
        <v>34.56</v>
      </c>
      <c r="SG4" s="154">
        <v>0.94</v>
      </c>
      <c r="SH4" s="154">
        <v>0.28999999999999998</v>
      </c>
      <c r="SI4" s="154">
        <v>1.54</v>
      </c>
      <c r="SJ4" s="154">
        <v>0.15</v>
      </c>
      <c r="SK4" s="154">
        <v>1.99</v>
      </c>
      <c r="SL4" s="143">
        <v>14.22</v>
      </c>
      <c r="SM4" s="154">
        <v>0.4</v>
      </c>
      <c r="SN4" s="154">
        <v>1.1000000000000001</v>
      </c>
      <c r="SO4" s="154">
        <v>0.81</v>
      </c>
      <c r="SP4" s="154">
        <v>0.14000000000000001</v>
      </c>
      <c r="SQ4" s="154">
        <v>0.14000000000000001</v>
      </c>
      <c r="SR4" s="143">
        <v>16.170000000000002</v>
      </c>
      <c r="SS4" s="154">
        <v>0.19</v>
      </c>
      <c r="ST4" s="154">
        <v>0.13</v>
      </c>
      <c r="SU4" s="154">
        <v>0.36</v>
      </c>
      <c r="SV4" s="154">
        <v>0.13</v>
      </c>
      <c r="SW4" s="154">
        <v>0.12</v>
      </c>
      <c r="SX4" s="143">
        <v>20.36</v>
      </c>
      <c r="SY4" s="154">
        <v>0.54</v>
      </c>
      <c r="SZ4" s="154">
        <v>0.09</v>
      </c>
      <c r="TA4" s="154">
        <v>0.67</v>
      </c>
      <c r="TB4" s="154">
        <v>0.04</v>
      </c>
      <c r="TC4" s="154">
        <v>0.16</v>
      </c>
      <c r="TD4" s="143">
        <v>28.84</v>
      </c>
      <c r="TE4" s="154">
        <v>0.87</v>
      </c>
      <c r="TF4" s="154">
        <v>0.15</v>
      </c>
      <c r="TG4" s="154">
        <v>0.72</v>
      </c>
      <c r="TH4" s="154">
        <v>0.37</v>
      </c>
      <c r="TI4" s="154">
        <v>0.67</v>
      </c>
      <c r="TJ4" s="143">
        <v>25.94</v>
      </c>
      <c r="TK4" s="154">
        <v>0.85</v>
      </c>
      <c r="TL4" s="154">
        <v>0.28000000000000003</v>
      </c>
      <c r="TM4" s="154">
        <v>1.93</v>
      </c>
      <c r="TN4" s="154">
        <v>0.36</v>
      </c>
      <c r="TO4" s="154">
        <v>0.34</v>
      </c>
      <c r="TP4" s="143">
        <v>15.27</v>
      </c>
      <c r="TQ4" s="154">
        <v>0.64</v>
      </c>
      <c r="TR4" s="154">
        <v>0.09</v>
      </c>
      <c r="TS4" s="154">
        <v>0.33</v>
      </c>
      <c r="TT4" s="154">
        <v>0.01</v>
      </c>
      <c r="TU4" s="154">
        <v>0.12</v>
      </c>
      <c r="TV4" s="143">
        <v>33.520000000000003</v>
      </c>
      <c r="TW4" s="154">
        <v>1</v>
      </c>
      <c r="TX4" s="154">
        <v>0.49</v>
      </c>
      <c r="TY4" s="154">
        <v>1.27</v>
      </c>
      <c r="TZ4" s="154">
        <v>0.14000000000000001</v>
      </c>
      <c r="UA4" s="154">
        <v>0.26</v>
      </c>
      <c r="UB4" s="143">
        <v>11.4</v>
      </c>
      <c r="UC4" s="154">
        <v>0.32</v>
      </c>
      <c r="UD4" s="154">
        <v>0.2</v>
      </c>
      <c r="UE4" s="154">
        <v>0.61</v>
      </c>
      <c r="UF4" s="154">
        <v>0.08</v>
      </c>
      <c r="UG4" s="154">
        <v>0.1</v>
      </c>
      <c r="UH4" s="143">
        <v>25.27</v>
      </c>
      <c r="UI4" s="154">
        <v>0.81</v>
      </c>
      <c r="UJ4" s="154">
        <v>0.48</v>
      </c>
      <c r="UK4" s="154">
        <v>1.1200000000000001</v>
      </c>
      <c r="UL4" s="154">
        <v>0.25</v>
      </c>
      <c r="UM4" s="154">
        <v>0.33</v>
      </c>
      <c r="UN4" s="143">
        <v>9.7899999999999991</v>
      </c>
      <c r="UO4" s="154">
        <v>0.26</v>
      </c>
      <c r="UP4" s="154">
        <v>0.21</v>
      </c>
      <c r="UQ4" s="154">
        <v>0.61</v>
      </c>
      <c r="UR4" s="154">
        <v>0.06</v>
      </c>
      <c r="US4" s="154">
        <v>0.11</v>
      </c>
      <c r="UT4" s="143">
        <v>14.44</v>
      </c>
      <c r="UU4" s="154">
        <v>0.37</v>
      </c>
      <c r="UV4" s="154">
        <v>0.18</v>
      </c>
      <c r="UW4" s="154">
        <v>0.46</v>
      </c>
      <c r="UX4" s="154">
        <v>0.12</v>
      </c>
      <c r="UY4" s="154">
        <v>0.15</v>
      </c>
      <c r="UZ4" s="143">
        <v>16.07</v>
      </c>
      <c r="VA4" s="154">
        <v>0.36</v>
      </c>
      <c r="VB4" s="154">
        <v>0.19</v>
      </c>
      <c r="VC4" s="154">
        <v>0.79</v>
      </c>
      <c r="VD4" s="154">
        <v>0.03</v>
      </c>
      <c r="VE4" s="154">
        <v>0.11</v>
      </c>
      <c r="VF4" s="143">
        <v>98.96</v>
      </c>
      <c r="VG4" s="143">
        <v>7.4</v>
      </c>
      <c r="VH4" s="143">
        <v>0.98</v>
      </c>
      <c r="VI4" s="143">
        <v>2.75</v>
      </c>
      <c r="VJ4" s="143">
        <v>4.37</v>
      </c>
      <c r="VK4" s="143">
        <v>3.26</v>
      </c>
      <c r="VL4" s="143">
        <v>33.21</v>
      </c>
      <c r="VM4" s="143">
        <v>0.47</v>
      </c>
      <c r="VN4" s="143">
        <v>0.14000000000000001</v>
      </c>
      <c r="VO4" s="143">
        <v>0.63</v>
      </c>
      <c r="VP4" s="143">
        <v>0.13</v>
      </c>
      <c r="VQ4" s="143">
        <v>0.28999999999999998</v>
      </c>
      <c r="VR4" s="143">
        <v>18.82</v>
      </c>
      <c r="VS4" s="143">
        <v>0.32</v>
      </c>
      <c r="VT4" s="143">
        <v>0.06</v>
      </c>
      <c r="VU4" s="143">
        <v>0.65</v>
      </c>
      <c r="VV4" s="143">
        <v>0.2</v>
      </c>
      <c r="VW4" s="143">
        <v>0.16</v>
      </c>
      <c r="VX4" s="143">
        <v>14.21</v>
      </c>
      <c r="VY4" s="143">
        <v>0.26</v>
      </c>
      <c r="VZ4" s="143">
        <v>0.12</v>
      </c>
      <c r="WA4" s="143">
        <v>0.34</v>
      </c>
      <c r="WB4" s="143">
        <v>0.15</v>
      </c>
      <c r="WC4" s="143">
        <v>0.14000000000000001</v>
      </c>
      <c r="WD4" s="143">
        <v>18.11</v>
      </c>
      <c r="WE4" s="143">
        <v>0.49</v>
      </c>
      <c r="WF4" s="143">
        <v>0.18</v>
      </c>
      <c r="WG4" s="143">
        <v>0.5</v>
      </c>
      <c r="WH4" s="143">
        <v>0.11</v>
      </c>
      <c r="WI4" s="143">
        <v>0.19</v>
      </c>
      <c r="WJ4" s="143">
        <v>8.7200000000000006</v>
      </c>
      <c r="WK4" s="143">
        <v>0.2</v>
      </c>
      <c r="WL4" s="143">
        <v>0.06</v>
      </c>
      <c r="WM4" s="143">
        <v>0.22</v>
      </c>
      <c r="WN4" s="143">
        <v>0.15</v>
      </c>
      <c r="WO4" s="143">
        <v>0.1</v>
      </c>
      <c r="WP4" s="143">
        <v>14.09</v>
      </c>
      <c r="WQ4" s="143">
        <v>0.37</v>
      </c>
      <c r="WR4" s="143">
        <v>0.1</v>
      </c>
      <c r="WS4" s="143">
        <v>0.31</v>
      </c>
      <c r="WT4" s="143">
        <v>0.05</v>
      </c>
      <c r="WU4" s="143">
        <v>0.24</v>
      </c>
      <c r="WV4" s="143">
        <v>10.02</v>
      </c>
      <c r="WW4" s="143">
        <v>0.33</v>
      </c>
      <c r="WX4" s="143">
        <v>0.12</v>
      </c>
      <c r="WY4" s="143">
        <v>0.24</v>
      </c>
      <c r="WZ4" s="143">
        <v>0.01</v>
      </c>
      <c r="XA4" s="143">
        <v>7.0000000000000007E-2</v>
      </c>
      <c r="XB4" s="143">
        <v>70.34</v>
      </c>
      <c r="XC4" s="143">
        <v>2.44</v>
      </c>
      <c r="XD4" s="143">
        <v>1.1399999999999999</v>
      </c>
      <c r="XE4" s="143">
        <v>1.77</v>
      </c>
      <c r="XF4" s="143">
        <v>1.86</v>
      </c>
      <c r="XG4" s="143">
        <v>1.68</v>
      </c>
      <c r="XH4" s="143">
        <v>19.61</v>
      </c>
      <c r="XI4" s="143">
        <v>0.13</v>
      </c>
      <c r="XJ4" s="143">
        <v>0.16</v>
      </c>
      <c r="XK4" s="143">
        <v>0.38</v>
      </c>
      <c r="XL4" s="143">
        <v>0.1</v>
      </c>
      <c r="XM4" s="143">
        <v>0.18</v>
      </c>
      <c r="XN4" s="143">
        <v>30.34</v>
      </c>
      <c r="XO4" s="143">
        <v>1.42</v>
      </c>
      <c r="XP4" s="143">
        <v>0.3</v>
      </c>
      <c r="XQ4" s="143">
        <v>1</v>
      </c>
      <c r="XR4" s="143">
        <v>0.38</v>
      </c>
      <c r="XS4" s="143">
        <v>0.59</v>
      </c>
      <c r="XT4" s="143">
        <v>12.78</v>
      </c>
      <c r="XU4" s="143">
        <v>0.39</v>
      </c>
      <c r="XV4" s="143">
        <v>0.14000000000000001</v>
      </c>
      <c r="XW4" s="143">
        <v>0.51</v>
      </c>
      <c r="XX4" s="143">
        <v>0.13</v>
      </c>
      <c r="XY4" s="143">
        <v>0.27</v>
      </c>
      <c r="XZ4" s="143">
        <v>22.854976261363898</v>
      </c>
      <c r="YA4" s="143">
        <v>0.23</v>
      </c>
      <c r="YB4" s="143">
        <v>0.70514223507861895</v>
      </c>
      <c r="YC4" s="143">
        <v>0.60527462976203295</v>
      </c>
      <c r="YD4" s="143">
        <v>0.203599912088859</v>
      </c>
      <c r="YE4" s="143">
        <v>1.0274085597736999</v>
      </c>
      <c r="YF4" s="143">
        <v>14.103423968442501</v>
      </c>
      <c r="YG4" s="143">
        <v>0.26233085217609597</v>
      </c>
      <c r="YH4" s="143">
        <v>0.19</v>
      </c>
      <c r="YI4" s="143">
        <v>0.52042155808238799</v>
      </c>
      <c r="YJ4" s="143">
        <v>3.8436450308411099E-2</v>
      </c>
      <c r="YK4" s="143">
        <v>3.8436450308411099E-2</v>
      </c>
      <c r="YL4" s="5"/>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row>
    <row r="5" spans="1:752" ht="15.6">
      <c r="A5" s="143">
        <v>2011</v>
      </c>
      <c r="B5" s="143">
        <v>497.32</v>
      </c>
      <c r="C5" s="143">
        <v>41.03</v>
      </c>
      <c r="D5" s="143">
        <v>27.57</v>
      </c>
      <c r="E5" s="143">
        <v>27.78</v>
      </c>
      <c r="F5" s="143">
        <v>18.45</v>
      </c>
      <c r="G5" s="143">
        <v>12.36</v>
      </c>
      <c r="H5" s="143">
        <v>139.31</v>
      </c>
      <c r="I5" s="143">
        <v>8.8699999999999992</v>
      </c>
      <c r="J5" s="143">
        <v>3.12</v>
      </c>
      <c r="K5" s="143">
        <v>3.79</v>
      </c>
      <c r="L5" s="143">
        <v>3.62</v>
      </c>
      <c r="M5" s="143">
        <v>4.67</v>
      </c>
      <c r="N5" s="143">
        <v>86.96</v>
      </c>
      <c r="O5" s="143">
        <v>2.39</v>
      </c>
      <c r="P5" s="143">
        <v>3.58</v>
      </c>
      <c r="Q5" s="143">
        <v>2.89</v>
      </c>
      <c r="R5" s="143">
        <v>0.57999999999999996</v>
      </c>
      <c r="S5" s="143">
        <v>1.21</v>
      </c>
      <c r="T5" s="143">
        <v>62.37</v>
      </c>
      <c r="U5" s="143">
        <v>4.76</v>
      </c>
      <c r="V5" s="143">
        <v>0.62</v>
      </c>
      <c r="W5" s="143">
        <v>2.34</v>
      </c>
      <c r="X5" s="143">
        <v>0.3</v>
      </c>
      <c r="Y5" s="143">
        <v>0.95</v>
      </c>
      <c r="Z5" s="143">
        <v>50.12</v>
      </c>
      <c r="AA5" s="143">
        <v>1.97</v>
      </c>
      <c r="AB5" s="143">
        <v>0.43</v>
      </c>
      <c r="AC5" s="143">
        <v>1.84</v>
      </c>
      <c r="AD5" s="143">
        <v>0.66</v>
      </c>
      <c r="AE5" s="143">
        <v>0.87</v>
      </c>
      <c r="AF5" s="143">
        <v>133.08000000000001</v>
      </c>
      <c r="AG5" s="143">
        <v>2.5</v>
      </c>
      <c r="AH5" s="143">
        <v>5.31</v>
      </c>
      <c r="AI5" s="143">
        <v>4.21</v>
      </c>
      <c r="AJ5" s="143">
        <v>0.95</v>
      </c>
      <c r="AK5" s="143">
        <v>0.79</v>
      </c>
      <c r="AL5" s="143">
        <v>65.989999999999995</v>
      </c>
      <c r="AM5" s="143">
        <v>2.2200000000000002</v>
      </c>
      <c r="AN5" s="143">
        <v>0.64</v>
      </c>
      <c r="AO5" s="143">
        <v>3.03</v>
      </c>
      <c r="AP5" s="143">
        <v>0.7</v>
      </c>
      <c r="AQ5" s="143">
        <v>0.44</v>
      </c>
      <c r="AR5" s="143">
        <v>35.159999999999997</v>
      </c>
      <c r="AS5" s="143">
        <v>2.12</v>
      </c>
      <c r="AT5" s="143">
        <v>0.42</v>
      </c>
      <c r="AU5" s="143">
        <v>1.56</v>
      </c>
      <c r="AV5" s="143">
        <v>0.27</v>
      </c>
      <c r="AW5" s="143">
        <v>0.59</v>
      </c>
      <c r="AX5" s="143">
        <v>40.840000000000003</v>
      </c>
      <c r="AY5" s="143">
        <v>1.08</v>
      </c>
      <c r="AZ5" s="143">
        <v>0.41</v>
      </c>
      <c r="BA5" s="143">
        <v>1.39</v>
      </c>
      <c r="BB5" s="143">
        <v>0.42</v>
      </c>
      <c r="BC5" s="143">
        <v>0.2</v>
      </c>
      <c r="BD5" s="143">
        <v>52.78</v>
      </c>
      <c r="BE5" s="143">
        <v>1.32</v>
      </c>
      <c r="BF5" s="143">
        <v>0.55000000000000004</v>
      </c>
      <c r="BG5" s="143">
        <v>2.5499999999999998</v>
      </c>
      <c r="BH5" s="143">
        <v>1.1000000000000001</v>
      </c>
      <c r="BI5" s="143">
        <v>0.42</v>
      </c>
      <c r="BJ5" s="143">
        <v>42.11</v>
      </c>
      <c r="BK5" s="143">
        <v>1.02</v>
      </c>
      <c r="BL5" s="143">
        <v>0.56000000000000005</v>
      </c>
      <c r="BM5" s="143">
        <v>1.31</v>
      </c>
      <c r="BN5" s="143">
        <v>0.46</v>
      </c>
      <c r="BO5" s="143">
        <v>0.52</v>
      </c>
      <c r="BP5" s="143">
        <v>39.270000000000003</v>
      </c>
      <c r="BQ5" s="143">
        <v>1.54</v>
      </c>
      <c r="BR5" s="143">
        <v>0.28000000000000003</v>
      </c>
      <c r="BS5" s="143">
        <v>1.64</v>
      </c>
      <c r="BT5" s="143">
        <v>0.41</v>
      </c>
      <c r="BU5" s="143">
        <v>0.75</v>
      </c>
      <c r="BV5" s="143">
        <v>39.4</v>
      </c>
      <c r="BW5" s="143">
        <v>1.1299999999999999</v>
      </c>
      <c r="BX5" s="143">
        <v>0.52</v>
      </c>
      <c r="BY5" s="143">
        <v>1.65</v>
      </c>
      <c r="BZ5" s="143">
        <v>0.85</v>
      </c>
      <c r="CA5" s="143">
        <v>0.43</v>
      </c>
      <c r="CB5" s="143">
        <v>23.03</v>
      </c>
      <c r="CC5" s="143">
        <v>0.45</v>
      </c>
      <c r="CD5" s="143">
        <v>0.28000000000000003</v>
      </c>
      <c r="CE5" s="143">
        <v>0.75</v>
      </c>
      <c r="CF5" s="143">
        <v>0.02</v>
      </c>
      <c r="CG5" s="143">
        <v>0.09</v>
      </c>
      <c r="CH5" s="143">
        <v>264.3</v>
      </c>
      <c r="CI5" s="143">
        <v>9.2899999999999991</v>
      </c>
      <c r="CJ5" s="143">
        <v>7.4</v>
      </c>
      <c r="CK5" s="143">
        <v>8.02</v>
      </c>
      <c r="CL5" s="143">
        <v>8.5</v>
      </c>
      <c r="CM5" s="143">
        <v>9.26</v>
      </c>
      <c r="CN5" s="143">
        <v>171.8</v>
      </c>
      <c r="CO5" s="143">
        <v>5.87</v>
      </c>
      <c r="CP5" s="143">
        <v>0.97</v>
      </c>
      <c r="CQ5" s="143">
        <v>6.07</v>
      </c>
      <c r="CR5" s="143">
        <v>4.78</v>
      </c>
      <c r="CS5" s="143">
        <v>1.73</v>
      </c>
      <c r="CT5" s="143">
        <v>111.3</v>
      </c>
      <c r="CU5" s="143">
        <v>3.05</v>
      </c>
      <c r="CV5" s="143">
        <v>0.81</v>
      </c>
      <c r="CW5" s="143">
        <v>2.73</v>
      </c>
      <c r="CX5" s="143">
        <v>2.57</v>
      </c>
      <c r="CY5" s="143">
        <v>0.81</v>
      </c>
      <c r="CZ5" s="143">
        <v>79.05</v>
      </c>
      <c r="DA5" s="143">
        <v>1.27</v>
      </c>
      <c r="DB5" s="143">
        <v>0.48</v>
      </c>
      <c r="DC5" s="143">
        <v>2.08</v>
      </c>
      <c r="DD5" s="143">
        <v>2.3199999999999998</v>
      </c>
      <c r="DE5" s="143">
        <v>0.85</v>
      </c>
      <c r="DF5" s="143">
        <v>41.43</v>
      </c>
      <c r="DG5" s="143">
        <v>0.86</v>
      </c>
      <c r="DH5" s="143">
        <v>0.28999999999999998</v>
      </c>
      <c r="DI5" s="143">
        <v>1.45</v>
      </c>
      <c r="DJ5" s="143">
        <v>0.34</v>
      </c>
      <c r="DK5" s="143">
        <v>0.32</v>
      </c>
      <c r="DL5" s="143">
        <v>125.18</v>
      </c>
      <c r="DM5" s="143">
        <v>1.45</v>
      </c>
      <c r="DN5" s="143">
        <v>0.46</v>
      </c>
      <c r="DO5" s="143">
        <v>2.1800000000000002</v>
      </c>
      <c r="DP5" s="143">
        <v>1.1599999999999999</v>
      </c>
      <c r="DQ5" s="143">
        <v>0.57999999999999996</v>
      </c>
      <c r="DR5" s="143">
        <v>57.7</v>
      </c>
      <c r="DS5" s="143">
        <v>1.8</v>
      </c>
      <c r="DT5" s="143">
        <v>0.66</v>
      </c>
      <c r="DU5" s="143">
        <v>2.46</v>
      </c>
      <c r="DV5" s="143">
        <v>1.42</v>
      </c>
      <c r="DW5" s="143">
        <v>0.51</v>
      </c>
      <c r="DX5" s="143">
        <v>19.34</v>
      </c>
      <c r="DY5" s="143">
        <v>0.53</v>
      </c>
      <c r="DZ5" s="143">
        <v>0.26</v>
      </c>
      <c r="EA5" s="143">
        <v>1.36</v>
      </c>
      <c r="EB5" s="143">
        <v>0.26</v>
      </c>
      <c r="EC5" s="143">
        <v>0.23</v>
      </c>
      <c r="ED5" s="143">
        <v>16.100000000000001</v>
      </c>
      <c r="EE5" s="143">
        <v>1.34</v>
      </c>
      <c r="EF5" s="143">
        <v>0.24</v>
      </c>
      <c r="EG5" s="143">
        <v>0.65</v>
      </c>
      <c r="EH5" s="143">
        <v>0.49</v>
      </c>
      <c r="EI5" s="143">
        <v>0.21</v>
      </c>
      <c r="EJ5" s="143">
        <v>86.31</v>
      </c>
      <c r="EK5" s="143">
        <v>1.46</v>
      </c>
      <c r="EL5" s="143">
        <v>0.65</v>
      </c>
      <c r="EM5" s="143">
        <v>3.81</v>
      </c>
      <c r="EN5" s="143">
        <v>1.17</v>
      </c>
      <c r="EO5" s="143">
        <v>0.69</v>
      </c>
      <c r="EP5" s="143">
        <v>18.350000000000001</v>
      </c>
      <c r="EQ5" s="143">
        <v>0.48</v>
      </c>
      <c r="ER5" s="143">
        <v>0.33</v>
      </c>
      <c r="ES5" s="143">
        <v>1.05</v>
      </c>
      <c r="ET5" s="143">
        <v>0.54</v>
      </c>
      <c r="EU5" s="143">
        <v>0.27</v>
      </c>
      <c r="EV5" s="143">
        <v>97.74</v>
      </c>
      <c r="EW5" s="143">
        <v>5.15</v>
      </c>
      <c r="EX5" s="143">
        <v>1.22</v>
      </c>
      <c r="EY5" s="143">
        <v>3.2</v>
      </c>
      <c r="EZ5" s="143">
        <v>1.1499999999999999</v>
      </c>
      <c r="FA5" s="143">
        <v>3.06</v>
      </c>
      <c r="FB5" s="143">
        <v>30.51</v>
      </c>
      <c r="FC5" s="143">
        <v>1.42</v>
      </c>
      <c r="FD5" s="143">
        <v>0.28999999999999998</v>
      </c>
      <c r="FE5" s="143">
        <v>1.66</v>
      </c>
      <c r="FF5" s="143">
        <v>0.56999999999999995</v>
      </c>
      <c r="FG5" s="143">
        <v>0.2</v>
      </c>
      <c r="FH5" s="143">
        <v>8.06</v>
      </c>
      <c r="FI5" s="143">
        <v>0.13</v>
      </c>
      <c r="FJ5" s="143">
        <v>0.14000000000000001</v>
      </c>
      <c r="FK5" s="143">
        <v>0.64</v>
      </c>
      <c r="FL5" s="143">
        <v>7.0000000000000007E-2</v>
      </c>
      <c r="FM5" s="143">
        <v>0.14000000000000001</v>
      </c>
      <c r="FN5" s="143">
        <v>51.6</v>
      </c>
      <c r="FO5" s="143">
        <v>1</v>
      </c>
      <c r="FP5" s="143">
        <v>0.2</v>
      </c>
      <c r="FQ5" s="143">
        <v>0.6</v>
      </c>
      <c r="FR5" s="143">
        <v>0.5</v>
      </c>
      <c r="FS5" s="143">
        <v>0.1</v>
      </c>
      <c r="FT5" s="143">
        <v>16.54</v>
      </c>
      <c r="FU5" s="143">
        <v>0.3</v>
      </c>
      <c r="FV5" s="143">
        <v>0.24</v>
      </c>
      <c r="FW5" s="143">
        <v>0.93</v>
      </c>
      <c r="FX5" s="143">
        <v>7.0000000000000007E-2</v>
      </c>
      <c r="FY5" s="143">
        <v>0.15</v>
      </c>
      <c r="FZ5" s="143">
        <v>32.99</v>
      </c>
      <c r="GA5" s="143">
        <v>2.35</v>
      </c>
      <c r="GB5" s="143">
        <v>0.22</v>
      </c>
      <c r="GC5" s="143">
        <v>1</v>
      </c>
      <c r="GD5" s="143">
        <v>0.14000000000000001</v>
      </c>
      <c r="GE5" s="143">
        <v>0.67</v>
      </c>
      <c r="GF5" s="143">
        <v>24.09</v>
      </c>
      <c r="GG5" s="143">
        <v>0.6</v>
      </c>
      <c r="GH5" s="143">
        <v>0.26</v>
      </c>
      <c r="GI5" s="143">
        <v>0.97</v>
      </c>
      <c r="GJ5" s="143">
        <v>0.04</v>
      </c>
      <c r="GK5" s="143">
        <v>0.34</v>
      </c>
      <c r="GL5" s="143">
        <v>19.16</v>
      </c>
      <c r="GM5" s="143">
        <v>0.4</v>
      </c>
      <c r="GN5" s="143">
        <v>0.15</v>
      </c>
      <c r="GO5" s="143">
        <v>0.87</v>
      </c>
      <c r="GP5" s="143">
        <v>0.36</v>
      </c>
      <c r="GQ5" s="143">
        <v>0.28999999999999998</v>
      </c>
      <c r="GR5" s="143">
        <v>12.15</v>
      </c>
      <c r="GS5" s="143">
        <v>0.21</v>
      </c>
      <c r="GT5" s="143">
        <v>0.09</v>
      </c>
      <c r="GU5" s="143">
        <v>0.36</v>
      </c>
      <c r="GV5" s="143">
        <v>7.0000000000000007E-2</v>
      </c>
      <c r="GW5" s="143">
        <v>0.14000000000000001</v>
      </c>
      <c r="GX5" s="143">
        <v>20.32</v>
      </c>
      <c r="GY5" s="143">
        <v>1.23</v>
      </c>
      <c r="GZ5" s="143">
        <v>0.16</v>
      </c>
      <c r="HA5" s="143">
        <v>0.94</v>
      </c>
      <c r="HB5" s="143">
        <v>0.14000000000000001</v>
      </c>
      <c r="HC5" s="143">
        <v>0.66</v>
      </c>
      <c r="HD5" s="143">
        <v>21.82</v>
      </c>
      <c r="HE5" s="143">
        <v>0.45</v>
      </c>
      <c r="HF5" s="143">
        <v>0.14000000000000001</v>
      </c>
      <c r="HG5" s="143">
        <v>0.52</v>
      </c>
      <c r="HH5" s="143">
        <v>7.0000000000000007E-2</v>
      </c>
      <c r="HI5" s="143">
        <v>0.28999999999999998</v>
      </c>
      <c r="HJ5" s="143">
        <v>9.75</v>
      </c>
      <c r="HK5" s="143">
        <v>0.42</v>
      </c>
      <c r="HL5" s="143">
        <v>0.18</v>
      </c>
      <c r="HM5" s="143">
        <v>0.61</v>
      </c>
      <c r="HN5" s="143">
        <v>0.08</v>
      </c>
      <c r="HO5" s="143">
        <v>0.16</v>
      </c>
      <c r="HP5" s="143">
        <v>37.26</v>
      </c>
      <c r="HQ5" s="143">
        <v>1.17</v>
      </c>
      <c r="HR5" s="143">
        <v>0.13</v>
      </c>
      <c r="HS5" s="143">
        <v>0.98</v>
      </c>
      <c r="HT5" s="143">
        <v>1.64</v>
      </c>
      <c r="HU5" s="143">
        <v>0.35</v>
      </c>
      <c r="HV5" s="143">
        <v>26.51</v>
      </c>
      <c r="HW5" s="143">
        <v>0.77</v>
      </c>
      <c r="HX5" s="143">
        <v>0.39</v>
      </c>
      <c r="HY5" s="143">
        <v>1.1100000000000001</v>
      </c>
      <c r="HZ5" s="143">
        <v>0.17</v>
      </c>
      <c r="IA5" s="143">
        <v>0.43</v>
      </c>
      <c r="IB5" s="143">
        <v>18.8</v>
      </c>
      <c r="IC5" s="143">
        <v>1.02</v>
      </c>
      <c r="ID5" s="143">
        <v>0.32</v>
      </c>
      <c r="IE5" s="143">
        <v>0.84</v>
      </c>
      <c r="IF5" s="143">
        <v>0.08</v>
      </c>
      <c r="IG5" s="143">
        <v>0.28999999999999998</v>
      </c>
      <c r="IH5" s="143">
        <v>72</v>
      </c>
      <c r="II5" s="143">
        <v>2.4</v>
      </c>
      <c r="IJ5" s="143">
        <v>0.24</v>
      </c>
      <c r="IK5" s="143">
        <v>1.1000000000000001</v>
      </c>
      <c r="IL5" s="143">
        <v>1.8</v>
      </c>
      <c r="IM5" s="143">
        <v>0.7</v>
      </c>
      <c r="IN5" s="143">
        <v>91.43</v>
      </c>
      <c r="IO5" s="143">
        <v>6.32</v>
      </c>
      <c r="IP5" s="143">
        <v>0.35</v>
      </c>
      <c r="IQ5" s="143">
        <v>2.29</v>
      </c>
      <c r="IR5" s="143">
        <v>1.74</v>
      </c>
      <c r="IS5" s="143">
        <v>1.72</v>
      </c>
      <c r="IT5" s="143">
        <v>19.25</v>
      </c>
      <c r="IU5" s="143">
        <v>0.44</v>
      </c>
      <c r="IV5" s="143">
        <v>0.14000000000000001</v>
      </c>
      <c r="IW5" s="143">
        <v>0.53</v>
      </c>
      <c r="IX5" s="143">
        <v>0.15</v>
      </c>
      <c r="IY5" s="143">
        <v>0.34</v>
      </c>
      <c r="IZ5" s="143">
        <v>14.17</v>
      </c>
      <c r="JA5" s="143">
        <v>0.36</v>
      </c>
      <c r="JB5" s="143">
        <v>0.2</v>
      </c>
      <c r="JC5" s="143">
        <v>0.64</v>
      </c>
      <c r="JD5" s="143">
        <v>0.04</v>
      </c>
      <c r="JE5" s="143">
        <v>0.19</v>
      </c>
      <c r="JF5" s="143">
        <v>39.409999999999997</v>
      </c>
      <c r="JG5" s="143">
        <v>0.87</v>
      </c>
      <c r="JH5" s="143">
        <v>0.38</v>
      </c>
      <c r="JI5" s="143">
        <v>1.1399999999999999</v>
      </c>
      <c r="JJ5" s="143">
        <v>0.67</v>
      </c>
      <c r="JK5" s="143">
        <v>0.57999999999999996</v>
      </c>
      <c r="JL5" s="143">
        <v>10.220000000000001</v>
      </c>
      <c r="JM5" s="143">
        <v>0.18</v>
      </c>
      <c r="JN5" s="143">
        <v>0.12</v>
      </c>
      <c r="JO5" s="143">
        <v>0.35</v>
      </c>
      <c r="JP5" s="143">
        <v>0.02</v>
      </c>
      <c r="JQ5" s="143">
        <v>0.12</v>
      </c>
      <c r="JR5" s="143">
        <v>10.210000000000001</v>
      </c>
      <c r="JS5" s="143">
        <v>0.16</v>
      </c>
      <c r="JT5" s="143">
        <v>0.04</v>
      </c>
      <c r="JU5" s="143">
        <v>0.32</v>
      </c>
      <c r="JV5" s="143">
        <v>0.06</v>
      </c>
      <c r="JW5" s="143">
        <v>0.31</v>
      </c>
      <c r="JX5" s="143">
        <v>45.01</v>
      </c>
      <c r="JY5" s="143">
        <v>0.92</v>
      </c>
      <c r="JZ5" s="143">
        <v>0.54</v>
      </c>
      <c r="KA5" s="143">
        <v>1.76</v>
      </c>
      <c r="KB5" s="143">
        <v>0.26</v>
      </c>
      <c r="KC5" s="143">
        <v>0.59</v>
      </c>
      <c r="KD5" s="143">
        <v>21.95</v>
      </c>
      <c r="KE5" s="143">
        <v>0.96</v>
      </c>
      <c r="KF5" s="143">
        <v>0.34</v>
      </c>
      <c r="KG5" s="143">
        <v>0.91</v>
      </c>
      <c r="KH5" s="143">
        <v>0.2</v>
      </c>
      <c r="KI5" s="143">
        <v>0.33</v>
      </c>
      <c r="KJ5" s="143">
        <v>34.07</v>
      </c>
      <c r="KK5" s="143">
        <v>0.98</v>
      </c>
      <c r="KL5" s="143">
        <v>0.23</v>
      </c>
      <c r="KM5" s="143">
        <v>1.05</v>
      </c>
      <c r="KN5" s="143">
        <v>0.12</v>
      </c>
      <c r="KO5" s="143">
        <v>0.2</v>
      </c>
      <c r="KP5" s="143">
        <v>23.91</v>
      </c>
      <c r="KQ5" s="143">
        <v>0.42</v>
      </c>
      <c r="KR5" s="143">
        <v>0.3</v>
      </c>
      <c r="KS5" s="143">
        <v>0.76</v>
      </c>
      <c r="KT5" s="143">
        <v>0.01</v>
      </c>
      <c r="KU5" s="143">
        <v>0.25</v>
      </c>
      <c r="KV5" s="143">
        <v>31.16</v>
      </c>
      <c r="KW5" s="143">
        <v>0.61</v>
      </c>
      <c r="KX5" s="143">
        <v>0.43</v>
      </c>
      <c r="KY5" s="143">
        <v>1.1100000000000001</v>
      </c>
      <c r="KZ5" s="143">
        <v>0.19</v>
      </c>
      <c r="LA5" s="143">
        <v>0.21</v>
      </c>
      <c r="LB5" s="143">
        <v>189.77</v>
      </c>
      <c r="LC5" s="143">
        <v>15.32</v>
      </c>
      <c r="LD5" s="143">
        <v>2.25</v>
      </c>
      <c r="LE5" s="143">
        <v>5.65</v>
      </c>
      <c r="LF5" s="143">
        <v>2.2999999999999998</v>
      </c>
      <c r="LG5" s="143">
        <v>5.84</v>
      </c>
      <c r="LH5" s="143">
        <v>31.68</v>
      </c>
      <c r="LI5" s="143">
        <v>0.65</v>
      </c>
      <c r="LJ5" s="143">
        <v>0.26</v>
      </c>
      <c r="LK5" s="143">
        <v>0.69</v>
      </c>
      <c r="LL5" s="143">
        <v>0.15</v>
      </c>
      <c r="LM5" s="143">
        <v>0.34</v>
      </c>
      <c r="LN5" s="143">
        <v>47.78</v>
      </c>
      <c r="LO5" s="143">
        <v>1.02</v>
      </c>
      <c r="LP5" s="143">
        <v>0.99</v>
      </c>
      <c r="LQ5" s="143">
        <v>0.82</v>
      </c>
      <c r="LR5" s="143">
        <v>0.41</v>
      </c>
      <c r="LS5" s="143">
        <v>0.36</v>
      </c>
      <c r="LT5" s="143">
        <v>65.64</v>
      </c>
      <c r="LU5" s="143">
        <v>3.14</v>
      </c>
      <c r="LV5" s="143">
        <v>0.52</v>
      </c>
      <c r="LW5" s="143">
        <v>0.95</v>
      </c>
      <c r="LX5" s="143">
        <v>1.34</v>
      </c>
      <c r="LY5" s="143">
        <v>1.24</v>
      </c>
      <c r="LZ5" s="143">
        <v>52.68</v>
      </c>
      <c r="MA5" s="143">
        <v>1.56</v>
      </c>
      <c r="MB5" s="143">
        <v>0.47</v>
      </c>
      <c r="MC5" s="143">
        <v>0.97</v>
      </c>
      <c r="MD5" s="143">
        <v>0.16</v>
      </c>
      <c r="ME5" s="143">
        <v>1.2</v>
      </c>
      <c r="MF5" s="143">
        <v>63.6</v>
      </c>
      <c r="MG5" s="143">
        <v>0.09</v>
      </c>
      <c r="MH5" s="143">
        <v>0.05</v>
      </c>
      <c r="MI5" s="143">
        <v>0.22</v>
      </c>
      <c r="MJ5" s="143">
        <v>0.08</v>
      </c>
      <c r="MK5" s="143">
        <v>0.09</v>
      </c>
      <c r="ML5" s="143">
        <v>37.51</v>
      </c>
      <c r="MM5" s="143">
        <v>1.22</v>
      </c>
      <c r="MN5" s="143">
        <v>0.52</v>
      </c>
      <c r="MO5" s="143">
        <v>0.83</v>
      </c>
      <c r="MP5" s="143">
        <v>0.81</v>
      </c>
      <c r="MQ5" s="143">
        <v>0.35</v>
      </c>
      <c r="MR5" s="143">
        <v>65.38</v>
      </c>
      <c r="MS5" s="143">
        <v>1.35</v>
      </c>
      <c r="MT5" s="143">
        <v>0.49</v>
      </c>
      <c r="MU5" s="143">
        <v>1.0900000000000001</v>
      </c>
      <c r="MV5" s="143">
        <v>0.69</v>
      </c>
      <c r="MW5" s="143">
        <v>0.56000000000000005</v>
      </c>
      <c r="MX5" s="143">
        <v>34.42</v>
      </c>
      <c r="MY5" s="143">
        <v>0.99</v>
      </c>
      <c r="MZ5" s="143">
        <v>0.41</v>
      </c>
      <c r="NA5" s="143">
        <v>1.1200000000000001</v>
      </c>
      <c r="NB5" s="143">
        <v>0.24</v>
      </c>
      <c r="NC5" s="143">
        <v>0.41</v>
      </c>
      <c r="ND5" s="143">
        <v>36.57</v>
      </c>
      <c r="NE5" s="143">
        <v>0.56999999999999995</v>
      </c>
      <c r="NF5" s="143">
        <v>0.33</v>
      </c>
      <c r="NG5" s="143">
        <v>1.1100000000000001</v>
      </c>
      <c r="NH5" s="143">
        <v>0.12</v>
      </c>
      <c r="NI5" s="143">
        <v>0.45</v>
      </c>
      <c r="NJ5" s="143">
        <v>20.86</v>
      </c>
      <c r="NK5" s="143">
        <v>0.49</v>
      </c>
      <c r="NL5" s="143">
        <v>0.12</v>
      </c>
      <c r="NM5" s="143">
        <v>0.52</v>
      </c>
      <c r="NN5" s="143">
        <v>0.16</v>
      </c>
      <c r="NO5" s="143">
        <v>0.43</v>
      </c>
      <c r="NP5" s="143">
        <v>12.13</v>
      </c>
      <c r="NQ5" s="143">
        <v>0.25</v>
      </c>
      <c r="NR5" s="143">
        <v>0.06</v>
      </c>
      <c r="NS5" s="143">
        <v>0.3</v>
      </c>
      <c r="NT5" s="143">
        <v>0.02</v>
      </c>
      <c r="NU5" s="143">
        <v>0.1</v>
      </c>
      <c r="NV5" s="143">
        <v>116.21</v>
      </c>
      <c r="NW5" s="143">
        <v>4.5</v>
      </c>
      <c r="NX5" s="143">
        <v>1.89</v>
      </c>
      <c r="NY5" s="143">
        <v>5.18</v>
      </c>
      <c r="NZ5" s="143">
        <v>2.2999999999999998</v>
      </c>
      <c r="OA5" s="143">
        <v>4.0599999999999996</v>
      </c>
      <c r="OB5" s="143">
        <v>40.659999999999997</v>
      </c>
      <c r="OC5" s="143">
        <v>0.76</v>
      </c>
      <c r="OD5" s="143">
        <v>0.4</v>
      </c>
      <c r="OE5" s="143">
        <v>1.22</v>
      </c>
      <c r="OF5" s="143">
        <v>1.04</v>
      </c>
      <c r="OG5" s="143">
        <v>0.33</v>
      </c>
      <c r="OH5" s="143">
        <v>30.33</v>
      </c>
      <c r="OI5" s="143">
        <v>0.82</v>
      </c>
      <c r="OJ5" s="143">
        <v>0.2</v>
      </c>
      <c r="OK5" s="143">
        <v>1.23</v>
      </c>
      <c r="OL5" s="143">
        <v>0.21</v>
      </c>
      <c r="OM5" s="143">
        <v>0.27</v>
      </c>
      <c r="ON5" s="143">
        <v>55.36</v>
      </c>
      <c r="OO5" s="143">
        <v>1.25</v>
      </c>
      <c r="OP5" s="143">
        <v>0.4</v>
      </c>
      <c r="OQ5" s="143">
        <v>2.0499999999999998</v>
      </c>
      <c r="OR5" s="143">
        <v>0.43</v>
      </c>
      <c r="OS5" s="143">
        <v>0.68</v>
      </c>
      <c r="OT5" s="143">
        <v>35.06</v>
      </c>
      <c r="OU5" s="143">
        <v>1.6</v>
      </c>
      <c r="OV5" s="143">
        <v>0.52</v>
      </c>
      <c r="OW5" s="143">
        <v>1.57</v>
      </c>
      <c r="OX5" s="143">
        <v>0.38</v>
      </c>
      <c r="OY5" s="143">
        <v>0.34</v>
      </c>
      <c r="OZ5" s="143">
        <v>48.86</v>
      </c>
      <c r="PA5" s="143">
        <v>1.45</v>
      </c>
      <c r="PB5" s="143">
        <v>0.56000000000000005</v>
      </c>
      <c r="PC5" s="143">
        <v>1.73</v>
      </c>
      <c r="PD5" s="143">
        <v>0.4</v>
      </c>
      <c r="PE5" s="143">
        <v>0.37</v>
      </c>
      <c r="PF5" s="143">
        <v>36.880000000000003</v>
      </c>
      <c r="PG5" s="143">
        <v>0.79</v>
      </c>
      <c r="PH5" s="143">
        <v>0.56000000000000005</v>
      </c>
      <c r="PI5" s="143">
        <v>1.04</v>
      </c>
      <c r="PJ5" s="143">
        <v>1.18</v>
      </c>
      <c r="PK5" s="143">
        <v>0.3</v>
      </c>
      <c r="PL5" s="143">
        <v>9.0299999999999994</v>
      </c>
      <c r="PM5" s="143">
        <v>0.43</v>
      </c>
      <c r="PN5" s="143">
        <v>0.24</v>
      </c>
      <c r="PO5" s="143">
        <v>0.39</v>
      </c>
      <c r="PP5" s="143">
        <v>0.08</v>
      </c>
      <c r="PQ5" s="143">
        <v>0.11</v>
      </c>
      <c r="PR5" s="143">
        <v>27.97</v>
      </c>
      <c r="PS5" s="143">
        <v>0.5</v>
      </c>
      <c r="PT5" s="143">
        <v>0.36</v>
      </c>
      <c r="PU5" s="143">
        <v>1.57</v>
      </c>
      <c r="PV5" s="143">
        <v>1.1499999999999999</v>
      </c>
      <c r="PW5" s="143">
        <v>0.27</v>
      </c>
      <c r="PX5" s="143">
        <v>28.75</v>
      </c>
      <c r="PY5" s="143">
        <v>0.71</v>
      </c>
      <c r="PZ5" s="143">
        <v>0.25</v>
      </c>
      <c r="QA5" s="143">
        <v>0.74</v>
      </c>
      <c r="QB5" s="143">
        <v>0.19</v>
      </c>
      <c r="QC5" s="143">
        <v>0.22</v>
      </c>
      <c r="QD5" s="143">
        <v>31.33</v>
      </c>
      <c r="QE5" s="143">
        <v>0.65</v>
      </c>
      <c r="QF5" s="143">
        <v>0.32</v>
      </c>
      <c r="QG5" s="143">
        <v>0.77</v>
      </c>
      <c r="QH5" s="143">
        <v>0.47</v>
      </c>
      <c r="QI5" s="143">
        <v>0.27</v>
      </c>
      <c r="QJ5" s="143">
        <v>30.04</v>
      </c>
      <c r="QK5" s="143">
        <v>0.66</v>
      </c>
      <c r="QL5" s="143">
        <v>0.47</v>
      </c>
      <c r="QM5" s="143">
        <v>1.17</v>
      </c>
      <c r="QN5" s="143">
        <v>0.21</v>
      </c>
      <c r="QO5" s="143">
        <v>0.33</v>
      </c>
      <c r="QP5" s="143">
        <v>27.62</v>
      </c>
      <c r="QQ5" s="143">
        <v>1.25</v>
      </c>
      <c r="QR5" s="143">
        <v>0.46</v>
      </c>
      <c r="QS5" s="143">
        <v>0.98</v>
      </c>
      <c r="QT5" s="143">
        <v>0.43</v>
      </c>
      <c r="QU5" s="143">
        <v>0.4</v>
      </c>
      <c r="QV5" s="143">
        <v>292.10000000000002</v>
      </c>
      <c r="QW5" s="143">
        <v>53.49</v>
      </c>
      <c r="QX5" s="143">
        <v>10.57</v>
      </c>
      <c r="QY5" s="143">
        <v>12.34</v>
      </c>
      <c r="QZ5" s="143">
        <v>26.31</v>
      </c>
      <c r="RA5" s="143">
        <v>9.44</v>
      </c>
      <c r="RB5" s="143">
        <v>198.92</v>
      </c>
      <c r="RC5" s="153">
        <v>5.71</v>
      </c>
      <c r="RD5" s="154">
        <v>1.69</v>
      </c>
      <c r="RE5" s="154">
        <v>5.72</v>
      </c>
      <c r="RF5" s="154">
        <v>3.16</v>
      </c>
      <c r="RG5" s="154">
        <v>7.52</v>
      </c>
      <c r="RH5" s="143">
        <v>17.38</v>
      </c>
      <c r="RI5" s="154">
        <v>0.83</v>
      </c>
      <c r="RJ5" s="154">
        <v>0.22</v>
      </c>
      <c r="RK5" s="154">
        <v>1</v>
      </c>
      <c r="RL5" s="154">
        <v>7.0000000000000007E-2</v>
      </c>
      <c r="RM5" s="154">
        <v>0.24</v>
      </c>
      <c r="RN5" s="143">
        <v>19.75</v>
      </c>
      <c r="RO5" s="154">
        <v>0.39</v>
      </c>
      <c r="RP5" s="154">
        <v>0.1</v>
      </c>
      <c r="RQ5" s="154">
        <v>0.56999999999999995</v>
      </c>
      <c r="RR5" s="154">
        <v>0.08</v>
      </c>
      <c r="RS5" s="154">
        <v>0.17</v>
      </c>
      <c r="RT5" s="143">
        <v>26.5</v>
      </c>
      <c r="RU5" s="154">
        <v>0.9</v>
      </c>
      <c r="RV5" s="154">
        <v>0.26</v>
      </c>
      <c r="RW5" s="154">
        <v>0.9</v>
      </c>
      <c r="RX5" s="154">
        <v>0.13</v>
      </c>
      <c r="RY5" s="154">
        <v>0.3</v>
      </c>
      <c r="RZ5" s="143">
        <v>26.78</v>
      </c>
      <c r="SA5" s="154">
        <v>0.56999999999999995</v>
      </c>
      <c r="SB5" s="154">
        <v>0.24</v>
      </c>
      <c r="SC5" s="154">
        <v>1.1499999999999999</v>
      </c>
      <c r="SD5" s="154">
        <v>0.11</v>
      </c>
      <c r="SE5" s="154">
        <v>0.28000000000000003</v>
      </c>
      <c r="SF5" s="143">
        <v>36.19</v>
      </c>
      <c r="SG5" s="154">
        <v>0.98</v>
      </c>
      <c r="SH5" s="154">
        <v>0.42</v>
      </c>
      <c r="SI5" s="154">
        <v>1.1399999999999999</v>
      </c>
      <c r="SJ5" s="154">
        <v>0.14000000000000001</v>
      </c>
      <c r="SK5" s="154">
        <v>2.09</v>
      </c>
      <c r="SL5" s="143">
        <v>14.3</v>
      </c>
      <c r="SM5" s="154">
        <v>0.41</v>
      </c>
      <c r="SN5" s="154">
        <v>0.44</v>
      </c>
      <c r="SO5" s="154">
        <v>0.68</v>
      </c>
      <c r="SP5" s="154">
        <v>0.14000000000000001</v>
      </c>
      <c r="SQ5" s="154">
        <v>0.13</v>
      </c>
      <c r="SR5" s="143">
        <v>16.72</v>
      </c>
      <c r="SS5" s="154">
        <v>0.18</v>
      </c>
      <c r="ST5" s="154">
        <v>0.14000000000000001</v>
      </c>
      <c r="SU5" s="154">
        <v>0.54</v>
      </c>
      <c r="SV5" s="154">
        <v>0.15</v>
      </c>
      <c r="SW5" s="154">
        <v>0.13</v>
      </c>
      <c r="SX5" s="143">
        <v>21.23</v>
      </c>
      <c r="SY5" s="154">
        <v>0.49</v>
      </c>
      <c r="SZ5" s="154">
        <v>0.17</v>
      </c>
      <c r="TA5" s="154">
        <v>0.62</v>
      </c>
      <c r="TB5" s="154">
        <v>0.03</v>
      </c>
      <c r="TC5" s="154">
        <v>0.16</v>
      </c>
      <c r="TD5" s="143">
        <v>28.18</v>
      </c>
      <c r="TE5" s="154">
        <v>0.8</v>
      </c>
      <c r="TF5" s="154">
        <v>0.33</v>
      </c>
      <c r="TG5" s="154">
        <v>0.74</v>
      </c>
      <c r="TH5" s="154">
        <v>0.4</v>
      </c>
      <c r="TI5" s="154">
        <v>0.69</v>
      </c>
      <c r="TJ5" s="143">
        <v>26.21</v>
      </c>
      <c r="TK5" s="154">
        <v>0.86</v>
      </c>
      <c r="TL5" s="154">
        <v>0.3</v>
      </c>
      <c r="TM5" s="154">
        <v>1.93</v>
      </c>
      <c r="TN5" s="154">
        <v>0.42</v>
      </c>
      <c r="TO5" s="154">
        <v>0.34</v>
      </c>
      <c r="TP5" s="143">
        <v>15.88</v>
      </c>
      <c r="TQ5" s="154">
        <v>0.41</v>
      </c>
      <c r="TR5" s="154">
        <v>0.26</v>
      </c>
      <c r="TS5" s="154">
        <v>0.33</v>
      </c>
      <c r="TT5" s="154">
        <v>0.02</v>
      </c>
      <c r="TU5" s="154">
        <v>0.12</v>
      </c>
      <c r="TV5" s="143">
        <v>36.29</v>
      </c>
      <c r="TW5" s="154">
        <v>1.06</v>
      </c>
      <c r="TX5" s="154">
        <v>0.32</v>
      </c>
      <c r="TY5" s="154">
        <v>1.27</v>
      </c>
      <c r="TZ5" s="154">
        <v>0.12</v>
      </c>
      <c r="UA5" s="154">
        <v>0.28999999999999998</v>
      </c>
      <c r="UB5" s="143">
        <v>11.62</v>
      </c>
      <c r="UC5" s="154">
        <v>0.32</v>
      </c>
      <c r="UD5" s="154">
        <v>0.21</v>
      </c>
      <c r="UE5" s="154">
        <v>0.66</v>
      </c>
      <c r="UF5" s="154">
        <v>0.09</v>
      </c>
      <c r="UG5" s="154">
        <v>0.09</v>
      </c>
      <c r="UH5" s="143">
        <v>25.78</v>
      </c>
      <c r="UI5" s="154">
        <v>0.8</v>
      </c>
      <c r="UJ5" s="154">
        <v>0.47</v>
      </c>
      <c r="UK5" s="154">
        <v>1.1000000000000001</v>
      </c>
      <c r="UL5" s="154">
        <v>0.26</v>
      </c>
      <c r="UM5" s="154">
        <v>0.31</v>
      </c>
      <c r="UN5" s="143">
        <v>9.59</v>
      </c>
      <c r="UO5" s="154">
        <v>0.25</v>
      </c>
      <c r="UP5" s="154">
        <v>0.21</v>
      </c>
      <c r="UQ5" s="154">
        <v>0.46</v>
      </c>
      <c r="UR5" s="154">
        <v>0.06</v>
      </c>
      <c r="US5" s="154">
        <v>0.11</v>
      </c>
      <c r="UT5" s="143">
        <v>17.170000000000002</v>
      </c>
      <c r="UU5" s="154">
        <v>0.39</v>
      </c>
      <c r="UV5" s="154">
        <v>0.12</v>
      </c>
      <c r="UW5" s="154">
        <v>0.45</v>
      </c>
      <c r="UX5" s="154">
        <v>0.14000000000000001</v>
      </c>
      <c r="UY5" s="154">
        <v>0.1</v>
      </c>
      <c r="UZ5" s="143">
        <v>16.510000000000002</v>
      </c>
      <c r="VA5" s="154">
        <v>0.33</v>
      </c>
      <c r="VB5" s="154">
        <v>0.17</v>
      </c>
      <c r="VC5" s="154">
        <v>0.83</v>
      </c>
      <c r="VD5" s="154">
        <v>0.03</v>
      </c>
      <c r="VE5" s="154">
        <v>0.12</v>
      </c>
      <c r="VF5" s="143">
        <v>110.83</v>
      </c>
      <c r="VG5" s="143">
        <v>7.4</v>
      </c>
      <c r="VH5" s="143">
        <v>0.99</v>
      </c>
      <c r="VI5" s="143">
        <v>2.7</v>
      </c>
      <c r="VJ5" s="143">
        <v>3.79</v>
      </c>
      <c r="VK5" s="143">
        <v>3.11</v>
      </c>
      <c r="VL5" s="143">
        <v>33.619999999999997</v>
      </c>
      <c r="VM5" s="143">
        <v>0.47</v>
      </c>
      <c r="VN5" s="143">
        <v>0.15</v>
      </c>
      <c r="VO5" s="143">
        <v>0.68</v>
      </c>
      <c r="VP5" s="143">
        <v>0.13</v>
      </c>
      <c r="VQ5" s="143">
        <v>0.28999999999999998</v>
      </c>
      <c r="VR5" s="143">
        <v>19.399999999999999</v>
      </c>
      <c r="VS5" s="143">
        <v>0.28999999999999998</v>
      </c>
      <c r="VT5" s="143">
        <v>0.05</v>
      </c>
      <c r="VU5" s="143">
        <v>0.7</v>
      </c>
      <c r="VV5" s="143">
        <v>0.19</v>
      </c>
      <c r="VW5" s="143">
        <v>0.17</v>
      </c>
      <c r="VX5" s="143">
        <v>15.94</v>
      </c>
      <c r="VY5" s="143">
        <v>0.27</v>
      </c>
      <c r="VZ5" s="143">
        <v>0.08</v>
      </c>
      <c r="WA5" s="143">
        <v>0.33</v>
      </c>
      <c r="WB5" s="143">
        <v>0.15</v>
      </c>
      <c r="WC5" s="143">
        <v>0.13</v>
      </c>
      <c r="WD5" s="143">
        <v>21.6</v>
      </c>
      <c r="WE5" s="143">
        <v>0.33</v>
      </c>
      <c r="WF5" s="143">
        <v>0.16</v>
      </c>
      <c r="WG5" s="143">
        <v>0.41</v>
      </c>
      <c r="WH5" s="143">
        <v>0.02</v>
      </c>
      <c r="WI5" s="143">
        <v>0.23</v>
      </c>
      <c r="WJ5" s="143">
        <v>9.48</v>
      </c>
      <c r="WK5" s="143">
        <v>0.2</v>
      </c>
      <c r="WL5" s="143">
        <v>7.0000000000000007E-2</v>
      </c>
      <c r="WM5" s="143">
        <v>0.23</v>
      </c>
      <c r="WN5" s="143">
        <v>0.17</v>
      </c>
      <c r="WO5" s="143">
        <v>0.1</v>
      </c>
      <c r="WP5" s="143">
        <v>15.83</v>
      </c>
      <c r="WQ5" s="143">
        <v>0.38</v>
      </c>
      <c r="WR5" s="143">
        <v>0.1</v>
      </c>
      <c r="WS5" s="143">
        <v>0.32</v>
      </c>
      <c r="WT5" s="143">
        <v>0.1</v>
      </c>
      <c r="WU5" s="143">
        <v>0.32</v>
      </c>
      <c r="WV5" s="143">
        <v>11.87</v>
      </c>
      <c r="WW5" s="143">
        <v>0.28000000000000003</v>
      </c>
      <c r="WX5" s="143">
        <v>0.08</v>
      </c>
      <c r="WY5" s="143">
        <v>0.23</v>
      </c>
      <c r="WZ5" s="143">
        <v>0.02</v>
      </c>
      <c r="XA5" s="143">
        <v>7.0000000000000007E-2</v>
      </c>
      <c r="XB5" s="143">
        <v>76.52</v>
      </c>
      <c r="XC5" s="143">
        <v>2.4</v>
      </c>
      <c r="XD5" s="143">
        <v>1.1100000000000001</v>
      </c>
      <c r="XE5" s="143">
        <v>2.2599999999999998</v>
      </c>
      <c r="XF5" s="143">
        <v>1.75</v>
      </c>
      <c r="XG5" s="143">
        <v>1.71</v>
      </c>
      <c r="XH5" s="143">
        <v>22.18</v>
      </c>
      <c r="XI5" s="143">
        <v>0.17</v>
      </c>
      <c r="XJ5" s="143">
        <v>0.18</v>
      </c>
      <c r="XK5" s="143">
        <v>0.47</v>
      </c>
      <c r="XL5" s="143">
        <v>0.12</v>
      </c>
      <c r="XM5" s="143">
        <v>0.2</v>
      </c>
      <c r="XN5" s="143">
        <v>32.9</v>
      </c>
      <c r="XO5" s="143">
        <v>1.28</v>
      </c>
      <c r="XP5" s="143">
        <v>0.28999999999999998</v>
      </c>
      <c r="XQ5" s="143">
        <v>1.02</v>
      </c>
      <c r="XR5" s="143">
        <v>0.35</v>
      </c>
      <c r="XS5" s="143">
        <v>0.7</v>
      </c>
      <c r="XT5" s="143">
        <v>14.44</v>
      </c>
      <c r="XU5" s="143">
        <v>0.35</v>
      </c>
      <c r="XV5" s="143">
        <v>0.12</v>
      </c>
      <c r="XW5" s="143">
        <v>0.55000000000000004</v>
      </c>
      <c r="XX5" s="143">
        <v>0.11</v>
      </c>
      <c r="XY5" s="143">
        <v>0.23</v>
      </c>
      <c r="XZ5" s="143">
        <v>23.92</v>
      </c>
      <c r="YA5" s="143">
        <v>0.23</v>
      </c>
      <c r="YB5" s="143">
        <v>0.69</v>
      </c>
      <c r="YC5" s="143">
        <v>0.64</v>
      </c>
      <c r="YD5" s="143">
        <v>0.23</v>
      </c>
      <c r="YE5" s="143">
        <v>0.87</v>
      </c>
      <c r="YF5" s="143">
        <v>14.8</v>
      </c>
      <c r="YG5" s="143">
        <v>0.27</v>
      </c>
      <c r="YH5" s="143">
        <v>0.19</v>
      </c>
      <c r="YI5" s="143">
        <v>0.59</v>
      </c>
      <c r="YJ5" s="143">
        <v>0.05</v>
      </c>
      <c r="YK5" s="143">
        <v>0.05</v>
      </c>
      <c r="YL5" s="5"/>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row>
    <row r="6" spans="1:752" ht="15.6">
      <c r="A6" s="143">
        <v>2012</v>
      </c>
      <c r="B6" s="143">
        <v>555.70000000000005</v>
      </c>
      <c r="C6" s="143">
        <v>37.96</v>
      </c>
      <c r="D6" s="143">
        <v>28.12</v>
      </c>
      <c r="E6" s="143">
        <v>29.46</v>
      </c>
      <c r="F6" s="143">
        <v>17.22</v>
      </c>
      <c r="G6" s="143">
        <v>12.23</v>
      </c>
      <c r="H6" s="143">
        <v>147.4</v>
      </c>
      <c r="I6" s="143">
        <v>8.9</v>
      </c>
      <c r="J6" s="143">
        <v>3.63</v>
      </c>
      <c r="K6" s="143">
        <v>3.8</v>
      </c>
      <c r="L6" s="143">
        <v>4.67</v>
      </c>
      <c r="M6" s="143">
        <v>5.29</v>
      </c>
      <c r="N6" s="143">
        <v>88.1</v>
      </c>
      <c r="O6" s="143">
        <v>2.04</v>
      </c>
      <c r="P6" s="143">
        <v>3.44</v>
      </c>
      <c r="Q6" s="143">
        <v>2.4300000000000002</v>
      </c>
      <c r="R6" s="143">
        <v>0.88</v>
      </c>
      <c r="S6" s="143">
        <v>1.18</v>
      </c>
      <c r="T6" s="143">
        <v>63.5</v>
      </c>
      <c r="U6" s="143">
        <v>4.6100000000000003</v>
      </c>
      <c r="V6" s="143">
        <v>0.64</v>
      </c>
      <c r="W6" s="143">
        <v>2.2599999999999998</v>
      </c>
      <c r="X6" s="143">
        <v>0.38</v>
      </c>
      <c r="Y6" s="143">
        <v>1.01</v>
      </c>
      <c r="Z6" s="143">
        <v>48.9</v>
      </c>
      <c r="AA6" s="143">
        <v>1.91</v>
      </c>
      <c r="AB6" s="143">
        <v>0.45</v>
      </c>
      <c r="AC6" s="143">
        <v>2</v>
      </c>
      <c r="AD6" s="143">
        <v>0.81</v>
      </c>
      <c r="AE6" s="143">
        <v>0.68</v>
      </c>
      <c r="AF6" s="143">
        <v>133.69999999999999</v>
      </c>
      <c r="AG6" s="143">
        <v>2.73</v>
      </c>
      <c r="AH6" s="143">
        <v>6.08</v>
      </c>
      <c r="AI6" s="143">
        <v>4.3099999999999996</v>
      </c>
      <c r="AJ6" s="143">
        <v>0.82</v>
      </c>
      <c r="AK6" s="143">
        <v>0.85</v>
      </c>
      <c r="AL6" s="143">
        <v>68.5</v>
      </c>
      <c r="AM6" s="143">
        <v>2.1800000000000002</v>
      </c>
      <c r="AN6" s="143">
        <v>0.62</v>
      </c>
      <c r="AO6" s="143">
        <v>3.32</v>
      </c>
      <c r="AP6" s="143">
        <v>0.87</v>
      </c>
      <c r="AQ6" s="143">
        <v>0.5</v>
      </c>
      <c r="AR6" s="143">
        <v>35.5</v>
      </c>
      <c r="AS6" s="143">
        <v>1.83</v>
      </c>
      <c r="AT6" s="143">
        <v>0.44</v>
      </c>
      <c r="AU6" s="143">
        <v>1.64</v>
      </c>
      <c r="AV6" s="143">
        <v>0.48</v>
      </c>
      <c r="AW6" s="143">
        <v>0.56999999999999995</v>
      </c>
      <c r="AX6" s="143">
        <v>42.7</v>
      </c>
      <c r="AY6" s="143">
        <v>1.01</v>
      </c>
      <c r="AZ6" s="143">
        <v>0.42</v>
      </c>
      <c r="BA6" s="143">
        <v>1.44</v>
      </c>
      <c r="BB6" s="143">
        <v>0.4</v>
      </c>
      <c r="BC6" s="143">
        <v>0.25</v>
      </c>
      <c r="BD6" s="143">
        <v>53.8</v>
      </c>
      <c r="BE6" s="143">
        <v>1.33</v>
      </c>
      <c r="BF6" s="143">
        <v>0.56000000000000005</v>
      </c>
      <c r="BG6" s="143">
        <v>2.56</v>
      </c>
      <c r="BH6" s="143">
        <v>1.18</v>
      </c>
      <c r="BI6" s="143">
        <v>0.47</v>
      </c>
      <c r="BJ6" s="143">
        <v>42.9</v>
      </c>
      <c r="BK6" s="143">
        <v>1.02</v>
      </c>
      <c r="BL6" s="143">
        <v>0.64</v>
      </c>
      <c r="BM6" s="143">
        <v>1.43</v>
      </c>
      <c r="BN6" s="143">
        <v>0.51</v>
      </c>
      <c r="BO6" s="143">
        <v>0.56000000000000005</v>
      </c>
      <c r="BP6" s="143">
        <v>40.700000000000003</v>
      </c>
      <c r="BQ6" s="143">
        <v>1.51</v>
      </c>
      <c r="BR6" s="143">
        <v>0.27</v>
      </c>
      <c r="BS6" s="143">
        <v>1.7</v>
      </c>
      <c r="BT6" s="143">
        <v>0.42</v>
      </c>
      <c r="BU6" s="143">
        <v>0.82</v>
      </c>
      <c r="BV6" s="143">
        <v>40.9</v>
      </c>
      <c r="BW6" s="143">
        <v>1.1200000000000001</v>
      </c>
      <c r="BX6" s="143">
        <v>0.57999999999999996</v>
      </c>
      <c r="BY6" s="143">
        <v>1.69</v>
      </c>
      <c r="BZ6" s="143">
        <v>0.88</v>
      </c>
      <c r="CA6" s="143">
        <v>0.51</v>
      </c>
      <c r="CB6" s="143">
        <v>24.4</v>
      </c>
      <c r="CC6" s="143">
        <v>0.41</v>
      </c>
      <c r="CD6" s="143">
        <v>0.31</v>
      </c>
      <c r="CE6" s="143">
        <v>0.79</v>
      </c>
      <c r="CF6" s="143">
        <v>0.02</v>
      </c>
      <c r="CG6" s="143">
        <v>0.09</v>
      </c>
      <c r="CH6" s="143">
        <v>281.89999999999998</v>
      </c>
      <c r="CI6" s="143">
        <v>9.75</v>
      </c>
      <c r="CJ6" s="143">
        <v>8.4</v>
      </c>
      <c r="CK6" s="143">
        <v>8.9499999999999993</v>
      </c>
      <c r="CL6" s="143">
        <v>9.6999999999999993</v>
      </c>
      <c r="CM6" s="143">
        <v>10.3</v>
      </c>
      <c r="CN6" s="143">
        <v>174.7</v>
      </c>
      <c r="CO6" s="143">
        <v>6.04</v>
      </c>
      <c r="CP6" s="143">
        <v>1.2</v>
      </c>
      <c r="CQ6" s="143">
        <v>6.78</v>
      </c>
      <c r="CR6" s="143">
        <v>5.53</v>
      </c>
      <c r="CS6" s="143">
        <v>1.88</v>
      </c>
      <c r="CT6" s="143">
        <v>111.5</v>
      </c>
      <c r="CU6" s="143">
        <v>3.07</v>
      </c>
      <c r="CV6" s="143">
        <v>0.78</v>
      </c>
      <c r="CW6" s="143">
        <v>4.5199999999999996</v>
      </c>
      <c r="CX6" s="143">
        <v>2.61</v>
      </c>
      <c r="CY6" s="143">
        <v>1.03</v>
      </c>
      <c r="CZ6" s="143">
        <v>79.2</v>
      </c>
      <c r="DA6" s="143">
        <v>1.65</v>
      </c>
      <c r="DB6" s="143">
        <v>0.52</v>
      </c>
      <c r="DC6" s="143">
        <v>1.78</v>
      </c>
      <c r="DD6" s="143">
        <v>2.58</v>
      </c>
      <c r="DE6" s="143">
        <v>0.95</v>
      </c>
      <c r="DF6" s="143">
        <v>47.1</v>
      </c>
      <c r="DG6" s="143">
        <v>0.98</v>
      </c>
      <c r="DH6" s="143">
        <v>0.42</v>
      </c>
      <c r="DI6" s="143">
        <v>1.51</v>
      </c>
      <c r="DJ6" s="143">
        <v>0.7</v>
      </c>
      <c r="DK6" s="143">
        <v>0.4</v>
      </c>
      <c r="DL6" s="143">
        <v>130.69999999999999</v>
      </c>
      <c r="DM6" s="143">
        <v>1.47</v>
      </c>
      <c r="DN6" s="143">
        <v>0.55000000000000004</v>
      </c>
      <c r="DO6" s="143">
        <v>2.39</v>
      </c>
      <c r="DP6" s="143">
        <v>1.1499999999999999</v>
      </c>
      <c r="DQ6" s="143">
        <v>0.63</v>
      </c>
      <c r="DR6" s="143">
        <v>88.4</v>
      </c>
      <c r="DS6" s="143">
        <v>2.0099999999999998</v>
      </c>
      <c r="DT6" s="143">
        <v>0.7</v>
      </c>
      <c r="DU6" s="143">
        <v>2.83</v>
      </c>
      <c r="DV6" s="143">
        <v>1.55</v>
      </c>
      <c r="DW6" s="143">
        <v>0.43</v>
      </c>
      <c r="DX6" s="143">
        <v>20.3</v>
      </c>
      <c r="DY6" s="143">
        <v>0.51</v>
      </c>
      <c r="DZ6" s="143">
        <v>0.27</v>
      </c>
      <c r="EA6" s="143">
        <v>1.36</v>
      </c>
      <c r="EB6" s="143">
        <v>0.25</v>
      </c>
      <c r="EC6" s="143">
        <v>0.26</v>
      </c>
      <c r="ED6" s="143">
        <v>17.7</v>
      </c>
      <c r="EE6" s="143">
        <v>1.53</v>
      </c>
      <c r="EF6" s="143">
        <v>0.23</v>
      </c>
      <c r="EG6" s="143">
        <v>0.73</v>
      </c>
      <c r="EH6" s="143">
        <v>0.88</v>
      </c>
      <c r="EI6" s="143">
        <v>0.34</v>
      </c>
      <c r="EJ6" s="143">
        <v>96.8</v>
      </c>
      <c r="EK6" s="143">
        <v>1.85</v>
      </c>
      <c r="EL6" s="143">
        <v>0.68</v>
      </c>
      <c r="EM6" s="143">
        <v>4.3600000000000003</v>
      </c>
      <c r="EN6" s="143">
        <v>1.68</v>
      </c>
      <c r="EO6" s="143">
        <v>0.96</v>
      </c>
      <c r="EP6" s="143">
        <v>18.899999999999999</v>
      </c>
      <c r="EQ6" s="143">
        <v>0.48</v>
      </c>
      <c r="ER6" s="143">
        <v>0.31</v>
      </c>
      <c r="ES6" s="143">
        <v>1.18</v>
      </c>
      <c r="ET6" s="143">
        <v>0.56000000000000005</v>
      </c>
      <c r="EU6" s="143">
        <v>0.3</v>
      </c>
      <c r="EV6" s="143">
        <v>115.6</v>
      </c>
      <c r="EW6" s="143">
        <v>5.23</v>
      </c>
      <c r="EX6" s="143">
        <v>1.2</v>
      </c>
      <c r="EY6" s="143">
        <v>3.41</v>
      </c>
      <c r="EZ6" s="143">
        <v>1.46</v>
      </c>
      <c r="FA6" s="143">
        <v>3.59</v>
      </c>
      <c r="FB6" s="143">
        <v>29.6</v>
      </c>
      <c r="FC6" s="143">
        <v>1.43</v>
      </c>
      <c r="FD6" s="143">
        <v>0.28999999999999998</v>
      </c>
      <c r="FE6" s="143">
        <v>1.62</v>
      </c>
      <c r="FF6" s="143">
        <v>0.27</v>
      </c>
      <c r="FG6" s="143">
        <v>0.24</v>
      </c>
      <c r="FH6" s="143">
        <v>7.8</v>
      </c>
      <c r="FI6" s="143">
        <v>0.15</v>
      </c>
      <c r="FJ6" s="143">
        <v>0.13</v>
      </c>
      <c r="FK6" s="143">
        <v>0.56999999999999995</v>
      </c>
      <c r="FL6" s="143">
        <v>0.08</v>
      </c>
      <c r="FM6" s="143">
        <v>0.13</v>
      </c>
      <c r="FN6" s="143">
        <v>54.7</v>
      </c>
      <c r="FO6" s="143">
        <v>1.5</v>
      </c>
      <c r="FP6" s="143">
        <v>0.2</v>
      </c>
      <c r="FQ6" s="143">
        <v>0.76</v>
      </c>
      <c r="FR6" s="143">
        <v>1</v>
      </c>
      <c r="FS6" s="143">
        <v>0.12</v>
      </c>
      <c r="FT6" s="143">
        <v>17.399999999999999</v>
      </c>
      <c r="FU6" s="143">
        <v>0.31</v>
      </c>
      <c r="FV6" s="143">
        <v>0.24</v>
      </c>
      <c r="FW6" s="143">
        <v>1</v>
      </c>
      <c r="FX6" s="143">
        <v>0.08</v>
      </c>
      <c r="FY6" s="143">
        <v>0.2</v>
      </c>
      <c r="FZ6" s="143">
        <v>36.5</v>
      </c>
      <c r="GA6" s="143">
        <v>2.3199999999999998</v>
      </c>
      <c r="GB6" s="143">
        <v>0.24</v>
      </c>
      <c r="GC6" s="143">
        <v>1.21</v>
      </c>
      <c r="GD6" s="143">
        <v>0.13</v>
      </c>
      <c r="GE6" s="143">
        <v>0.68</v>
      </c>
      <c r="GF6" s="143">
        <v>24.9</v>
      </c>
      <c r="GG6" s="143">
        <v>0.59</v>
      </c>
      <c r="GH6" s="143">
        <v>0.26</v>
      </c>
      <c r="GI6" s="143">
        <v>0.98</v>
      </c>
      <c r="GJ6" s="143">
        <v>0.04</v>
      </c>
      <c r="GK6" s="143">
        <v>0.39</v>
      </c>
      <c r="GL6" s="143">
        <v>19.100000000000001</v>
      </c>
      <c r="GM6" s="143">
        <v>0.41</v>
      </c>
      <c r="GN6" s="143">
        <v>0.15</v>
      </c>
      <c r="GO6" s="143">
        <v>0.95</v>
      </c>
      <c r="GP6" s="143">
        <v>0.06</v>
      </c>
      <c r="GQ6" s="143">
        <v>0.46</v>
      </c>
      <c r="GR6" s="143">
        <v>12.6</v>
      </c>
      <c r="GS6" s="143">
        <v>0.24</v>
      </c>
      <c r="GT6" s="143">
        <v>0.09</v>
      </c>
      <c r="GU6" s="143">
        <v>0.37</v>
      </c>
      <c r="GV6" s="143">
        <v>0.08</v>
      </c>
      <c r="GW6" s="143">
        <v>0.15</v>
      </c>
      <c r="GX6" s="143">
        <v>23.4</v>
      </c>
      <c r="GY6" s="143">
        <v>1.18</v>
      </c>
      <c r="GZ6" s="143">
        <v>0.16</v>
      </c>
      <c r="HA6" s="143">
        <v>1.04</v>
      </c>
      <c r="HB6" s="143">
        <v>0.36</v>
      </c>
      <c r="HC6" s="143">
        <v>0.5</v>
      </c>
      <c r="HD6" s="143">
        <v>22.3</v>
      </c>
      <c r="HE6" s="143">
        <v>0.46</v>
      </c>
      <c r="HF6" s="143">
        <v>0.14000000000000001</v>
      </c>
      <c r="HG6" s="143">
        <v>0.55000000000000004</v>
      </c>
      <c r="HH6" s="143">
        <v>0.06</v>
      </c>
      <c r="HI6" s="143">
        <v>0.12</v>
      </c>
      <c r="HJ6" s="143">
        <v>10.3</v>
      </c>
      <c r="HK6" s="143">
        <v>0.36</v>
      </c>
      <c r="HL6" s="143">
        <v>0.19</v>
      </c>
      <c r="HM6" s="143">
        <v>0.68</v>
      </c>
      <c r="HN6" s="143">
        <v>0.08</v>
      </c>
      <c r="HO6" s="143">
        <v>0.17</v>
      </c>
      <c r="HP6" s="143">
        <v>35.5</v>
      </c>
      <c r="HQ6" s="143">
        <v>1.21</v>
      </c>
      <c r="HR6" s="143">
        <v>0.13</v>
      </c>
      <c r="HS6" s="143">
        <v>0.99</v>
      </c>
      <c r="HT6" s="143">
        <v>0.53</v>
      </c>
      <c r="HU6" s="143">
        <v>0.38</v>
      </c>
      <c r="HV6" s="143">
        <v>27.3</v>
      </c>
      <c r="HW6" s="143">
        <v>0.75</v>
      </c>
      <c r="HX6" s="143">
        <v>0.42</v>
      </c>
      <c r="HY6" s="143">
        <v>1.1000000000000001</v>
      </c>
      <c r="HZ6" s="143">
        <v>0.18</v>
      </c>
      <c r="IA6" s="143">
        <v>0.43</v>
      </c>
      <c r="IB6" s="143">
        <v>19.2</v>
      </c>
      <c r="IC6" s="143">
        <v>0.7</v>
      </c>
      <c r="ID6" s="143">
        <v>0.48</v>
      </c>
      <c r="IE6" s="143">
        <v>0.85</v>
      </c>
      <c r="IF6" s="143">
        <v>0.11</v>
      </c>
      <c r="IG6" s="143">
        <v>0.31</v>
      </c>
      <c r="IH6" s="143">
        <v>72.7</v>
      </c>
      <c r="II6" s="143">
        <v>2.4</v>
      </c>
      <c r="IJ6" s="143">
        <v>0.24</v>
      </c>
      <c r="IK6" s="143">
        <v>1.1000000000000001</v>
      </c>
      <c r="IL6" s="143">
        <v>1.8</v>
      </c>
      <c r="IM6" s="143">
        <v>0.7</v>
      </c>
      <c r="IN6" s="143">
        <v>96.2</v>
      </c>
      <c r="IO6" s="143">
        <v>6.91</v>
      </c>
      <c r="IP6" s="143">
        <v>1.1000000000000001</v>
      </c>
      <c r="IQ6" s="143">
        <v>2.44</v>
      </c>
      <c r="IR6" s="143">
        <v>1.23</v>
      </c>
      <c r="IS6" s="143">
        <v>1.52</v>
      </c>
      <c r="IT6" s="143">
        <v>19.3</v>
      </c>
      <c r="IU6" s="143">
        <v>0.28999999999999998</v>
      </c>
      <c r="IV6" s="143">
        <v>0.72</v>
      </c>
      <c r="IW6" s="143">
        <v>0.47</v>
      </c>
      <c r="IX6" s="143">
        <v>0.1</v>
      </c>
      <c r="IY6" s="143">
        <v>0.33</v>
      </c>
      <c r="IZ6" s="143">
        <v>14.1</v>
      </c>
      <c r="JA6" s="143">
        <v>0.31</v>
      </c>
      <c r="JB6" s="143">
        <v>0.16</v>
      </c>
      <c r="JC6" s="143">
        <v>0.61</v>
      </c>
      <c r="JD6" s="143">
        <v>0.02</v>
      </c>
      <c r="JE6" s="143">
        <v>0.18</v>
      </c>
      <c r="JF6" s="143">
        <v>41.9</v>
      </c>
      <c r="JG6" s="143">
        <v>1.01</v>
      </c>
      <c r="JH6" s="143">
        <v>0.19</v>
      </c>
      <c r="JI6" s="143">
        <v>1.07</v>
      </c>
      <c r="JJ6" s="143">
        <v>0.56000000000000005</v>
      </c>
      <c r="JK6" s="143">
        <v>0.76</v>
      </c>
      <c r="JL6" s="143">
        <v>11.4</v>
      </c>
      <c r="JM6" s="143">
        <v>0.14000000000000001</v>
      </c>
      <c r="JN6" s="143">
        <v>0.12</v>
      </c>
      <c r="JO6" s="143">
        <v>0.37</v>
      </c>
      <c r="JP6" s="143">
        <v>0.02</v>
      </c>
      <c r="JQ6" s="143">
        <v>0.1</v>
      </c>
      <c r="JR6" s="143">
        <v>10.199999999999999</v>
      </c>
      <c r="JS6" s="143">
        <v>0.15</v>
      </c>
      <c r="JT6" s="143">
        <v>7.0000000000000007E-2</v>
      </c>
      <c r="JU6" s="143">
        <v>0.31</v>
      </c>
      <c r="JV6" s="143">
        <v>0.06</v>
      </c>
      <c r="JW6" s="143">
        <v>0.34</v>
      </c>
      <c r="JX6" s="143">
        <v>48.8</v>
      </c>
      <c r="JY6" s="143">
        <v>0.99</v>
      </c>
      <c r="JZ6" s="143">
        <v>0.85</v>
      </c>
      <c r="KA6" s="143">
        <v>1.72</v>
      </c>
      <c r="KB6" s="143">
        <v>0.27</v>
      </c>
      <c r="KC6" s="143">
        <v>0.51</v>
      </c>
      <c r="KD6" s="143">
        <v>22.9</v>
      </c>
      <c r="KE6" s="143">
        <v>1.06</v>
      </c>
      <c r="KF6" s="143">
        <v>0.41</v>
      </c>
      <c r="KG6" s="143">
        <v>0.84</v>
      </c>
      <c r="KH6" s="143">
        <v>0.27</v>
      </c>
      <c r="KI6" s="143">
        <v>0.35</v>
      </c>
      <c r="KJ6" s="143">
        <v>35.6</v>
      </c>
      <c r="KK6" s="143">
        <v>0.96</v>
      </c>
      <c r="KL6" s="143">
        <v>0.39</v>
      </c>
      <c r="KM6" s="143">
        <v>1.25</v>
      </c>
      <c r="KN6" s="143">
        <v>0.11</v>
      </c>
      <c r="KO6" s="143">
        <v>0.17</v>
      </c>
      <c r="KP6" s="143">
        <v>29.8</v>
      </c>
      <c r="KQ6" s="143">
        <v>0.51</v>
      </c>
      <c r="KR6" s="143">
        <v>0.33</v>
      </c>
      <c r="KS6" s="143">
        <v>0.74</v>
      </c>
      <c r="KT6" s="143">
        <v>0.05</v>
      </c>
      <c r="KU6" s="143">
        <v>0.25</v>
      </c>
      <c r="KV6" s="143">
        <v>42.9</v>
      </c>
      <c r="KW6" s="143">
        <v>0.56000000000000005</v>
      </c>
      <c r="KX6" s="143">
        <v>0.55000000000000004</v>
      </c>
      <c r="KY6" s="143">
        <v>1.25</v>
      </c>
      <c r="KZ6" s="143">
        <v>0.27</v>
      </c>
      <c r="LA6" s="143">
        <v>0.1</v>
      </c>
      <c r="LB6" s="143">
        <v>191.9</v>
      </c>
      <c r="LC6" s="143">
        <v>14.06</v>
      </c>
      <c r="LD6" s="143">
        <v>2.3199999999999998</v>
      </c>
      <c r="LE6" s="143">
        <v>5.72</v>
      </c>
      <c r="LF6" s="143">
        <v>2.2599999999999998</v>
      </c>
      <c r="LG6" s="143">
        <v>5.93</v>
      </c>
      <c r="LH6" s="143">
        <v>32.1</v>
      </c>
      <c r="LI6" s="143">
        <v>0.47</v>
      </c>
      <c r="LJ6" s="143">
        <v>0.18</v>
      </c>
      <c r="LK6" s="143">
        <v>0.71</v>
      </c>
      <c r="LL6" s="143">
        <v>0.11</v>
      </c>
      <c r="LM6" s="143">
        <v>0.38</v>
      </c>
      <c r="LN6" s="143">
        <v>55.1</v>
      </c>
      <c r="LO6" s="143">
        <v>1.07</v>
      </c>
      <c r="LP6" s="143">
        <v>1.21</v>
      </c>
      <c r="LQ6" s="143">
        <v>1.21</v>
      </c>
      <c r="LR6" s="143">
        <v>0.51</v>
      </c>
      <c r="LS6" s="143">
        <v>0.37</v>
      </c>
      <c r="LT6" s="143">
        <v>70</v>
      </c>
      <c r="LU6" s="143">
        <v>2.76</v>
      </c>
      <c r="LV6" s="143">
        <v>0.43</v>
      </c>
      <c r="LW6" s="143">
        <v>1.1000000000000001</v>
      </c>
      <c r="LX6" s="143">
        <v>3.3</v>
      </c>
      <c r="LY6" s="143">
        <v>3.06</v>
      </c>
      <c r="LZ6" s="143">
        <v>70.599999999999994</v>
      </c>
      <c r="MA6" s="143">
        <v>1.57</v>
      </c>
      <c r="MB6" s="143">
        <v>0.51</v>
      </c>
      <c r="MC6" s="143">
        <v>1.33</v>
      </c>
      <c r="MD6" s="143">
        <v>0.23</v>
      </c>
      <c r="ME6" s="143">
        <v>1.47</v>
      </c>
      <c r="MF6" s="143">
        <v>64.069999999999993</v>
      </c>
      <c r="MG6" s="143">
        <v>0.12</v>
      </c>
      <c r="MH6" s="143">
        <v>7.0000000000000007E-2</v>
      </c>
      <c r="MI6" s="143">
        <v>0.3</v>
      </c>
      <c r="MJ6" s="143">
        <v>0.03</v>
      </c>
      <c r="MK6" s="143">
        <v>0.12</v>
      </c>
      <c r="ML6" s="143">
        <v>36.5</v>
      </c>
      <c r="MM6" s="143">
        <v>1.26</v>
      </c>
      <c r="MN6" s="143">
        <v>0.51</v>
      </c>
      <c r="MO6" s="143">
        <v>0.83</v>
      </c>
      <c r="MP6" s="143">
        <v>0.27</v>
      </c>
      <c r="MQ6" s="143">
        <v>0.37</v>
      </c>
      <c r="MR6" s="143">
        <v>70.900000000000006</v>
      </c>
      <c r="MS6" s="143">
        <v>1.48</v>
      </c>
      <c r="MT6" s="143">
        <v>0.59</v>
      </c>
      <c r="MU6" s="143">
        <v>1.08</v>
      </c>
      <c r="MV6" s="143">
        <v>0.66</v>
      </c>
      <c r="MW6" s="143">
        <v>0.64</v>
      </c>
      <c r="MX6" s="143">
        <v>36.700000000000003</v>
      </c>
      <c r="MY6" s="143">
        <v>1.1100000000000001</v>
      </c>
      <c r="MZ6" s="143">
        <v>0.57999999999999996</v>
      </c>
      <c r="NA6" s="143">
        <v>1.21</v>
      </c>
      <c r="NB6" s="143">
        <v>0.09</v>
      </c>
      <c r="NC6" s="143">
        <v>0.36</v>
      </c>
      <c r="ND6" s="143">
        <v>36.299999999999997</v>
      </c>
      <c r="NE6" s="143">
        <v>0.64</v>
      </c>
      <c r="NF6" s="143">
        <v>0.37</v>
      </c>
      <c r="NG6" s="143">
        <v>1.23</v>
      </c>
      <c r="NH6" s="143">
        <v>0.09</v>
      </c>
      <c r="NI6" s="143">
        <v>0.33</v>
      </c>
      <c r="NJ6" s="143">
        <v>22.2</v>
      </c>
      <c r="NK6" s="143">
        <v>0.52</v>
      </c>
      <c r="NL6" s="143">
        <v>0.17</v>
      </c>
      <c r="NM6" s="143">
        <v>0.61</v>
      </c>
      <c r="NN6" s="143">
        <v>0.17</v>
      </c>
      <c r="NO6" s="143">
        <v>0.16</v>
      </c>
      <c r="NP6" s="143">
        <v>13.2</v>
      </c>
      <c r="NQ6" s="143">
        <v>0.23</v>
      </c>
      <c r="NR6" s="143">
        <v>0.09</v>
      </c>
      <c r="NS6" s="143">
        <v>0.35</v>
      </c>
      <c r="NT6" s="143">
        <v>0.01</v>
      </c>
      <c r="NU6" s="143">
        <v>0.13</v>
      </c>
      <c r="NV6" s="143">
        <v>117.75</v>
      </c>
      <c r="NW6" s="143">
        <v>4.7</v>
      </c>
      <c r="NX6" s="143">
        <v>1.95</v>
      </c>
      <c r="NY6" s="143">
        <v>5.23</v>
      </c>
      <c r="NZ6" s="143">
        <v>2.93</v>
      </c>
      <c r="OA6" s="143">
        <v>4.59</v>
      </c>
      <c r="OB6" s="143">
        <v>42.2</v>
      </c>
      <c r="OC6" s="143">
        <v>0.87</v>
      </c>
      <c r="OD6" s="143">
        <v>0.39</v>
      </c>
      <c r="OE6" s="143">
        <v>1.36</v>
      </c>
      <c r="OF6" s="143">
        <v>0.98</v>
      </c>
      <c r="OG6" s="143">
        <v>0.39</v>
      </c>
      <c r="OH6" s="143">
        <v>32.299999999999997</v>
      </c>
      <c r="OI6" s="143">
        <v>0.73</v>
      </c>
      <c r="OJ6" s="143">
        <v>0.2</v>
      </c>
      <c r="OK6" s="143">
        <v>1.23</v>
      </c>
      <c r="OL6" s="143">
        <v>0.21</v>
      </c>
      <c r="OM6" s="143">
        <v>0.28000000000000003</v>
      </c>
      <c r="ON6" s="143">
        <v>56.6</v>
      </c>
      <c r="OO6" s="143">
        <v>1.1299999999999999</v>
      </c>
      <c r="OP6" s="143">
        <v>0.39</v>
      </c>
      <c r="OQ6" s="143">
        <v>2.14</v>
      </c>
      <c r="OR6" s="143">
        <v>0.52</v>
      </c>
      <c r="OS6" s="143">
        <v>0.68</v>
      </c>
      <c r="OT6" s="143">
        <v>34.9</v>
      </c>
      <c r="OU6" s="143">
        <v>1.52</v>
      </c>
      <c r="OV6" s="143">
        <v>0.56000000000000005</v>
      </c>
      <c r="OW6" s="143">
        <v>1.6</v>
      </c>
      <c r="OX6" s="143">
        <v>0.22</v>
      </c>
      <c r="OY6" s="143">
        <v>0.37</v>
      </c>
      <c r="OZ6" s="143">
        <v>48.9</v>
      </c>
      <c r="PA6" s="143">
        <v>1.19</v>
      </c>
      <c r="PB6" s="143">
        <v>0.54</v>
      </c>
      <c r="PC6" s="143">
        <v>1.49</v>
      </c>
      <c r="PD6" s="143">
        <v>0.37</v>
      </c>
      <c r="PE6" s="143">
        <v>0.49</v>
      </c>
      <c r="PF6" s="143">
        <v>39.6</v>
      </c>
      <c r="PG6" s="143">
        <v>0.81</v>
      </c>
      <c r="PH6" s="143">
        <v>0.55000000000000004</v>
      </c>
      <c r="PI6" s="143">
        <v>1.05</v>
      </c>
      <c r="PJ6" s="143">
        <v>1.1200000000000001</v>
      </c>
      <c r="PK6" s="143">
        <v>0.49</v>
      </c>
      <c r="PL6" s="143">
        <v>9</v>
      </c>
      <c r="PM6" s="143">
        <v>0.32</v>
      </c>
      <c r="PN6" s="143">
        <v>0.23</v>
      </c>
      <c r="PO6" s="143">
        <v>0.32</v>
      </c>
      <c r="PP6" s="143">
        <v>0.14000000000000001</v>
      </c>
      <c r="PQ6" s="143">
        <v>0.12</v>
      </c>
      <c r="PR6" s="143">
        <v>28.1</v>
      </c>
      <c r="PS6" s="143">
        <v>0.62</v>
      </c>
      <c r="PT6" s="143">
        <v>0.33</v>
      </c>
      <c r="PU6" s="143">
        <v>1.54</v>
      </c>
      <c r="PV6" s="143">
        <v>0.91</v>
      </c>
      <c r="PW6" s="143">
        <v>0.25</v>
      </c>
      <c r="PX6" s="143">
        <v>29</v>
      </c>
      <c r="PY6" s="143">
        <v>0.67</v>
      </c>
      <c r="PZ6" s="143">
        <v>0.28000000000000003</v>
      </c>
      <c r="QA6" s="143">
        <v>0.78</v>
      </c>
      <c r="QB6" s="143">
        <v>0.22</v>
      </c>
      <c r="QC6" s="143">
        <v>0.22</v>
      </c>
      <c r="QD6" s="143">
        <v>34.1</v>
      </c>
      <c r="QE6" s="143">
        <v>0.77</v>
      </c>
      <c r="QF6" s="143">
        <v>0.37</v>
      </c>
      <c r="QG6" s="143">
        <v>0.99</v>
      </c>
      <c r="QH6" s="143">
        <v>0.42</v>
      </c>
      <c r="QI6" s="143">
        <v>0.37</v>
      </c>
      <c r="QJ6" s="143">
        <v>31.3</v>
      </c>
      <c r="QK6" s="143">
        <v>0.92</v>
      </c>
      <c r="QL6" s="143">
        <v>0.51</v>
      </c>
      <c r="QM6" s="143">
        <v>1.29</v>
      </c>
      <c r="QN6" s="143">
        <v>0.21</v>
      </c>
      <c r="QO6" s="143">
        <v>0.32</v>
      </c>
      <c r="QP6" s="143">
        <v>29.1</v>
      </c>
      <c r="QQ6" s="143">
        <v>1.5</v>
      </c>
      <c r="QR6" s="143">
        <v>0.47</v>
      </c>
      <c r="QS6" s="143">
        <v>0.99</v>
      </c>
      <c r="QT6" s="143">
        <v>0.3</v>
      </c>
      <c r="QU6" s="143">
        <v>0.42</v>
      </c>
      <c r="QV6" s="143">
        <v>856.2</v>
      </c>
      <c r="QW6" s="143">
        <v>56.88</v>
      </c>
      <c r="QX6" s="143">
        <v>12.34</v>
      </c>
      <c r="QY6" s="143">
        <v>14.09</v>
      </c>
      <c r="QZ6" s="143">
        <v>28.2</v>
      </c>
      <c r="RA6" s="143">
        <v>10.51</v>
      </c>
      <c r="RB6" s="143">
        <v>212.3</v>
      </c>
      <c r="RC6" s="153">
        <v>6.05</v>
      </c>
      <c r="RD6" s="154">
        <v>1.79</v>
      </c>
      <c r="RE6" s="154">
        <v>6.85</v>
      </c>
      <c r="RF6" s="154">
        <v>1.79</v>
      </c>
      <c r="RG6" s="154">
        <v>8.61</v>
      </c>
      <c r="RH6" s="143">
        <v>17.399999999999999</v>
      </c>
      <c r="RI6" s="154">
        <v>0.34</v>
      </c>
      <c r="RJ6" s="154">
        <v>0.82</v>
      </c>
      <c r="RK6" s="154">
        <v>1.04</v>
      </c>
      <c r="RL6" s="154">
        <v>0.04</v>
      </c>
      <c r="RM6" s="154">
        <v>0.25</v>
      </c>
      <c r="RN6" s="143">
        <v>18.600000000000001</v>
      </c>
      <c r="RO6" s="154">
        <v>0.23</v>
      </c>
      <c r="RP6" s="154">
        <v>0.49</v>
      </c>
      <c r="RQ6" s="154">
        <v>0.63</v>
      </c>
      <c r="RR6" s="154">
        <v>0.08</v>
      </c>
      <c r="RS6" s="154">
        <v>0.27</v>
      </c>
      <c r="RT6" s="143">
        <v>27.8</v>
      </c>
      <c r="RU6" s="154">
        <v>1.1100000000000001</v>
      </c>
      <c r="RV6" s="154">
        <v>0.25</v>
      </c>
      <c r="RW6" s="154">
        <v>0.84</v>
      </c>
      <c r="RX6" s="154">
        <v>0.14000000000000001</v>
      </c>
      <c r="RY6" s="154">
        <v>0.34</v>
      </c>
      <c r="RZ6" s="143">
        <v>25.7</v>
      </c>
      <c r="SA6" s="154">
        <v>0.28000000000000003</v>
      </c>
      <c r="SB6" s="154">
        <v>0.63</v>
      </c>
      <c r="SC6" s="154">
        <v>1.17</v>
      </c>
      <c r="SD6" s="154">
        <v>0.1</v>
      </c>
      <c r="SE6" s="154">
        <v>0.32</v>
      </c>
      <c r="SF6" s="143">
        <v>39.5</v>
      </c>
      <c r="SG6" s="154">
        <v>1.04</v>
      </c>
      <c r="SH6" s="154">
        <v>0.4</v>
      </c>
      <c r="SI6" s="154">
        <v>1.71</v>
      </c>
      <c r="SJ6" s="154">
        <v>0.2</v>
      </c>
      <c r="SK6" s="154">
        <v>2.44</v>
      </c>
      <c r="SL6" s="143">
        <v>14.6</v>
      </c>
      <c r="SM6" s="154">
        <v>0.45</v>
      </c>
      <c r="SN6" s="154">
        <v>0.37</v>
      </c>
      <c r="SO6" s="154">
        <v>0.69</v>
      </c>
      <c r="SP6" s="154">
        <v>0.16</v>
      </c>
      <c r="SQ6" s="154">
        <v>0.14000000000000001</v>
      </c>
      <c r="SR6" s="143">
        <v>17.5</v>
      </c>
      <c r="SS6" s="154">
        <v>0.2</v>
      </c>
      <c r="ST6" s="154">
        <v>0.14000000000000001</v>
      </c>
      <c r="SU6" s="154">
        <v>0.56000000000000005</v>
      </c>
      <c r="SV6" s="154">
        <v>0.19</v>
      </c>
      <c r="SW6" s="154">
        <v>0.12</v>
      </c>
      <c r="SX6" s="143">
        <v>21.8</v>
      </c>
      <c r="SY6" s="154">
        <v>0.28999999999999998</v>
      </c>
      <c r="SZ6" s="154">
        <v>0.49</v>
      </c>
      <c r="TA6" s="154">
        <v>0.74</v>
      </c>
      <c r="TB6" s="154">
        <v>0.03</v>
      </c>
      <c r="TC6" s="154">
        <v>0.16</v>
      </c>
      <c r="TD6" s="143">
        <v>27.8</v>
      </c>
      <c r="TE6" s="154">
        <v>0.86</v>
      </c>
      <c r="TF6" s="154">
        <v>0.23</v>
      </c>
      <c r="TG6" s="154">
        <v>0.76</v>
      </c>
      <c r="TH6" s="154">
        <v>0.38</v>
      </c>
      <c r="TI6" s="154">
        <v>0.74</v>
      </c>
      <c r="TJ6" s="143">
        <v>30.2</v>
      </c>
      <c r="TK6" s="154">
        <v>0.87</v>
      </c>
      <c r="TL6" s="154">
        <v>0.35</v>
      </c>
      <c r="TM6" s="154">
        <v>1.58</v>
      </c>
      <c r="TN6" s="154">
        <v>0.36</v>
      </c>
      <c r="TO6" s="154">
        <v>0.51</v>
      </c>
      <c r="TP6" s="143">
        <v>15.7</v>
      </c>
      <c r="TQ6" s="154">
        <v>0.42</v>
      </c>
      <c r="TR6" s="154">
        <v>0.15</v>
      </c>
      <c r="TS6" s="154">
        <v>0.34</v>
      </c>
      <c r="TT6" s="154">
        <v>0.02</v>
      </c>
      <c r="TU6" s="154">
        <v>0.13</v>
      </c>
      <c r="TV6" s="143">
        <v>36.5</v>
      </c>
      <c r="TW6" s="154">
        <v>0.8</v>
      </c>
      <c r="TX6" s="154">
        <v>0.23</v>
      </c>
      <c r="TY6" s="154">
        <v>1.21</v>
      </c>
      <c r="TZ6" s="154">
        <v>0.16</v>
      </c>
      <c r="UA6" s="154">
        <v>0.28000000000000003</v>
      </c>
      <c r="UB6" s="143">
        <v>11.9</v>
      </c>
      <c r="UC6" s="154">
        <v>0.33</v>
      </c>
      <c r="UD6" s="154">
        <v>0.22</v>
      </c>
      <c r="UE6" s="154">
        <v>0.65</v>
      </c>
      <c r="UF6" s="154">
        <v>0.08</v>
      </c>
      <c r="UG6" s="154">
        <v>0.12</v>
      </c>
      <c r="UH6" s="143">
        <v>26.8</v>
      </c>
      <c r="UI6" s="154">
        <v>0.79</v>
      </c>
      <c r="UJ6" s="154">
        <v>0.27</v>
      </c>
      <c r="UK6" s="154">
        <v>1.1399999999999999</v>
      </c>
      <c r="UL6" s="154">
        <v>0.26</v>
      </c>
      <c r="UM6" s="154">
        <v>0.49</v>
      </c>
      <c r="UN6" s="143">
        <v>10.1</v>
      </c>
      <c r="UO6" s="154">
        <v>0.2</v>
      </c>
      <c r="UP6" s="154">
        <v>0.22</v>
      </c>
      <c r="UQ6" s="154">
        <v>0.46</v>
      </c>
      <c r="UR6" s="154">
        <v>7.0000000000000007E-2</v>
      </c>
      <c r="US6" s="154">
        <v>0.09</v>
      </c>
      <c r="UT6" s="143">
        <v>17.8</v>
      </c>
      <c r="UU6" s="154">
        <v>0.49</v>
      </c>
      <c r="UV6" s="154">
        <v>0.18</v>
      </c>
      <c r="UW6" s="154">
        <v>0.47</v>
      </c>
      <c r="UX6" s="154">
        <v>0.11</v>
      </c>
      <c r="UY6" s="154">
        <v>0.2</v>
      </c>
      <c r="UZ6" s="143">
        <v>17.399999999999999</v>
      </c>
      <c r="VA6" s="154">
        <v>0.4</v>
      </c>
      <c r="VB6" s="154">
        <v>0.17</v>
      </c>
      <c r="VC6" s="154">
        <v>0.88</v>
      </c>
      <c r="VD6" s="154">
        <v>0.03</v>
      </c>
      <c r="VE6" s="154">
        <v>0.14000000000000001</v>
      </c>
      <c r="VF6" s="143">
        <v>119.8</v>
      </c>
      <c r="VG6" s="143">
        <v>7.47</v>
      </c>
      <c r="VH6" s="143">
        <v>0.96</v>
      </c>
      <c r="VI6" s="143">
        <v>2.9</v>
      </c>
      <c r="VJ6" s="143">
        <v>3.12</v>
      </c>
      <c r="VK6" s="143">
        <v>3.56</v>
      </c>
      <c r="VL6" s="143">
        <v>46.5</v>
      </c>
      <c r="VM6" s="143">
        <v>0.42</v>
      </c>
      <c r="VN6" s="143">
        <v>0.15</v>
      </c>
      <c r="VO6" s="143">
        <v>0.7</v>
      </c>
      <c r="VP6" s="143">
        <v>0.11</v>
      </c>
      <c r="VQ6" s="143">
        <v>0.31</v>
      </c>
      <c r="VR6" s="143">
        <v>25.4</v>
      </c>
      <c r="VS6" s="143">
        <v>0.31</v>
      </c>
      <c r="VT6" s="143">
        <v>0.13</v>
      </c>
      <c r="VU6" s="143">
        <v>0.65</v>
      </c>
      <c r="VV6" s="143">
        <v>0.2</v>
      </c>
      <c r="VW6" s="143">
        <v>0.23</v>
      </c>
      <c r="VX6" s="143">
        <v>18.100000000000001</v>
      </c>
      <c r="VY6" s="143">
        <v>0.3</v>
      </c>
      <c r="VZ6" s="143">
        <v>0.03</v>
      </c>
      <c r="WA6" s="143">
        <v>0.33</v>
      </c>
      <c r="WB6" s="143">
        <v>0.12</v>
      </c>
      <c r="WC6" s="143">
        <v>0.22</v>
      </c>
      <c r="WD6" s="143">
        <v>23.4</v>
      </c>
      <c r="WE6" s="143">
        <v>0.26</v>
      </c>
      <c r="WF6" s="143">
        <v>0.12</v>
      </c>
      <c r="WG6" s="143">
        <v>0.43</v>
      </c>
      <c r="WH6" s="143">
        <v>0.02</v>
      </c>
      <c r="WI6" s="143">
        <v>0.4</v>
      </c>
      <c r="WJ6" s="143">
        <v>10.3</v>
      </c>
      <c r="WK6" s="143">
        <v>0.2</v>
      </c>
      <c r="WL6" s="143">
        <v>0.09</v>
      </c>
      <c r="WM6" s="143">
        <v>0.22</v>
      </c>
      <c r="WN6" s="143">
        <v>0.14000000000000001</v>
      </c>
      <c r="WO6" s="143">
        <v>0.12</v>
      </c>
      <c r="WP6" s="143">
        <v>16.8</v>
      </c>
      <c r="WQ6" s="143">
        <v>0.34</v>
      </c>
      <c r="WR6" s="143">
        <v>0.1</v>
      </c>
      <c r="WS6" s="143">
        <v>0.34</v>
      </c>
      <c r="WT6" s="143">
        <v>7.0000000000000007E-2</v>
      </c>
      <c r="WU6" s="143">
        <v>0.37</v>
      </c>
      <c r="WV6" s="143">
        <v>13.1</v>
      </c>
      <c r="WW6" s="143">
        <v>0.28000000000000003</v>
      </c>
      <c r="WX6" s="143">
        <v>0.16</v>
      </c>
      <c r="WY6" s="143">
        <v>0.26</v>
      </c>
      <c r="WZ6" s="143">
        <v>0.02</v>
      </c>
      <c r="XA6" s="143">
        <v>0.13</v>
      </c>
      <c r="XB6" s="143">
        <v>82.7</v>
      </c>
      <c r="XC6" s="143">
        <v>2.1</v>
      </c>
      <c r="XD6" s="143">
        <v>0.78</v>
      </c>
      <c r="XE6" s="143">
        <v>2.12</v>
      </c>
      <c r="XF6" s="143">
        <v>1.65</v>
      </c>
      <c r="XG6" s="143">
        <v>1.91</v>
      </c>
      <c r="XH6" s="143">
        <v>24.3</v>
      </c>
      <c r="XI6" s="143">
        <v>0.15</v>
      </c>
      <c r="XJ6" s="143">
        <v>0.16</v>
      </c>
      <c r="XK6" s="143">
        <v>0.52</v>
      </c>
      <c r="XL6" s="143">
        <v>0.13</v>
      </c>
      <c r="XM6" s="143">
        <v>0.21</v>
      </c>
      <c r="XN6" s="143">
        <v>37.799999999999997</v>
      </c>
      <c r="XO6" s="143">
        <v>1.05</v>
      </c>
      <c r="XP6" s="143">
        <v>0.3</v>
      </c>
      <c r="XQ6" s="143">
        <v>1.05</v>
      </c>
      <c r="XR6" s="143">
        <v>0.32</v>
      </c>
      <c r="XS6" s="143">
        <v>0.67</v>
      </c>
      <c r="XT6" s="143">
        <v>15.2</v>
      </c>
      <c r="XU6" s="143">
        <v>0.39</v>
      </c>
      <c r="XV6" s="143">
        <v>0.16</v>
      </c>
      <c r="XW6" s="143">
        <v>0.56000000000000005</v>
      </c>
      <c r="XX6" s="143">
        <v>0.15</v>
      </c>
      <c r="XY6" s="143">
        <v>0.26</v>
      </c>
      <c r="XZ6" s="143">
        <v>27.4</v>
      </c>
      <c r="YA6" s="143">
        <v>0.23</v>
      </c>
      <c r="YB6" s="143">
        <v>0.68</v>
      </c>
      <c r="YC6" s="143">
        <v>0.72</v>
      </c>
      <c r="YD6" s="143">
        <v>0.22</v>
      </c>
      <c r="YE6" s="143">
        <v>1.28</v>
      </c>
      <c r="YF6" s="143">
        <v>17.100000000000001</v>
      </c>
      <c r="YG6" s="143">
        <v>0.28000000000000003</v>
      </c>
      <c r="YH6" s="143">
        <v>0.22</v>
      </c>
      <c r="YI6" s="143">
        <v>0.64</v>
      </c>
      <c r="YJ6" s="143">
        <v>0.03</v>
      </c>
      <c r="YK6" s="143">
        <v>0.03</v>
      </c>
      <c r="YL6" s="5"/>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row>
    <row r="7" spans="1:752" ht="15.6">
      <c r="A7" s="143">
        <v>2013</v>
      </c>
      <c r="B7" s="143">
        <v>619</v>
      </c>
      <c r="C7" s="143">
        <v>66.92</v>
      </c>
      <c r="D7" s="143">
        <v>27.68</v>
      </c>
      <c r="E7" s="143">
        <v>30.03</v>
      </c>
      <c r="F7" s="143">
        <v>42.07</v>
      </c>
      <c r="G7" s="143">
        <v>20.3</v>
      </c>
      <c r="H7" s="143">
        <v>216.1</v>
      </c>
      <c r="I7" s="143">
        <v>13.73</v>
      </c>
      <c r="J7" s="143">
        <v>14.96</v>
      </c>
      <c r="K7" s="143">
        <v>3.53</v>
      </c>
      <c r="L7" s="143">
        <v>5.91</v>
      </c>
      <c r="M7" s="143">
        <v>6.59</v>
      </c>
      <c r="N7" s="143">
        <v>128.1</v>
      </c>
      <c r="O7" s="143">
        <v>3.27</v>
      </c>
      <c r="P7" s="143">
        <v>3.47</v>
      </c>
      <c r="Q7" s="143">
        <v>3.09</v>
      </c>
      <c r="R7" s="143">
        <v>1.93</v>
      </c>
      <c r="S7" s="143">
        <v>1.63</v>
      </c>
      <c r="T7" s="143">
        <v>109.8</v>
      </c>
      <c r="U7" s="143">
        <v>4.6100000000000003</v>
      </c>
      <c r="V7" s="143">
        <v>0.97</v>
      </c>
      <c r="W7" s="143">
        <v>2.31</v>
      </c>
      <c r="X7" s="143">
        <v>1.65</v>
      </c>
      <c r="Y7" s="143">
        <v>1.02</v>
      </c>
      <c r="Z7" s="143">
        <v>71.5</v>
      </c>
      <c r="AA7" s="143">
        <v>2</v>
      </c>
      <c r="AB7" s="143">
        <v>0.8</v>
      </c>
      <c r="AC7" s="143">
        <v>1.94</v>
      </c>
      <c r="AD7" s="143">
        <v>1.6</v>
      </c>
      <c r="AE7" s="143">
        <v>0.95</v>
      </c>
      <c r="AF7" s="143">
        <v>293.39999999999998</v>
      </c>
      <c r="AG7" s="143">
        <v>6.14</v>
      </c>
      <c r="AH7" s="143">
        <v>4.51</v>
      </c>
      <c r="AI7" s="143">
        <v>6.11</v>
      </c>
      <c r="AJ7" s="143">
        <v>6.64</v>
      </c>
      <c r="AK7" s="143">
        <v>2.35</v>
      </c>
      <c r="AL7" s="143">
        <v>183.9</v>
      </c>
      <c r="AM7" s="143">
        <v>2.88</v>
      </c>
      <c r="AN7" s="143">
        <v>1.18</v>
      </c>
      <c r="AO7" s="143">
        <v>3.06</v>
      </c>
      <c r="AP7" s="143">
        <v>3.22</v>
      </c>
      <c r="AQ7" s="143">
        <v>2.0099999999999998</v>
      </c>
      <c r="AR7" s="143">
        <v>47.2</v>
      </c>
      <c r="AS7" s="143">
        <v>1.31</v>
      </c>
      <c r="AT7" s="143">
        <v>0.53</v>
      </c>
      <c r="AU7" s="143">
        <v>1.67</v>
      </c>
      <c r="AV7" s="143">
        <v>1.49</v>
      </c>
      <c r="AW7" s="143">
        <v>0.85</v>
      </c>
      <c r="AX7" s="143">
        <v>63.3</v>
      </c>
      <c r="AY7" s="143">
        <v>2.0299999999999998</v>
      </c>
      <c r="AZ7" s="143">
        <v>0.55000000000000004</v>
      </c>
      <c r="BA7" s="143">
        <v>1.45</v>
      </c>
      <c r="BB7" s="143">
        <v>1.08</v>
      </c>
      <c r="BC7" s="143">
        <v>0.65</v>
      </c>
      <c r="BD7" s="143">
        <v>88.6</v>
      </c>
      <c r="BE7" s="143">
        <v>2.61</v>
      </c>
      <c r="BF7" s="143">
        <v>0.84</v>
      </c>
      <c r="BG7" s="143">
        <v>2.5499999999999998</v>
      </c>
      <c r="BH7" s="143">
        <v>1.49</v>
      </c>
      <c r="BI7" s="143">
        <v>0.76</v>
      </c>
      <c r="BJ7" s="143">
        <v>101.1</v>
      </c>
      <c r="BK7" s="143">
        <v>2.38</v>
      </c>
      <c r="BL7" s="143">
        <v>1.1599999999999999</v>
      </c>
      <c r="BM7" s="143">
        <v>1.5</v>
      </c>
      <c r="BN7" s="143">
        <v>2.2799999999999998</v>
      </c>
      <c r="BO7" s="143">
        <v>1.4</v>
      </c>
      <c r="BP7" s="143">
        <v>46.7</v>
      </c>
      <c r="BQ7" s="143">
        <v>1.31</v>
      </c>
      <c r="BR7" s="143">
        <v>0.5</v>
      </c>
      <c r="BS7" s="143">
        <v>1.77</v>
      </c>
      <c r="BT7" s="143">
        <v>0.71</v>
      </c>
      <c r="BU7" s="143">
        <v>0.92</v>
      </c>
      <c r="BV7" s="143">
        <v>94.8</v>
      </c>
      <c r="BW7" s="143">
        <v>0.71</v>
      </c>
      <c r="BX7" s="143">
        <v>0.39</v>
      </c>
      <c r="BY7" s="143">
        <v>1.68</v>
      </c>
      <c r="BZ7" s="143">
        <v>1.37</v>
      </c>
      <c r="CA7" s="143">
        <v>0.67</v>
      </c>
      <c r="CB7" s="143">
        <v>54.4</v>
      </c>
      <c r="CC7" s="143">
        <v>0.73</v>
      </c>
      <c r="CD7" s="143">
        <v>0.41</v>
      </c>
      <c r="CE7" s="143">
        <v>0.69</v>
      </c>
      <c r="CF7" s="143">
        <v>0.38</v>
      </c>
      <c r="CG7" s="143">
        <v>0.19</v>
      </c>
      <c r="CH7" s="143">
        <v>282.60000000000002</v>
      </c>
      <c r="CI7" s="143">
        <v>11.13</v>
      </c>
      <c r="CJ7" s="143">
        <v>9.82</v>
      </c>
      <c r="CK7" s="143">
        <v>9.14</v>
      </c>
      <c r="CL7" s="143">
        <v>9.98</v>
      </c>
      <c r="CM7" s="143">
        <v>8.6199999999999992</v>
      </c>
      <c r="CN7" s="143">
        <v>171.4</v>
      </c>
      <c r="CO7" s="143">
        <v>5.81</v>
      </c>
      <c r="CP7" s="143">
        <v>1.17</v>
      </c>
      <c r="CQ7" s="143">
        <v>7.18</v>
      </c>
      <c r="CR7" s="143">
        <v>5.69</v>
      </c>
      <c r="CS7" s="143">
        <v>1.94</v>
      </c>
      <c r="CT7" s="143">
        <v>103</v>
      </c>
      <c r="CU7" s="143">
        <v>3.44</v>
      </c>
      <c r="CV7" s="143">
        <v>0.62</v>
      </c>
      <c r="CW7" s="143">
        <v>4.2300000000000004</v>
      </c>
      <c r="CX7" s="143">
        <v>2.27</v>
      </c>
      <c r="CY7" s="143">
        <v>1.05</v>
      </c>
      <c r="CZ7" s="143">
        <v>79.8</v>
      </c>
      <c r="DA7" s="143">
        <v>1.81</v>
      </c>
      <c r="DB7" s="143">
        <v>0.53</v>
      </c>
      <c r="DC7" s="143">
        <v>1.91</v>
      </c>
      <c r="DD7" s="143">
        <v>2.5299999999999998</v>
      </c>
      <c r="DE7" s="143">
        <v>0.88</v>
      </c>
      <c r="DF7" s="143">
        <v>48.2</v>
      </c>
      <c r="DG7" s="143">
        <v>1.98</v>
      </c>
      <c r="DH7" s="143">
        <v>0.91</v>
      </c>
      <c r="DI7" s="143">
        <v>1.56</v>
      </c>
      <c r="DJ7" s="143">
        <v>0.57999999999999996</v>
      </c>
      <c r="DK7" s="143">
        <v>0.45</v>
      </c>
      <c r="DL7" s="143">
        <v>135.5</v>
      </c>
      <c r="DM7" s="143">
        <v>1.38</v>
      </c>
      <c r="DN7" s="143">
        <v>1.38</v>
      </c>
      <c r="DO7" s="143">
        <v>2.13</v>
      </c>
      <c r="DP7" s="143">
        <v>1.02</v>
      </c>
      <c r="DQ7" s="143">
        <v>0.7</v>
      </c>
      <c r="DR7" s="143">
        <v>90.1</v>
      </c>
      <c r="DS7" s="143">
        <v>2.34</v>
      </c>
      <c r="DT7" s="143">
        <v>0.84</v>
      </c>
      <c r="DU7" s="143">
        <v>2.94</v>
      </c>
      <c r="DV7" s="143">
        <v>1.57</v>
      </c>
      <c r="DW7" s="143">
        <v>0.49</v>
      </c>
      <c r="DX7" s="143">
        <v>20.399999999999999</v>
      </c>
      <c r="DY7" s="143">
        <v>0.64</v>
      </c>
      <c r="DZ7" s="143">
        <v>0.52</v>
      </c>
      <c r="EA7" s="143">
        <v>1.25</v>
      </c>
      <c r="EB7" s="143">
        <v>0.3</v>
      </c>
      <c r="EC7" s="143">
        <v>0.26</v>
      </c>
      <c r="ED7" s="143">
        <v>18.5</v>
      </c>
      <c r="EE7" s="143">
        <v>1.62</v>
      </c>
      <c r="EF7" s="143">
        <v>0.23</v>
      </c>
      <c r="EG7" s="143">
        <v>0.78</v>
      </c>
      <c r="EH7" s="143">
        <v>0.6</v>
      </c>
      <c r="EI7" s="143">
        <v>0.32</v>
      </c>
      <c r="EJ7" s="143">
        <v>102.3</v>
      </c>
      <c r="EK7" s="143">
        <v>1.77</v>
      </c>
      <c r="EL7" s="143">
        <v>0.64</v>
      </c>
      <c r="EM7" s="143">
        <v>3.97</v>
      </c>
      <c r="EN7" s="143">
        <v>1.7</v>
      </c>
      <c r="EO7" s="143">
        <v>0.92</v>
      </c>
      <c r="EP7" s="143">
        <v>18</v>
      </c>
      <c r="EQ7" s="143">
        <v>0.53</v>
      </c>
      <c r="ER7" s="143">
        <v>0.28999999999999998</v>
      </c>
      <c r="ES7" s="143">
        <v>1.22</v>
      </c>
      <c r="ET7" s="143">
        <v>0.46</v>
      </c>
      <c r="EU7" s="143">
        <v>0.33</v>
      </c>
      <c r="EV7" s="143">
        <v>144.5</v>
      </c>
      <c r="EW7" s="143">
        <v>6.4</v>
      </c>
      <c r="EX7" s="143">
        <v>1.93</v>
      </c>
      <c r="EY7" s="143">
        <v>3.6</v>
      </c>
      <c r="EZ7" s="143">
        <v>2.87</v>
      </c>
      <c r="FA7" s="143">
        <v>2.95</v>
      </c>
      <c r="FB7" s="143">
        <v>29.3</v>
      </c>
      <c r="FC7" s="143">
        <v>1.74</v>
      </c>
      <c r="FD7" s="143">
        <v>0.36</v>
      </c>
      <c r="FE7" s="143">
        <v>0.86</v>
      </c>
      <c r="FF7" s="143">
        <v>0.28999999999999998</v>
      </c>
      <c r="FG7" s="143">
        <v>0.27</v>
      </c>
      <c r="FH7" s="143">
        <v>10.7</v>
      </c>
      <c r="FI7" s="143">
        <v>0.5</v>
      </c>
      <c r="FJ7" s="143">
        <v>0.15</v>
      </c>
      <c r="FK7" s="143">
        <v>0.62</v>
      </c>
      <c r="FL7" s="143">
        <v>0.33</v>
      </c>
      <c r="FM7" s="143">
        <v>0.2</v>
      </c>
      <c r="FN7" s="143">
        <v>56.3</v>
      </c>
      <c r="FO7" s="143">
        <v>2.2999999999999998</v>
      </c>
      <c r="FP7" s="143">
        <v>0.22</v>
      </c>
      <c r="FQ7" s="143">
        <v>1.01</v>
      </c>
      <c r="FR7" s="143">
        <v>1.1000000000000001</v>
      </c>
      <c r="FS7" s="143">
        <v>0.55000000000000004</v>
      </c>
      <c r="FT7" s="143">
        <v>22.1</v>
      </c>
      <c r="FU7" s="143">
        <v>1.31</v>
      </c>
      <c r="FV7" s="143">
        <v>0.35</v>
      </c>
      <c r="FW7" s="143">
        <v>1.1000000000000001</v>
      </c>
      <c r="FX7" s="143">
        <v>0.14000000000000001</v>
      </c>
      <c r="FY7" s="143">
        <v>0.19</v>
      </c>
      <c r="FZ7" s="143">
        <v>42.2</v>
      </c>
      <c r="GA7" s="143">
        <v>2.78</v>
      </c>
      <c r="GB7" s="143">
        <v>0.31</v>
      </c>
      <c r="GC7" s="143">
        <v>1.28</v>
      </c>
      <c r="GD7" s="143">
        <v>0.27</v>
      </c>
      <c r="GE7" s="143">
        <v>0.56000000000000005</v>
      </c>
      <c r="GF7" s="143">
        <v>32</v>
      </c>
      <c r="GG7" s="143">
        <v>1.1499999999999999</v>
      </c>
      <c r="GH7" s="143">
        <v>0.35</v>
      </c>
      <c r="GI7" s="143">
        <v>1</v>
      </c>
      <c r="GJ7" s="143">
        <v>0.34</v>
      </c>
      <c r="GK7" s="143">
        <v>0.56000000000000005</v>
      </c>
      <c r="GL7" s="143">
        <v>23.7</v>
      </c>
      <c r="GM7" s="143">
        <v>0.84</v>
      </c>
      <c r="GN7" s="143">
        <v>0.33</v>
      </c>
      <c r="GO7" s="143">
        <v>0.97</v>
      </c>
      <c r="GP7" s="143">
        <v>0.42</v>
      </c>
      <c r="GQ7" s="143">
        <v>0.52</v>
      </c>
      <c r="GR7" s="143">
        <v>15.6</v>
      </c>
      <c r="GS7" s="143">
        <v>0.53</v>
      </c>
      <c r="GT7" s="143">
        <v>0.11</v>
      </c>
      <c r="GU7" s="143">
        <v>0.38</v>
      </c>
      <c r="GV7" s="143">
        <v>0.09</v>
      </c>
      <c r="GW7" s="143">
        <v>0.17</v>
      </c>
      <c r="GX7" s="143">
        <v>26</v>
      </c>
      <c r="GY7" s="143">
        <v>1.47</v>
      </c>
      <c r="GZ7" s="143">
        <v>0.34</v>
      </c>
      <c r="HA7" s="143">
        <v>1.04</v>
      </c>
      <c r="HB7" s="143">
        <v>0.43</v>
      </c>
      <c r="HC7" s="143">
        <v>0.69</v>
      </c>
      <c r="HD7" s="143">
        <v>28.6</v>
      </c>
      <c r="HE7" s="143">
        <v>0.56999999999999995</v>
      </c>
      <c r="HF7" s="143">
        <v>0.22</v>
      </c>
      <c r="HG7" s="143">
        <v>0.56999999999999995</v>
      </c>
      <c r="HH7" s="143">
        <v>0.27</v>
      </c>
      <c r="HI7" s="143">
        <v>0.2</v>
      </c>
      <c r="HJ7" s="143">
        <v>11.7</v>
      </c>
      <c r="HK7" s="143">
        <v>0.4</v>
      </c>
      <c r="HL7" s="143">
        <v>0.24</v>
      </c>
      <c r="HM7" s="143">
        <v>0.67</v>
      </c>
      <c r="HN7" s="143">
        <v>0.14000000000000001</v>
      </c>
      <c r="HO7" s="143">
        <v>0.18</v>
      </c>
      <c r="HP7" s="143">
        <v>35.4</v>
      </c>
      <c r="HQ7" s="143">
        <v>1.22</v>
      </c>
      <c r="HR7" s="143">
        <v>0.14000000000000001</v>
      </c>
      <c r="HS7" s="143">
        <v>0.99</v>
      </c>
      <c r="HT7" s="143">
        <v>0.65</v>
      </c>
      <c r="HU7" s="143">
        <v>0.45</v>
      </c>
      <c r="HV7" s="143">
        <v>34.9</v>
      </c>
      <c r="HW7" s="143">
        <v>1.1599999999999999</v>
      </c>
      <c r="HX7" s="143">
        <v>0.43</v>
      </c>
      <c r="HY7" s="143">
        <v>1.07</v>
      </c>
      <c r="HZ7" s="143">
        <v>0.33</v>
      </c>
      <c r="IA7" s="143">
        <v>0.45</v>
      </c>
      <c r="IB7" s="143">
        <v>22.5</v>
      </c>
      <c r="IC7" s="143">
        <v>0.79</v>
      </c>
      <c r="ID7" s="143">
        <v>0.44</v>
      </c>
      <c r="IE7" s="143">
        <v>0.77</v>
      </c>
      <c r="IF7" s="143">
        <v>0.28000000000000003</v>
      </c>
      <c r="IG7" s="143">
        <v>0.42</v>
      </c>
      <c r="IH7" s="143">
        <v>73</v>
      </c>
      <c r="II7" s="143">
        <v>2.4300000000000002</v>
      </c>
      <c r="IJ7" s="143">
        <v>0.28999999999999998</v>
      </c>
      <c r="IK7" s="143">
        <v>1.1200000000000001</v>
      </c>
      <c r="IL7" s="143">
        <v>1.83</v>
      </c>
      <c r="IM7" s="143">
        <v>0.71</v>
      </c>
      <c r="IN7" s="143">
        <v>119.6</v>
      </c>
      <c r="IO7" s="143">
        <v>6.65</v>
      </c>
      <c r="IP7" s="143">
        <v>2.4</v>
      </c>
      <c r="IQ7" s="143">
        <v>3.28</v>
      </c>
      <c r="IR7" s="143">
        <v>2.36</v>
      </c>
      <c r="IS7" s="143">
        <v>2.33</v>
      </c>
      <c r="IT7" s="143">
        <v>20.2</v>
      </c>
      <c r="IU7" s="143">
        <v>0.67</v>
      </c>
      <c r="IV7" s="143">
        <v>0.24</v>
      </c>
      <c r="IW7" s="143">
        <v>0.43</v>
      </c>
      <c r="IX7" s="143">
        <v>0.37</v>
      </c>
      <c r="IY7" s="143">
        <v>0.37</v>
      </c>
      <c r="IZ7" s="143">
        <v>19.7</v>
      </c>
      <c r="JA7" s="143">
        <v>0.5</v>
      </c>
      <c r="JB7" s="143">
        <v>0.17</v>
      </c>
      <c r="JC7" s="143">
        <v>0.71</v>
      </c>
      <c r="JD7" s="143">
        <v>0.01</v>
      </c>
      <c r="JE7" s="143">
        <v>0.22</v>
      </c>
      <c r="JF7" s="143">
        <v>42.5</v>
      </c>
      <c r="JG7" s="143">
        <v>1.46</v>
      </c>
      <c r="JH7" s="143">
        <v>0.47</v>
      </c>
      <c r="JI7" s="143">
        <v>1.18</v>
      </c>
      <c r="JJ7" s="143">
        <v>1.1399999999999999</v>
      </c>
      <c r="JK7" s="143">
        <v>0.71</v>
      </c>
      <c r="JL7" s="143">
        <v>14.3</v>
      </c>
      <c r="JM7" s="143">
        <v>0.46</v>
      </c>
      <c r="JN7" s="143">
        <v>0.12</v>
      </c>
      <c r="JO7" s="143">
        <v>0.4</v>
      </c>
      <c r="JP7" s="143">
        <v>0.11</v>
      </c>
      <c r="JQ7" s="143">
        <v>0.1</v>
      </c>
      <c r="JR7" s="143">
        <v>13.4</v>
      </c>
      <c r="JS7" s="143">
        <v>1.1100000000000001</v>
      </c>
      <c r="JT7" s="143">
        <v>0.14000000000000001</v>
      </c>
      <c r="JU7" s="143">
        <v>0.35</v>
      </c>
      <c r="JV7" s="143">
        <v>0.06</v>
      </c>
      <c r="JW7" s="143">
        <v>0.17</v>
      </c>
      <c r="JX7" s="143">
        <v>54.3</v>
      </c>
      <c r="JY7" s="143">
        <v>1.74</v>
      </c>
      <c r="JZ7" s="143">
        <v>0.6</v>
      </c>
      <c r="KA7" s="143">
        <v>1.65</v>
      </c>
      <c r="KB7" s="143">
        <v>0.38</v>
      </c>
      <c r="KC7" s="143">
        <v>0.67</v>
      </c>
      <c r="KD7" s="143">
        <v>34.299999999999997</v>
      </c>
      <c r="KE7" s="143">
        <v>1.92</v>
      </c>
      <c r="KF7" s="143">
        <v>0.42</v>
      </c>
      <c r="KG7" s="143">
        <v>0.86</v>
      </c>
      <c r="KH7" s="143">
        <v>0.3</v>
      </c>
      <c r="KI7" s="143">
        <v>0.41</v>
      </c>
      <c r="KJ7" s="143">
        <v>42.3</v>
      </c>
      <c r="KK7" s="143">
        <v>1.97</v>
      </c>
      <c r="KL7" s="143">
        <v>0.6</v>
      </c>
      <c r="KM7" s="143">
        <v>1.19</v>
      </c>
      <c r="KN7" s="143">
        <v>0.18</v>
      </c>
      <c r="KO7" s="143">
        <v>0.2</v>
      </c>
      <c r="KP7" s="143">
        <v>36.6</v>
      </c>
      <c r="KQ7" s="143">
        <v>1.86</v>
      </c>
      <c r="KR7" s="143">
        <v>0.28000000000000003</v>
      </c>
      <c r="KS7" s="143">
        <v>0.86</v>
      </c>
      <c r="KT7" s="143">
        <v>0.09</v>
      </c>
      <c r="KU7" s="143">
        <v>0.19</v>
      </c>
      <c r="KV7" s="143">
        <v>42.9</v>
      </c>
      <c r="KW7" s="143">
        <v>0.78</v>
      </c>
      <c r="KX7" s="143">
        <v>0.5</v>
      </c>
      <c r="KY7" s="143">
        <v>1.29</v>
      </c>
      <c r="KZ7" s="143">
        <v>0.47</v>
      </c>
      <c r="LA7" s="143">
        <v>0.1</v>
      </c>
      <c r="LB7" s="143">
        <v>198.5</v>
      </c>
      <c r="LC7" s="143">
        <v>9.68</v>
      </c>
      <c r="LD7" s="143">
        <v>2.71</v>
      </c>
      <c r="LE7" s="143">
        <v>6.44</v>
      </c>
      <c r="LF7" s="143">
        <v>2.7</v>
      </c>
      <c r="LG7" s="143">
        <v>6.64</v>
      </c>
      <c r="LH7" s="143">
        <v>33.4</v>
      </c>
      <c r="LI7" s="143">
        <v>0.95</v>
      </c>
      <c r="LJ7" s="143">
        <v>0.22</v>
      </c>
      <c r="LK7" s="143">
        <v>0.39</v>
      </c>
      <c r="LL7" s="143">
        <v>0.25</v>
      </c>
      <c r="LM7" s="143">
        <v>0.49</v>
      </c>
      <c r="LN7" s="143">
        <v>60.9</v>
      </c>
      <c r="LO7" s="143">
        <v>1.27</v>
      </c>
      <c r="LP7" s="143">
        <v>0.72</v>
      </c>
      <c r="LQ7" s="143">
        <v>1.26</v>
      </c>
      <c r="LR7" s="143">
        <v>0.84</v>
      </c>
      <c r="LS7" s="143">
        <v>0.45</v>
      </c>
      <c r="LT7" s="143">
        <v>85</v>
      </c>
      <c r="LU7" s="143">
        <v>4.9000000000000004</v>
      </c>
      <c r="LV7" s="143">
        <v>0.6</v>
      </c>
      <c r="LW7" s="143">
        <v>1.1299999999999999</v>
      </c>
      <c r="LX7" s="143">
        <v>2.54</v>
      </c>
      <c r="LY7" s="143">
        <v>1.93</v>
      </c>
      <c r="LZ7" s="143">
        <v>84.9</v>
      </c>
      <c r="MA7" s="143">
        <v>1.79</v>
      </c>
      <c r="MB7" s="143">
        <v>0.56999999999999995</v>
      </c>
      <c r="MC7" s="143">
        <v>1.48</v>
      </c>
      <c r="MD7" s="143">
        <v>0.27</v>
      </c>
      <c r="ME7" s="143">
        <v>1.8</v>
      </c>
      <c r="MF7" s="143">
        <v>64.849999999999994</v>
      </c>
      <c r="MG7" s="143">
        <v>0.38</v>
      </c>
      <c r="MH7" s="143">
        <v>0.13</v>
      </c>
      <c r="MI7" s="143">
        <v>0.28000000000000003</v>
      </c>
      <c r="MJ7" s="143">
        <v>0.08</v>
      </c>
      <c r="MK7" s="143">
        <v>0.12</v>
      </c>
      <c r="ML7" s="143">
        <v>38.1</v>
      </c>
      <c r="MM7" s="143">
        <v>1.34</v>
      </c>
      <c r="MN7" s="143">
        <v>0.57999999999999996</v>
      </c>
      <c r="MO7" s="143">
        <v>0.78</v>
      </c>
      <c r="MP7" s="143">
        <v>0.25</v>
      </c>
      <c r="MQ7" s="143">
        <v>0.46</v>
      </c>
      <c r="MR7" s="143">
        <v>79.7</v>
      </c>
      <c r="MS7" s="143">
        <v>1.73</v>
      </c>
      <c r="MT7" s="143">
        <v>0.56999999999999995</v>
      </c>
      <c r="MU7" s="143">
        <v>0.91</v>
      </c>
      <c r="MV7" s="143">
        <v>1.76</v>
      </c>
      <c r="MW7" s="143">
        <v>0.6</v>
      </c>
      <c r="MX7" s="143">
        <v>41.6</v>
      </c>
      <c r="MY7" s="143">
        <v>1.49</v>
      </c>
      <c r="MZ7" s="143">
        <v>0.6</v>
      </c>
      <c r="NA7" s="143">
        <v>1.22</v>
      </c>
      <c r="NB7" s="143">
        <v>0.16</v>
      </c>
      <c r="NC7" s="143">
        <v>0.46</v>
      </c>
      <c r="ND7" s="143">
        <v>44.5</v>
      </c>
      <c r="NE7" s="143">
        <v>0.99</v>
      </c>
      <c r="NF7" s="143">
        <v>0.61</v>
      </c>
      <c r="NG7" s="143">
        <v>1.39</v>
      </c>
      <c r="NH7" s="143">
        <v>0.16</v>
      </c>
      <c r="NI7" s="143">
        <v>0.38</v>
      </c>
      <c r="NJ7" s="143">
        <v>23.6</v>
      </c>
      <c r="NK7" s="143">
        <v>0.77</v>
      </c>
      <c r="NL7" s="143">
        <v>0.33</v>
      </c>
      <c r="NM7" s="143">
        <v>0.51</v>
      </c>
      <c r="NN7" s="143">
        <v>0.24</v>
      </c>
      <c r="NO7" s="143">
        <v>0.3</v>
      </c>
      <c r="NP7" s="143">
        <v>15</v>
      </c>
      <c r="NQ7" s="143">
        <v>0.41</v>
      </c>
      <c r="NR7" s="143">
        <v>0.16</v>
      </c>
      <c r="NS7" s="143">
        <v>0.36</v>
      </c>
      <c r="NT7" s="143">
        <v>0.11</v>
      </c>
      <c r="NU7" s="143">
        <v>0.15</v>
      </c>
      <c r="NV7" s="143">
        <v>122.11</v>
      </c>
      <c r="NW7" s="143">
        <v>5.18</v>
      </c>
      <c r="NX7" s="143">
        <v>2.06</v>
      </c>
      <c r="NY7" s="143">
        <v>5.75</v>
      </c>
      <c r="NZ7" s="143">
        <v>2.64</v>
      </c>
      <c r="OA7" s="143">
        <v>5.26</v>
      </c>
      <c r="OB7" s="143">
        <v>45.5</v>
      </c>
      <c r="OC7" s="143">
        <v>0.8</v>
      </c>
      <c r="OD7" s="143">
        <v>0.4</v>
      </c>
      <c r="OE7" s="143">
        <v>1.41</v>
      </c>
      <c r="OF7" s="143">
        <v>0.9</v>
      </c>
      <c r="OG7" s="143">
        <v>0.68</v>
      </c>
      <c r="OH7" s="143">
        <v>35.4</v>
      </c>
      <c r="OI7" s="143">
        <v>0.65</v>
      </c>
      <c r="OJ7" s="143">
        <v>0.2</v>
      </c>
      <c r="OK7" s="143">
        <v>1.3</v>
      </c>
      <c r="OL7" s="143">
        <v>0.28000000000000003</v>
      </c>
      <c r="OM7" s="143">
        <v>0.28999999999999998</v>
      </c>
      <c r="ON7" s="143">
        <v>57.8</v>
      </c>
      <c r="OO7" s="143">
        <v>1.32</v>
      </c>
      <c r="OP7" s="143">
        <v>0.49</v>
      </c>
      <c r="OQ7" s="143">
        <v>2.0699999999999998</v>
      </c>
      <c r="OR7" s="143">
        <v>0.67</v>
      </c>
      <c r="OS7" s="143">
        <v>0.69</v>
      </c>
      <c r="OT7" s="143">
        <v>37.200000000000003</v>
      </c>
      <c r="OU7" s="143">
        <v>1.48</v>
      </c>
      <c r="OV7" s="143">
        <v>0.56000000000000005</v>
      </c>
      <c r="OW7" s="143">
        <v>1.55</v>
      </c>
      <c r="OX7" s="143">
        <v>0.18</v>
      </c>
      <c r="OY7" s="143">
        <v>0.32</v>
      </c>
      <c r="OZ7" s="143">
        <v>52.9</v>
      </c>
      <c r="PA7" s="143">
        <v>1.23</v>
      </c>
      <c r="PB7" s="143">
        <v>0.55000000000000004</v>
      </c>
      <c r="PC7" s="143">
        <v>1.43</v>
      </c>
      <c r="PD7" s="143">
        <v>0.42</v>
      </c>
      <c r="PE7" s="143">
        <v>1.33</v>
      </c>
      <c r="PF7" s="143">
        <v>42.4</v>
      </c>
      <c r="PG7" s="143">
        <v>0.98</v>
      </c>
      <c r="PH7" s="143">
        <v>0.52</v>
      </c>
      <c r="PI7" s="143">
        <v>1.0900000000000001</v>
      </c>
      <c r="PJ7" s="143">
        <v>1.23</v>
      </c>
      <c r="PK7" s="143">
        <v>1.25</v>
      </c>
      <c r="PL7" s="143">
        <v>8.9</v>
      </c>
      <c r="PM7" s="143">
        <v>0.33</v>
      </c>
      <c r="PN7" s="143">
        <v>0.2</v>
      </c>
      <c r="PO7" s="143">
        <v>0.34</v>
      </c>
      <c r="PP7" s="143">
        <v>0.16</v>
      </c>
      <c r="PQ7" s="143">
        <v>0.09</v>
      </c>
      <c r="PR7" s="143">
        <v>29.4</v>
      </c>
      <c r="PS7" s="143">
        <v>0.62</v>
      </c>
      <c r="PT7" s="143">
        <v>0.33</v>
      </c>
      <c r="PU7" s="143">
        <v>1.51</v>
      </c>
      <c r="PV7" s="143">
        <v>0.73</v>
      </c>
      <c r="PW7" s="143">
        <v>0.33</v>
      </c>
      <c r="PX7" s="143">
        <v>30.4</v>
      </c>
      <c r="PY7" s="143">
        <v>0.93</v>
      </c>
      <c r="PZ7" s="143">
        <v>0.38</v>
      </c>
      <c r="QA7" s="143">
        <v>0.82</v>
      </c>
      <c r="QB7" s="143">
        <v>0.48</v>
      </c>
      <c r="QC7" s="143">
        <v>0.27</v>
      </c>
      <c r="QD7" s="143">
        <v>36.1</v>
      </c>
      <c r="QE7" s="143">
        <v>0.85</v>
      </c>
      <c r="QF7" s="143">
        <v>0.39</v>
      </c>
      <c r="QG7" s="143">
        <v>1.23</v>
      </c>
      <c r="QH7" s="143">
        <v>0.46</v>
      </c>
      <c r="QI7" s="143">
        <v>0.52</v>
      </c>
      <c r="QJ7" s="143">
        <v>32.1</v>
      </c>
      <c r="QK7" s="143">
        <v>0.95</v>
      </c>
      <c r="QL7" s="143">
        <v>0.51</v>
      </c>
      <c r="QM7" s="143">
        <v>1.1499999999999999</v>
      </c>
      <c r="QN7" s="143">
        <v>0.32</v>
      </c>
      <c r="QO7" s="143">
        <v>0.34</v>
      </c>
      <c r="QP7" s="143">
        <v>28.8</v>
      </c>
      <c r="QQ7" s="143">
        <v>1.3</v>
      </c>
      <c r="QR7" s="143">
        <v>0.47</v>
      </c>
      <c r="QS7" s="143">
        <v>0.87</v>
      </c>
      <c r="QT7" s="143">
        <v>0.31</v>
      </c>
      <c r="QU7" s="143">
        <v>0.44</v>
      </c>
      <c r="QV7" s="143">
        <v>923.3</v>
      </c>
      <c r="QW7" s="143">
        <v>61.27</v>
      </c>
      <c r="QX7" s="143">
        <v>13.98</v>
      </c>
      <c r="QY7" s="143">
        <v>14.37</v>
      </c>
      <c r="QZ7" s="143">
        <v>31.34</v>
      </c>
      <c r="RA7" s="143">
        <v>11.64</v>
      </c>
      <c r="RB7" s="143">
        <v>529.29999999999995</v>
      </c>
      <c r="RC7" s="153">
        <v>26.9</v>
      </c>
      <c r="RD7" s="154">
        <v>14.54</v>
      </c>
      <c r="RE7" s="154">
        <v>7.01</v>
      </c>
      <c r="RF7" s="154">
        <v>25.67</v>
      </c>
      <c r="RG7" s="154">
        <v>12.15</v>
      </c>
      <c r="RH7" s="143">
        <v>21.9</v>
      </c>
      <c r="RI7" s="154">
        <v>1.1499999999999999</v>
      </c>
      <c r="RJ7" s="154">
        <v>0.31</v>
      </c>
      <c r="RK7" s="154">
        <v>1.05</v>
      </c>
      <c r="RL7" s="154">
        <v>0.15</v>
      </c>
      <c r="RM7" s="154">
        <v>0.26</v>
      </c>
      <c r="RN7" s="143">
        <v>24.8</v>
      </c>
      <c r="RO7" s="154">
        <v>0.68</v>
      </c>
      <c r="RP7" s="154">
        <v>0.1</v>
      </c>
      <c r="RQ7" s="154">
        <v>0.66</v>
      </c>
      <c r="RR7" s="154">
        <v>0.11</v>
      </c>
      <c r="RS7" s="154">
        <v>0.28999999999999998</v>
      </c>
      <c r="RT7" s="143">
        <v>35.9</v>
      </c>
      <c r="RU7" s="154">
        <v>1.41</v>
      </c>
      <c r="RV7" s="154">
        <v>0.33</v>
      </c>
      <c r="RW7" s="154">
        <v>0.91</v>
      </c>
      <c r="RX7" s="154">
        <v>0.31</v>
      </c>
      <c r="RY7" s="154">
        <v>0.37</v>
      </c>
      <c r="RZ7" s="143">
        <v>35.700000000000003</v>
      </c>
      <c r="SA7" s="154">
        <v>1.04</v>
      </c>
      <c r="SB7" s="154">
        <v>0.88</v>
      </c>
      <c r="SC7" s="154">
        <v>1.43</v>
      </c>
      <c r="SD7" s="154">
        <v>0.23</v>
      </c>
      <c r="SE7" s="154">
        <v>0.36</v>
      </c>
      <c r="SF7" s="143">
        <v>48.1</v>
      </c>
      <c r="SG7" s="154">
        <v>1.05</v>
      </c>
      <c r="SH7" s="154">
        <v>0.56000000000000005</v>
      </c>
      <c r="SI7" s="154">
        <v>1.65</v>
      </c>
      <c r="SJ7" s="154">
        <v>0.26</v>
      </c>
      <c r="SK7" s="154">
        <v>3.75</v>
      </c>
      <c r="SL7" s="143">
        <v>16.8</v>
      </c>
      <c r="SM7" s="154">
        <v>0.53</v>
      </c>
      <c r="SN7" s="154">
        <v>0.38</v>
      </c>
      <c r="SO7" s="154">
        <v>0.8</v>
      </c>
      <c r="SP7" s="154">
        <v>0.19</v>
      </c>
      <c r="SQ7" s="154">
        <v>0.16</v>
      </c>
      <c r="SR7" s="143">
        <v>20.5</v>
      </c>
      <c r="SS7" s="154">
        <v>0.33</v>
      </c>
      <c r="ST7" s="154">
        <v>0.21</v>
      </c>
      <c r="SU7" s="154">
        <v>0.56999999999999995</v>
      </c>
      <c r="SV7" s="154">
        <v>0.15</v>
      </c>
      <c r="SW7" s="154">
        <v>0.1</v>
      </c>
      <c r="SX7" s="143">
        <v>24.9</v>
      </c>
      <c r="SY7" s="154">
        <v>0.42</v>
      </c>
      <c r="SZ7" s="154">
        <v>0.73</v>
      </c>
      <c r="TA7" s="154">
        <v>0.9</v>
      </c>
      <c r="TB7" s="154">
        <v>0.09</v>
      </c>
      <c r="TC7" s="154">
        <v>0.17</v>
      </c>
      <c r="TD7" s="143">
        <v>29.3</v>
      </c>
      <c r="TE7" s="154">
        <v>0.86</v>
      </c>
      <c r="TF7" s="154">
        <v>0.26</v>
      </c>
      <c r="TG7" s="154">
        <v>0.76</v>
      </c>
      <c r="TH7" s="154">
        <v>0.16</v>
      </c>
      <c r="TI7" s="154">
        <v>0.81</v>
      </c>
      <c r="TJ7" s="143">
        <v>42.3</v>
      </c>
      <c r="TK7" s="154">
        <v>1.19</v>
      </c>
      <c r="TL7" s="154">
        <v>0.48</v>
      </c>
      <c r="TM7" s="154">
        <v>1.63</v>
      </c>
      <c r="TN7" s="154">
        <v>0.56999999999999995</v>
      </c>
      <c r="TO7" s="154">
        <v>0.53</v>
      </c>
      <c r="TP7" s="143">
        <v>19.8</v>
      </c>
      <c r="TQ7" s="154">
        <v>0.49</v>
      </c>
      <c r="TR7" s="154">
        <v>0.21</v>
      </c>
      <c r="TS7" s="154">
        <v>0.35</v>
      </c>
      <c r="TT7" s="154">
        <v>0.04</v>
      </c>
      <c r="TU7" s="154">
        <v>0.23</v>
      </c>
      <c r="TV7" s="143">
        <v>35.799999999999997</v>
      </c>
      <c r="TW7" s="154">
        <v>1.2</v>
      </c>
      <c r="TX7" s="154">
        <v>0.19</v>
      </c>
      <c r="TY7" s="154">
        <v>1.27</v>
      </c>
      <c r="TZ7" s="154">
        <v>0.38</v>
      </c>
      <c r="UA7" s="154">
        <v>0.3</v>
      </c>
      <c r="UB7" s="143">
        <v>13</v>
      </c>
      <c r="UC7" s="154">
        <v>0.4</v>
      </c>
      <c r="UD7" s="154">
        <v>0.22</v>
      </c>
      <c r="UE7" s="154">
        <v>0.74</v>
      </c>
      <c r="UF7" s="154">
        <v>0.08</v>
      </c>
      <c r="UG7" s="154">
        <v>0.13</v>
      </c>
      <c r="UH7" s="143">
        <v>34</v>
      </c>
      <c r="UI7" s="154">
        <v>0.97</v>
      </c>
      <c r="UJ7" s="154">
        <v>0.36</v>
      </c>
      <c r="UK7" s="154">
        <v>1.1200000000000001</v>
      </c>
      <c r="UL7" s="154">
        <v>0.27</v>
      </c>
      <c r="UM7" s="154">
        <v>0.51</v>
      </c>
      <c r="UN7" s="143">
        <v>10.7</v>
      </c>
      <c r="UO7" s="154">
        <v>0.26</v>
      </c>
      <c r="UP7" s="154">
        <v>0.19</v>
      </c>
      <c r="UQ7" s="154">
        <v>0.45</v>
      </c>
      <c r="UR7" s="154">
        <v>0.09</v>
      </c>
      <c r="US7" s="154">
        <v>7.0000000000000007E-2</v>
      </c>
      <c r="UT7" s="143">
        <v>26.5</v>
      </c>
      <c r="UU7" s="154">
        <v>0.79</v>
      </c>
      <c r="UV7" s="154">
        <v>0.46</v>
      </c>
      <c r="UW7" s="154">
        <v>0.51</v>
      </c>
      <c r="UX7" s="154">
        <v>0.12</v>
      </c>
      <c r="UY7" s="154">
        <v>0.24</v>
      </c>
      <c r="UZ7" s="143">
        <v>27.3</v>
      </c>
      <c r="VA7" s="154">
        <v>0.75</v>
      </c>
      <c r="VB7" s="154">
        <v>0.26</v>
      </c>
      <c r="VC7" s="154">
        <v>0.99</v>
      </c>
      <c r="VD7" s="154">
        <v>0.31</v>
      </c>
      <c r="VE7" s="154">
        <v>0.15</v>
      </c>
      <c r="VF7" s="143">
        <v>137.30000000000001</v>
      </c>
      <c r="VG7" s="143">
        <v>9.0399999999999991</v>
      </c>
      <c r="VH7" s="143">
        <v>2.73</v>
      </c>
      <c r="VI7" s="143">
        <v>3.05</v>
      </c>
      <c r="VJ7" s="143">
        <v>4.03</v>
      </c>
      <c r="VK7" s="143">
        <v>3.96</v>
      </c>
      <c r="VL7" s="143">
        <v>50.1</v>
      </c>
      <c r="VM7" s="143">
        <v>1</v>
      </c>
      <c r="VN7" s="143">
        <v>0.18</v>
      </c>
      <c r="VO7" s="143">
        <v>0.62</v>
      </c>
      <c r="VP7" s="143">
        <v>0.9</v>
      </c>
      <c r="VQ7" s="143">
        <v>0.35</v>
      </c>
      <c r="VR7" s="143">
        <v>27.8</v>
      </c>
      <c r="VS7" s="143">
        <v>0.46</v>
      </c>
      <c r="VT7" s="143">
        <v>0.21</v>
      </c>
      <c r="VU7" s="143">
        <v>0.64</v>
      </c>
      <c r="VV7" s="143">
        <v>0.2</v>
      </c>
      <c r="VW7" s="143">
        <v>0.34</v>
      </c>
      <c r="VX7" s="143">
        <v>18.3</v>
      </c>
      <c r="VY7" s="143">
        <v>0.3</v>
      </c>
      <c r="VZ7" s="143">
        <v>0.08</v>
      </c>
      <c r="WA7" s="143">
        <v>0.32</v>
      </c>
      <c r="WB7" s="143">
        <v>0.11</v>
      </c>
      <c r="WC7" s="143">
        <v>0.22</v>
      </c>
      <c r="WD7" s="143">
        <v>23.8</v>
      </c>
      <c r="WE7" s="143">
        <v>0.28999999999999998</v>
      </c>
      <c r="WF7" s="143">
        <v>0.12</v>
      </c>
      <c r="WG7" s="143">
        <v>0.4</v>
      </c>
      <c r="WH7" s="143">
        <v>0.06</v>
      </c>
      <c r="WI7" s="143">
        <v>0.42</v>
      </c>
      <c r="WJ7" s="143">
        <v>10.9</v>
      </c>
      <c r="WK7" s="143">
        <v>0.32</v>
      </c>
      <c r="WL7" s="143">
        <v>0.08</v>
      </c>
      <c r="WM7" s="143">
        <v>0.22</v>
      </c>
      <c r="WN7" s="143">
        <v>0.26</v>
      </c>
      <c r="WO7" s="143">
        <v>0.22</v>
      </c>
      <c r="WP7" s="143">
        <v>17.3</v>
      </c>
      <c r="WQ7" s="143">
        <v>0.39</v>
      </c>
      <c r="WR7" s="143">
        <v>0.11</v>
      </c>
      <c r="WS7" s="143">
        <v>0.32</v>
      </c>
      <c r="WT7" s="143">
        <v>0.3</v>
      </c>
      <c r="WU7" s="143">
        <v>0.46</v>
      </c>
      <c r="WV7" s="143">
        <v>15</v>
      </c>
      <c r="WW7" s="143">
        <v>0.31</v>
      </c>
      <c r="WX7" s="143">
        <v>0.09</v>
      </c>
      <c r="WY7" s="143">
        <v>0.24</v>
      </c>
      <c r="WZ7" s="143">
        <v>7.0000000000000007E-2</v>
      </c>
      <c r="XA7" s="143">
        <v>0.11</v>
      </c>
      <c r="XB7" s="143">
        <v>97.7</v>
      </c>
      <c r="XC7" s="143">
        <v>3.95</v>
      </c>
      <c r="XD7" s="143">
        <v>1.47</v>
      </c>
      <c r="XE7" s="143">
        <v>2.5</v>
      </c>
      <c r="XF7" s="143">
        <v>2.57</v>
      </c>
      <c r="XG7" s="143">
        <v>2.38</v>
      </c>
      <c r="XH7" s="143">
        <v>25</v>
      </c>
      <c r="XI7" s="143">
        <v>0.33</v>
      </c>
      <c r="XJ7" s="143">
        <v>0.16</v>
      </c>
      <c r="XK7" s="143">
        <v>0.46</v>
      </c>
      <c r="XL7" s="143">
        <v>0.19</v>
      </c>
      <c r="XM7" s="143">
        <v>0.19</v>
      </c>
      <c r="XN7" s="143">
        <v>40.799999999999997</v>
      </c>
      <c r="XO7" s="143">
        <v>1.1599999999999999</v>
      </c>
      <c r="XP7" s="143">
        <v>0.32</v>
      </c>
      <c r="XQ7" s="143">
        <v>1.1000000000000001</v>
      </c>
      <c r="XR7" s="143">
        <v>0.5</v>
      </c>
      <c r="XS7" s="143">
        <v>0.76</v>
      </c>
      <c r="XT7" s="143">
        <v>16.899999999999999</v>
      </c>
      <c r="XU7" s="143">
        <v>0.4</v>
      </c>
      <c r="XV7" s="143">
        <v>0.16</v>
      </c>
      <c r="XW7" s="143">
        <v>0.59</v>
      </c>
      <c r="XX7" s="143">
        <v>0.24</v>
      </c>
      <c r="XY7" s="143">
        <v>0.28999999999999998</v>
      </c>
      <c r="XZ7" s="143">
        <v>30.6</v>
      </c>
      <c r="YA7" s="143">
        <v>0.23</v>
      </c>
      <c r="YB7" s="143">
        <v>0.63</v>
      </c>
      <c r="YC7" s="143">
        <v>0.79</v>
      </c>
      <c r="YD7" s="143">
        <v>0.55000000000000004</v>
      </c>
      <c r="YE7" s="143">
        <v>1.42</v>
      </c>
      <c r="YF7" s="143">
        <v>18.100000000000001</v>
      </c>
      <c r="YG7" s="143">
        <v>0.46</v>
      </c>
      <c r="YH7" s="143">
        <v>0.21</v>
      </c>
      <c r="YI7" s="143">
        <v>0.7</v>
      </c>
      <c r="YJ7" s="143">
        <v>0.04</v>
      </c>
      <c r="YK7" s="143">
        <v>0.04</v>
      </c>
      <c r="YL7" s="5"/>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row>
    <row r="8" spans="1:752" ht="15.6">
      <c r="A8" s="143">
        <v>2014</v>
      </c>
      <c r="B8" s="143">
        <v>730.46</v>
      </c>
      <c r="C8" s="143">
        <v>62.07</v>
      </c>
      <c r="D8" s="143">
        <v>45.72</v>
      </c>
      <c r="E8" s="143">
        <v>33.159999999999997</v>
      </c>
      <c r="F8" s="143">
        <v>60.63</v>
      </c>
      <c r="G8" s="143">
        <v>24.95</v>
      </c>
      <c r="H8" s="143">
        <v>230</v>
      </c>
      <c r="I8" s="143">
        <v>14.54</v>
      </c>
      <c r="J8" s="143">
        <v>14.89</v>
      </c>
      <c r="K8" s="143">
        <v>4.4400000000000004</v>
      </c>
      <c r="L8" s="143">
        <v>8.34</v>
      </c>
      <c r="M8" s="143">
        <v>7.23</v>
      </c>
      <c r="N8" s="143">
        <v>123.49</v>
      </c>
      <c r="O8" s="143">
        <v>3.38</v>
      </c>
      <c r="P8" s="143">
        <v>3.54</v>
      </c>
      <c r="Q8" s="143">
        <v>3.09</v>
      </c>
      <c r="R8" s="143">
        <v>1.58</v>
      </c>
      <c r="S8" s="143">
        <v>1.54</v>
      </c>
      <c r="T8" s="143">
        <v>107.71</v>
      </c>
      <c r="U8" s="143">
        <v>4.84</v>
      </c>
      <c r="V8" s="143">
        <v>0.91</v>
      </c>
      <c r="W8" s="143">
        <v>2.2799999999999998</v>
      </c>
      <c r="X8" s="143">
        <v>1.87</v>
      </c>
      <c r="Y8" s="143">
        <v>1.24</v>
      </c>
      <c r="Z8" s="143">
        <v>71.739999999999995</v>
      </c>
      <c r="AA8" s="143">
        <v>1.99</v>
      </c>
      <c r="AB8" s="143">
        <v>0.62</v>
      </c>
      <c r="AC8" s="143">
        <v>2.19</v>
      </c>
      <c r="AD8" s="143">
        <v>1.61</v>
      </c>
      <c r="AE8" s="143">
        <v>1.1599999999999999</v>
      </c>
      <c r="AF8" s="143">
        <v>315.42</v>
      </c>
      <c r="AG8" s="143">
        <v>6.95</v>
      </c>
      <c r="AH8" s="143">
        <v>4.4800000000000004</v>
      </c>
      <c r="AI8" s="143">
        <v>6.34</v>
      </c>
      <c r="AJ8" s="143">
        <v>5.38</v>
      </c>
      <c r="AK8" s="143">
        <v>2.3199999999999998</v>
      </c>
      <c r="AL8" s="143">
        <v>221.27</v>
      </c>
      <c r="AM8" s="143">
        <v>2.95</v>
      </c>
      <c r="AN8" s="143">
        <v>1.1100000000000001</v>
      </c>
      <c r="AO8" s="143">
        <v>3.55</v>
      </c>
      <c r="AP8" s="143">
        <v>3.26</v>
      </c>
      <c r="AQ8" s="143">
        <v>2.14</v>
      </c>
      <c r="AR8" s="143">
        <v>48.22</v>
      </c>
      <c r="AS8" s="143">
        <v>3.08</v>
      </c>
      <c r="AT8" s="143">
        <v>0.57999999999999996</v>
      </c>
      <c r="AU8" s="143">
        <v>1.73</v>
      </c>
      <c r="AV8" s="143">
        <v>1.74</v>
      </c>
      <c r="AW8" s="143">
        <v>0.81</v>
      </c>
      <c r="AX8" s="143">
        <v>74.27</v>
      </c>
      <c r="AY8" s="143">
        <v>2.0499999999999998</v>
      </c>
      <c r="AZ8" s="143">
        <v>0.6</v>
      </c>
      <c r="BA8" s="143">
        <v>1.57</v>
      </c>
      <c r="BB8" s="143">
        <v>1.45</v>
      </c>
      <c r="BC8" s="143">
        <v>0.68</v>
      </c>
      <c r="BD8" s="143">
        <v>87.32</v>
      </c>
      <c r="BE8" s="143">
        <v>2.68</v>
      </c>
      <c r="BF8" s="143">
        <v>0.68</v>
      </c>
      <c r="BG8" s="143">
        <v>2.5</v>
      </c>
      <c r="BH8" s="143">
        <v>1.49</v>
      </c>
      <c r="BI8" s="143">
        <v>0.76</v>
      </c>
      <c r="BJ8" s="143">
        <v>113.28</v>
      </c>
      <c r="BK8" s="143">
        <v>2.42</v>
      </c>
      <c r="BL8" s="143">
        <v>1.1100000000000001</v>
      </c>
      <c r="BM8" s="143">
        <v>1.62</v>
      </c>
      <c r="BN8" s="143">
        <v>1.95</v>
      </c>
      <c r="BO8" s="143">
        <v>1.79</v>
      </c>
      <c r="BP8" s="143">
        <v>50.73</v>
      </c>
      <c r="BQ8" s="143">
        <v>1.28</v>
      </c>
      <c r="BR8" s="143">
        <v>0.44</v>
      </c>
      <c r="BS8" s="143">
        <v>1.65</v>
      </c>
      <c r="BT8" s="143">
        <v>0.89</v>
      </c>
      <c r="BU8" s="143">
        <v>0.99</v>
      </c>
      <c r="BV8" s="146">
        <v>107.26</v>
      </c>
      <c r="BW8" s="143">
        <v>2.71</v>
      </c>
      <c r="BX8" s="143">
        <v>0.72</v>
      </c>
      <c r="BY8" s="143">
        <v>1.78</v>
      </c>
      <c r="BZ8" s="143">
        <v>1.32</v>
      </c>
      <c r="CA8" s="143">
        <v>0.61</v>
      </c>
      <c r="CB8" s="143">
        <v>51.68</v>
      </c>
      <c r="CC8" s="143">
        <v>0.91</v>
      </c>
      <c r="CD8" s="143">
        <v>0.43</v>
      </c>
      <c r="CE8" s="143">
        <v>0.59</v>
      </c>
      <c r="CF8" s="143">
        <v>0.36</v>
      </c>
      <c r="CG8" s="143">
        <v>0.23</v>
      </c>
      <c r="CH8" s="143">
        <v>293.44</v>
      </c>
      <c r="CI8" s="143">
        <v>11.55</v>
      </c>
      <c r="CJ8" s="143">
        <v>10.75</v>
      </c>
      <c r="CK8" s="143">
        <v>9.58</v>
      </c>
      <c r="CL8" s="143">
        <v>9.86</v>
      </c>
      <c r="CM8" s="143">
        <v>8.57</v>
      </c>
      <c r="CN8" s="143">
        <v>171.71</v>
      </c>
      <c r="CO8" s="143">
        <v>6.22</v>
      </c>
      <c r="CP8" s="143">
        <v>1.38</v>
      </c>
      <c r="CQ8" s="143">
        <v>7.12</v>
      </c>
      <c r="CR8" s="143">
        <v>6.07</v>
      </c>
      <c r="CS8" s="143">
        <v>2</v>
      </c>
      <c r="CT8" s="143">
        <v>104.69</v>
      </c>
      <c r="CU8" s="143">
        <v>3.37</v>
      </c>
      <c r="CV8" s="143">
        <v>0.57999999999999996</v>
      </c>
      <c r="CW8" s="143">
        <v>4.3899999999999997</v>
      </c>
      <c r="CX8" s="143">
        <v>2.4700000000000002</v>
      </c>
      <c r="CY8" s="143">
        <v>1.01</v>
      </c>
      <c r="CZ8" s="143">
        <v>80.08</v>
      </c>
      <c r="DA8" s="143">
        <v>1.91</v>
      </c>
      <c r="DB8" s="143">
        <v>0.53</v>
      </c>
      <c r="DC8" s="143">
        <v>2.0699999999999998</v>
      </c>
      <c r="DD8" s="143">
        <v>2.5</v>
      </c>
      <c r="DE8" s="143">
        <v>0.92</v>
      </c>
      <c r="DF8" s="143">
        <v>49.43</v>
      </c>
      <c r="DG8" s="143">
        <v>2.14</v>
      </c>
      <c r="DH8" s="143">
        <v>0.42</v>
      </c>
      <c r="DI8" s="143">
        <v>1.71</v>
      </c>
      <c r="DJ8" s="143">
        <v>0.69</v>
      </c>
      <c r="DK8" s="143">
        <v>0.44</v>
      </c>
      <c r="DL8" s="143">
        <v>139.74</v>
      </c>
      <c r="DM8" s="143">
        <v>1.55</v>
      </c>
      <c r="DN8" s="143">
        <v>0.51</v>
      </c>
      <c r="DO8" s="143">
        <v>2.5099999999999998</v>
      </c>
      <c r="DP8" s="143">
        <v>1.01</v>
      </c>
      <c r="DQ8" s="143">
        <v>0.83</v>
      </c>
      <c r="DR8" s="143">
        <v>96</v>
      </c>
      <c r="DS8" s="143">
        <v>2.59</v>
      </c>
      <c r="DT8" s="143">
        <v>0.86</v>
      </c>
      <c r="DU8" s="143">
        <v>2.95</v>
      </c>
      <c r="DV8" s="143">
        <v>1.39</v>
      </c>
      <c r="DW8" s="143">
        <v>0.53</v>
      </c>
      <c r="DX8" s="143">
        <v>20.83</v>
      </c>
      <c r="DY8" s="143">
        <v>0.61</v>
      </c>
      <c r="DZ8" s="143">
        <v>0.28000000000000003</v>
      </c>
      <c r="EA8" s="143">
        <v>1.41</v>
      </c>
      <c r="EB8" s="143">
        <v>0.28999999999999998</v>
      </c>
      <c r="EC8" s="143">
        <v>0.26</v>
      </c>
      <c r="ED8" s="143">
        <v>45.2</v>
      </c>
      <c r="EE8" s="143">
        <v>3.21</v>
      </c>
      <c r="EF8" s="143">
        <v>1.1299999999999999</v>
      </c>
      <c r="EG8" s="143">
        <v>0.92</v>
      </c>
      <c r="EH8" s="143">
        <v>1.39</v>
      </c>
      <c r="EI8" s="143">
        <v>0.47</v>
      </c>
      <c r="EJ8" s="143">
        <v>107.43</v>
      </c>
      <c r="EK8" s="143">
        <v>1.79</v>
      </c>
      <c r="EL8" s="143">
        <v>0.57999999999999996</v>
      </c>
      <c r="EM8" s="143">
        <v>4.0599999999999996</v>
      </c>
      <c r="EN8" s="143">
        <v>1.22</v>
      </c>
      <c r="EO8" s="143">
        <v>0.92</v>
      </c>
      <c r="EP8" s="143">
        <v>17.78</v>
      </c>
      <c r="EQ8" s="143">
        <v>0.57999999999999996</v>
      </c>
      <c r="ER8" s="143">
        <v>0.28999999999999998</v>
      </c>
      <c r="ES8" s="143">
        <v>1.26</v>
      </c>
      <c r="ET8" s="143">
        <v>0.39</v>
      </c>
      <c r="EU8" s="143">
        <v>0.35</v>
      </c>
      <c r="EV8" s="143">
        <v>145.01</v>
      </c>
      <c r="EW8" s="143">
        <v>6.44</v>
      </c>
      <c r="EX8" s="143">
        <v>2.88</v>
      </c>
      <c r="EY8" s="143">
        <v>3.25</v>
      </c>
      <c r="EZ8" s="143">
        <v>1.97</v>
      </c>
      <c r="FA8" s="143">
        <v>3.76</v>
      </c>
      <c r="FB8" s="143">
        <v>31.62</v>
      </c>
      <c r="FC8" s="143">
        <v>1.89</v>
      </c>
      <c r="FD8" s="143">
        <v>0.35</v>
      </c>
      <c r="FE8" s="143">
        <v>1.89</v>
      </c>
      <c r="FF8" s="143">
        <v>0.28000000000000003</v>
      </c>
      <c r="FG8" s="143">
        <v>0.28999999999999998</v>
      </c>
      <c r="FH8" s="143">
        <v>10.89</v>
      </c>
      <c r="FI8" s="143">
        <v>0.47</v>
      </c>
      <c r="FJ8" s="143">
        <v>0.15</v>
      </c>
      <c r="FK8" s="143">
        <v>0.63</v>
      </c>
      <c r="FL8" s="143">
        <v>0.16</v>
      </c>
      <c r="FM8" s="143">
        <v>0.22</v>
      </c>
      <c r="FN8" s="143">
        <v>16.28</v>
      </c>
      <c r="FO8" s="143">
        <v>0.47</v>
      </c>
      <c r="FP8" s="143">
        <v>0.27</v>
      </c>
      <c r="FQ8" s="143">
        <v>0.71</v>
      </c>
      <c r="FR8" s="143">
        <v>0.13</v>
      </c>
      <c r="FS8" s="143">
        <v>0.23</v>
      </c>
      <c r="FT8" s="143">
        <v>23</v>
      </c>
      <c r="FU8" s="143">
        <v>1.52</v>
      </c>
      <c r="FV8" s="143">
        <v>0.27</v>
      </c>
      <c r="FW8" s="143">
        <v>1.17</v>
      </c>
      <c r="FX8" s="143">
        <v>0.12</v>
      </c>
      <c r="FY8" s="143">
        <v>0.27</v>
      </c>
      <c r="FZ8" s="143">
        <v>43.9</v>
      </c>
      <c r="GA8" s="143">
        <v>2.62</v>
      </c>
      <c r="GB8" s="143">
        <v>0.35</v>
      </c>
      <c r="GC8" s="143">
        <v>1.35</v>
      </c>
      <c r="GD8" s="143">
        <v>0.36</v>
      </c>
      <c r="GE8" s="143">
        <v>0.79</v>
      </c>
      <c r="GF8" s="143">
        <v>31.91</v>
      </c>
      <c r="GG8" s="143">
        <v>1.07</v>
      </c>
      <c r="GH8" s="143">
        <v>0.38</v>
      </c>
      <c r="GI8" s="143">
        <v>1.03</v>
      </c>
      <c r="GJ8" s="143">
        <v>0.33</v>
      </c>
      <c r="GK8" s="143">
        <v>0.6</v>
      </c>
      <c r="GL8" s="143">
        <v>23.13</v>
      </c>
      <c r="GM8" s="143">
        <v>0.7</v>
      </c>
      <c r="GN8" s="143">
        <v>0.35</v>
      </c>
      <c r="GO8" s="143">
        <v>0.97</v>
      </c>
      <c r="GP8" s="143">
        <v>0.45</v>
      </c>
      <c r="GQ8" s="143">
        <v>0.46</v>
      </c>
      <c r="GR8" s="143">
        <v>15.69</v>
      </c>
      <c r="GS8" s="143">
        <v>0.51</v>
      </c>
      <c r="GT8" s="143">
        <v>0.09</v>
      </c>
      <c r="GU8" s="143">
        <v>0.38</v>
      </c>
      <c r="GV8" s="143">
        <v>0.16</v>
      </c>
      <c r="GW8" s="143">
        <v>0.16</v>
      </c>
      <c r="GX8" s="143">
        <v>27.29</v>
      </c>
      <c r="GY8" s="143">
        <v>1.48</v>
      </c>
      <c r="GZ8" s="143">
        <v>0.25</v>
      </c>
      <c r="HA8" s="143">
        <v>1.1000000000000001</v>
      </c>
      <c r="HB8" s="143">
        <v>0.43</v>
      </c>
      <c r="HC8" s="143">
        <v>0.7</v>
      </c>
      <c r="HD8" s="143">
        <v>27.54</v>
      </c>
      <c r="HE8" s="143">
        <v>0.53</v>
      </c>
      <c r="HF8" s="143">
        <v>0.22</v>
      </c>
      <c r="HG8" s="143">
        <v>0.56999999999999995</v>
      </c>
      <c r="HH8" s="143">
        <v>0.24</v>
      </c>
      <c r="HI8" s="143">
        <v>0.17</v>
      </c>
      <c r="HJ8" s="143">
        <v>11.41</v>
      </c>
      <c r="HK8" s="143">
        <v>0.38</v>
      </c>
      <c r="HL8" s="143">
        <v>0.2</v>
      </c>
      <c r="HM8" s="143">
        <v>0.74</v>
      </c>
      <c r="HN8" s="143">
        <v>0.16</v>
      </c>
      <c r="HO8" s="143">
        <v>0.17</v>
      </c>
      <c r="HP8" s="143">
        <v>32.590000000000003</v>
      </c>
      <c r="HQ8" s="143">
        <v>0.92</v>
      </c>
      <c r="HR8" s="143">
        <v>0.14000000000000001</v>
      </c>
      <c r="HS8" s="143">
        <v>1.07</v>
      </c>
      <c r="HT8" s="143">
        <v>0.64</v>
      </c>
      <c r="HU8" s="143">
        <v>0.43</v>
      </c>
      <c r="HV8" s="143">
        <v>35.380000000000003</v>
      </c>
      <c r="HW8" s="143">
        <v>1.07</v>
      </c>
      <c r="HX8" s="143">
        <v>0.6</v>
      </c>
      <c r="HY8" s="143">
        <v>1.1299999999999999</v>
      </c>
      <c r="HZ8" s="143">
        <v>0.31</v>
      </c>
      <c r="IA8" s="143">
        <v>0.53</v>
      </c>
      <c r="IB8" s="143">
        <v>22.95</v>
      </c>
      <c r="IC8" s="143">
        <v>1.04</v>
      </c>
      <c r="ID8" s="143">
        <v>0.46</v>
      </c>
      <c r="IE8" s="143">
        <v>0.84</v>
      </c>
      <c r="IF8" s="143">
        <v>0.15</v>
      </c>
      <c r="IG8" s="143">
        <v>0.47</v>
      </c>
      <c r="IH8" s="143">
        <v>23.18</v>
      </c>
      <c r="II8" s="143">
        <v>0.59</v>
      </c>
      <c r="IJ8" s="143">
        <v>0.42</v>
      </c>
      <c r="IK8" s="143">
        <v>0.83</v>
      </c>
      <c r="IL8" s="143">
        <v>0.11</v>
      </c>
      <c r="IM8" s="143">
        <v>0.34</v>
      </c>
      <c r="IN8" s="143">
        <v>122.1</v>
      </c>
      <c r="IO8" s="143">
        <v>3.26</v>
      </c>
      <c r="IP8" s="143">
        <v>3.12</v>
      </c>
      <c r="IQ8" s="143">
        <v>3</v>
      </c>
      <c r="IR8" s="143">
        <v>1.98</v>
      </c>
      <c r="IS8" s="143">
        <v>2.35</v>
      </c>
      <c r="IT8" s="143">
        <v>20.07</v>
      </c>
      <c r="IU8" s="143">
        <v>0.83</v>
      </c>
      <c r="IV8" s="143">
        <v>0.25</v>
      </c>
      <c r="IW8" s="143">
        <v>0.41</v>
      </c>
      <c r="IX8" s="143">
        <v>0.11</v>
      </c>
      <c r="IY8" s="143">
        <v>0.38</v>
      </c>
      <c r="IZ8" s="143">
        <v>20.2</v>
      </c>
      <c r="JA8" s="143">
        <v>0.5</v>
      </c>
      <c r="JB8" s="143">
        <v>0.15</v>
      </c>
      <c r="JC8" s="143">
        <v>0.73</v>
      </c>
      <c r="JD8" s="143">
        <v>0.01</v>
      </c>
      <c r="JE8" s="143">
        <v>0.22</v>
      </c>
      <c r="JF8" s="143">
        <v>45.44</v>
      </c>
      <c r="JG8" s="143">
        <v>1.64</v>
      </c>
      <c r="JH8" s="143">
        <v>0.47</v>
      </c>
      <c r="JI8" s="143">
        <v>1.2</v>
      </c>
      <c r="JJ8" s="143">
        <v>0.85</v>
      </c>
      <c r="JK8" s="143">
        <v>0.69</v>
      </c>
      <c r="JL8" s="143">
        <v>14.07</v>
      </c>
      <c r="JM8" s="143">
        <v>0.38</v>
      </c>
      <c r="JN8" s="143">
        <v>0.11</v>
      </c>
      <c r="JO8" s="143">
        <v>0.39</v>
      </c>
      <c r="JP8" s="143">
        <v>0.1</v>
      </c>
      <c r="JQ8" s="143">
        <v>0.13</v>
      </c>
      <c r="JR8" s="143">
        <v>13.91</v>
      </c>
      <c r="JS8" s="143">
        <v>0.75</v>
      </c>
      <c r="JT8" s="143">
        <v>0.14000000000000001</v>
      </c>
      <c r="JU8" s="143">
        <v>0.36</v>
      </c>
      <c r="JV8" s="143">
        <v>7.0000000000000007E-2</v>
      </c>
      <c r="JW8" s="143">
        <v>0.16</v>
      </c>
      <c r="JX8" s="143">
        <v>55.31</v>
      </c>
      <c r="JY8" s="143">
        <v>1.42</v>
      </c>
      <c r="JZ8" s="143">
        <v>0.69</v>
      </c>
      <c r="KA8" s="143">
        <v>1.69</v>
      </c>
      <c r="KB8" s="143">
        <v>0.34</v>
      </c>
      <c r="KC8" s="143">
        <v>0.6</v>
      </c>
      <c r="KD8" s="143">
        <v>35.96</v>
      </c>
      <c r="KE8" s="143">
        <v>1.88</v>
      </c>
      <c r="KF8" s="143">
        <v>0.41</v>
      </c>
      <c r="KG8" s="143">
        <v>0.87</v>
      </c>
      <c r="KH8" s="143">
        <v>0.36</v>
      </c>
      <c r="KI8" s="143">
        <v>0.46</v>
      </c>
      <c r="KJ8" s="143">
        <v>43.21</v>
      </c>
      <c r="KK8" s="143">
        <v>1.9</v>
      </c>
      <c r="KL8" s="143">
        <v>0.38</v>
      </c>
      <c r="KM8" s="143">
        <v>1.39</v>
      </c>
      <c r="KN8" s="143">
        <v>0.17</v>
      </c>
      <c r="KO8" s="143">
        <v>0.19</v>
      </c>
      <c r="KP8" s="143">
        <v>38.24</v>
      </c>
      <c r="KQ8" s="143">
        <v>1.39</v>
      </c>
      <c r="KR8" s="143">
        <v>0.27</v>
      </c>
      <c r="KS8" s="143">
        <v>0.83</v>
      </c>
      <c r="KT8" s="143">
        <v>0.11</v>
      </c>
      <c r="KU8" s="143">
        <v>0.2</v>
      </c>
      <c r="KV8" s="143">
        <v>45.03</v>
      </c>
      <c r="KW8" s="143">
        <v>0.84</v>
      </c>
      <c r="KX8" s="143">
        <v>0.53</v>
      </c>
      <c r="KY8" s="143">
        <v>1.3</v>
      </c>
      <c r="KZ8" s="143">
        <v>0.65</v>
      </c>
      <c r="LA8" s="143">
        <v>0.13</v>
      </c>
      <c r="LB8" s="143">
        <v>205.74</v>
      </c>
      <c r="LC8" s="143">
        <v>9.91</v>
      </c>
      <c r="LD8" s="143">
        <v>3.02</v>
      </c>
      <c r="LE8" s="143">
        <v>6.52</v>
      </c>
      <c r="LF8" s="143">
        <v>3.29</v>
      </c>
      <c r="LG8" s="143">
        <v>7.25</v>
      </c>
      <c r="LH8" s="143">
        <v>33.369999999999997</v>
      </c>
      <c r="LI8" s="143">
        <v>1.04</v>
      </c>
      <c r="LJ8" s="143">
        <v>0.21</v>
      </c>
      <c r="LK8" s="143">
        <v>0.41</v>
      </c>
      <c r="LL8" s="143">
        <v>0.38</v>
      </c>
      <c r="LM8" s="143">
        <v>0.51</v>
      </c>
      <c r="LN8" s="143">
        <v>62.4</v>
      </c>
      <c r="LO8" s="143">
        <v>1.32</v>
      </c>
      <c r="LP8" s="143">
        <v>0.73</v>
      </c>
      <c r="LQ8" s="143">
        <v>1.51</v>
      </c>
      <c r="LR8" s="143">
        <v>0.94</v>
      </c>
      <c r="LS8" s="143">
        <v>0.45</v>
      </c>
      <c r="LT8" s="143">
        <v>87.78</v>
      </c>
      <c r="LU8" s="143">
        <v>5.1100000000000003</v>
      </c>
      <c r="LV8" s="143">
        <v>0.7</v>
      </c>
      <c r="LW8" s="143">
        <v>1.18</v>
      </c>
      <c r="LX8" s="143">
        <v>2.71</v>
      </c>
      <c r="LY8" s="143">
        <v>1.99</v>
      </c>
      <c r="LZ8" s="143">
        <v>96.35</v>
      </c>
      <c r="MA8" s="143">
        <v>2.21</v>
      </c>
      <c r="MB8" s="143">
        <v>0.53</v>
      </c>
      <c r="MC8" s="143">
        <v>1.49</v>
      </c>
      <c r="MD8" s="143">
        <v>0.69</v>
      </c>
      <c r="ME8" s="143">
        <v>1.93</v>
      </c>
      <c r="MF8" s="143">
        <v>66.36</v>
      </c>
      <c r="MG8" s="143">
        <v>0.34</v>
      </c>
      <c r="MH8" s="143">
        <v>0.12</v>
      </c>
      <c r="MI8" s="143">
        <v>0.28000000000000003</v>
      </c>
      <c r="MJ8" s="143">
        <v>0.27</v>
      </c>
      <c r="MK8" s="143">
        <v>0.12</v>
      </c>
      <c r="ML8" s="143">
        <v>38.299999999999997</v>
      </c>
      <c r="MM8" s="143">
        <v>1.41</v>
      </c>
      <c r="MN8" s="143">
        <v>0.57999999999999996</v>
      </c>
      <c r="MO8" s="143">
        <v>0.78</v>
      </c>
      <c r="MP8" s="143">
        <v>0.27</v>
      </c>
      <c r="MQ8" s="143">
        <v>0.46</v>
      </c>
      <c r="MR8" s="143">
        <v>80.62</v>
      </c>
      <c r="MS8" s="143">
        <v>6.27</v>
      </c>
      <c r="MT8" s="143">
        <v>1.57</v>
      </c>
      <c r="MU8" s="143">
        <v>1.02</v>
      </c>
      <c r="MV8" s="143">
        <v>1.94</v>
      </c>
      <c r="MW8" s="143">
        <v>0.61</v>
      </c>
      <c r="MX8" s="143">
        <v>43.27</v>
      </c>
      <c r="MY8" s="143">
        <v>1.37</v>
      </c>
      <c r="MZ8" s="143">
        <v>0.56000000000000005</v>
      </c>
      <c r="NA8" s="143">
        <v>1.27</v>
      </c>
      <c r="NB8" s="143">
        <v>0.2</v>
      </c>
      <c r="NC8" s="143">
        <v>0.53</v>
      </c>
      <c r="ND8" s="143">
        <v>65.66</v>
      </c>
      <c r="NE8" s="143">
        <v>1.2</v>
      </c>
      <c r="NF8" s="143">
        <v>0.59</v>
      </c>
      <c r="NG8" s="143">
        <v>1.42</v>
      </c>
      <c r="NH8" s="143">
        <v>0.21</v>
      </c>
      <c r="NI8" s="143">
        <v>0.51</v>
      </c>
      <c r="NJ8" s="143">
        <v>23.48</v>
      </c>
      <c r="NK8" s="143">
        <v>0.83</v>
      </c>
      <c r="NL8" s="143">
        <v>0.33</v>
      </c>
      <c r="NM8" s="143">
        <v>0.53</v>
      </c>
      <c r="NN8" s="143">
        <v>0.3</v>
      </c>
      <c r="NO8" s="143">
        <v>0.31</v>
      </c>
      <c r="NP8" s="143">
        <v>14.42</v>
      </c>
      <c r="NQ8" s="143">
        <v>0.37</v>
      </c>
      <c r="NR8" s="143">
        <v>0.15</v>
      </c>
      <c r="NS8" s="143">
        <v>0.35</v>
      </c>
      <c r="NT8" s="143">
        <v>0.12</v>
      </c>
      <c r="NU8" s="143">
        <v>0.14000000000000001</v>
      </c>
      <c r="NV8" s="143">
        <v>123.97</v>
      </c>
      <c r="NW8" s="143">
        <v>5.22</v>
      </c>
      <c r="NX8" s="143">
        <v>2.2400000000000002</v>
      </c>
      <c r="NY8" s="143">
        <v>6.14</v>
      </c>
      <c r="NZ8" s="143">
        <v>2.68</v>
      </c>
      <c r="OA8" s="143">
        <v>5.42</v>
      </c>
      <c r="OB8" s="143">
        <v>45.3</v>
      </c>
      <c r="OC8" s="143">
        <v>0.4</v>
      </c>
      <c r="OD8" s="143">
        <v>0.46</v>
      </c>
      <c r="OE8" s="143">
        <v>1.46</v>
      </c>
      <c r="OF8" s="143">
        <v>1</v>
      </c>
      <c r="OG8" s="143">
        <v>0.79</v>
      </c>
      <c r="OH8" s="143">
        <v>49.93</v>
      </c>
      <c r="OI8" s="143">
        <v>10.11</v>
      </c>
      <c r="OJ8" s="143">
        <v>1.0900000000000001</v>
      </c>
      <c r="OK8" s="143">
        <v>1.32</v>
      </c>
      <c r="OL8" s="143">
        <v>0.53</v>
      </c>
      <c r="OM8" s="143">
        <v>0.61</v>
      </c>
      <c r="ON8" s="143">
        <v>56.4</v>
      </c>
      <c r="OO8" s="143">
        <v>1.46</v>
      </c>
      <c r="OP8" s="143">
        <v>0.5</v>
      </c>
      <c r="OQ8" s="143">
        <v>2.1</v>
      </c>
      <c r="OR8" s="143">
        <v>0.74</v>
      </c>
      <c r="OS8" s="143">
        <v>0.82</v>
      </c>
      <c r="OT8" s="143">
        <v>39.08</v>
      </c>
      <c r="OU8" s="143">
        <v>1.66</v>
      </c>
      <c r="OV8" s="143">
        <v>0.55000000000000004</v>
      </c>
      <c r="OW8" s="143">
        <v>1.69</v>
      </c>
      <c r="OX8" s="143">
        <v>0.25</v>
      </c>
      <c r="OY8" s="143">
        <v>0.37</v>
      </c>
      <c r="OZ8" s="143">
        <v>52.04</v>
      </c>
      <c r="PA8" s="143">
        <v>1.1100000000000001</v>
      </c>
      <c r="PB8" s="143">
        <v>0.64</v>
      </c>
      <c r="PC8" s="143">
        <v>1.49</v>
      </c>
      <c r="PD8" s="143">
        <v>0.36</v>
      </c>
      <c r="PE8" s="143">
        <v>1.35</v>
      </c>
      <c r="PF8" s="143">
        <v>42.14</v>
      </c>
      <c r="PG8" s="143">
        <v>0.97</v>
      </c>
      <c r="PH8" s="143">
        <v>0.53</v>
      </c>
      <c r="PI8" s="143">
        <v>1.0900000000000001</v>
      </c>
      <c r="PJ8" s="143">
        <v>1.19</v>
      </c>
      <c r="PK8" s="143">
        <v>1.31</v>
      </c>
      <c r="PL8" s="143">
        <v>9.1999999999999993</v>
      </c>
      <c r="PM8" s="143">
        <v>0.33</v>
      </c>
      <c r="PN8" s="143">
        <v>0.2</v>
      </c>
      <c r="PO8" s="143">
        <v>0.33</v>
      </c>
      <c r="PP8" s="143">
        <v>0.24</v>
      </c>
      <c r="PQ8" s="143">
        <v>0.09</v>
      </c>
      <c r="PR8" s="143">
        <v>28.74</v>
      </c>
      <c r="PS8" s="143">
        <v>0.74</v>
      </c>
      <c r="PT8" s="143">
        <v>0.34</v>
      </c>
      <c r="PU8" s="143">
        <v>1.6</v>
      </c>
      <c r="PV8" s="143">
        <v>0.41</v>
      </c>
      <c r="PW8" s="143">
        <v>0.28999999999999998</v>
      </c>
      <c r="PX8" s="143">
        <v>30.31</v>
      </c>
      <c r="PY8" s="143">
        <v>0.89</v>
      </c>
      <c r="PZ8" s="143">
        <v>0.36</v>
      </c>
      <c r="QA8" s="143">
        <v>0.82</v>
      </c>
      <c r="QB8" s="143">
        <v>0.51</v>
      </c>
      <c r="QC8" s="143">
        <v>0.28000000000000003</v>
      </c>
      <c r="QD8" s="143">
        <v>36.54</v>
      </c>
      <c r="QE8" s="143">
        <v>0.87</v>
      </c>
      <c r="QF8" s="143">
        <v>0.41</v>
      </c>
      <c r="QG8" s="143">
        <v>1.49</v>
      </c>
      <c r="QH8" s="143">
        <v>0.49</v>
      </c>
      <c r="QI8" s="143">
        <v>0.63</v>
      </c>
      <c r="QJ8" s="143">
        <v>32.65</v>
      </c>
      <c r="QK8" s="143">
        <v>1</v>
      </c>
      <c r="QL8" s="143">
        <v>0.51</v>
      </c>
      <c r="QM8" s="143">
        <v>1.36</v>
      </c>
      <c r="QN8" s="143">
        <v>0.3</v>
      </c>
      <c r="QO8" s="143">
        <v>0.33</v>
      </c>
      <c r="QP8" s="143">
        <v>28.45</v>
      </c>
      <c r="QQ8" s="143">
        <v>1.53</v>
      </c>
      <c r="QR8" s="143">
        <v>0.49</v>
      </c>
      <c r="QS8" s="143">
        <v>0.94</v>
      </c>
      <c r="QT8" s="143">
        <v>0.24</v>
      </c>
      <c r="QU8" s="143">
        <v>0.44</v>
      </c>
      <c r="QV8" s="143">
        <v>954.34</v>
      </c>
      <c r="QW8" s="143">
        <v>64.930000000000007</v>
      </c>
      <c r="QX8" s="143">
        <v>15.31</v>
      </c>
      <c r="QY8" s="143">
        <v>15.02</v>
      </c>
      <c r="QZ8" s="143">
        <v>32.72</v>
      </c>
      <c r="RA8" s="143">
        <v>12.59</v>
      </c>
      <c r="RB8" s="143">
        <v>272.76</v>
      </c>
      <c r="RC8" s="153">
        <v>22.304600000000001</v>
      </c>
      <c r="RD8" s="154">
        <v>10.167400000000001</v>
      </c>
      <c r="RE8" s="154">
        <v>6.3409000000000004</v>
      </c>
      <c r="RF8" s="154">
        <v>6.5857000000000001</v>
      </c>
      <c r="RG8" s="154">
        <v>11.6839</v>
      </c>
      <c r="RH8" s="143">
        <v>22.47</v>
      </c>
      <c r="RI8" s="154">
        <v>1.5681</v>
      </c>
      <c r="RJ8" s="154">
        <v>0.34970000000000001</v>
      </c>
      <c r="RK8" s="154">
        <v>1.0953999999999999</v>
      </c>
      <c r="RL8" s="154">
        <v>0.19539999999999999</v>
      </c>
      <c r="RM8" s="154">
        <v>0.28960000000000002</v>
      </c>
      <c r="RN8" s="143">
        <v>24.52</v>
      </c>
      <c r="RO8" s="154">
        <v>0.9667</v>
      </c>
      <c r="RP8" s="154">
        <v>0.22889999999999999</v>
      </c>
      <c r="RQ8" s="154">
        <v>0.73799999999999999</v>
      </c>
      <c r="RR8" s="154">
        <v>0.16869999999999999</v>
      </c>
      <c r="RS8" s="154">
        <v>0.40410000000000001</v>
      </c>
      <c r="RT8" s="143">
        <v>37.020000000000003</v>
      </c>
      <c r="RU8" s="154">
        <v>1.4692000000000001</v>
      </c>
      <c r="RV8" s="154">
        <v>0.31</v>
      </c>
      <c r="RW8" s="154">
        <v>0.83009999999999995</v>
      </c>
      <c r="RX8" s="154">
        <v>0.3609</v>
      </c>
      <c r="RY8" s="154">
        <v>0.32700000000000001</v>
      </c>
      <c r="RZ8" s="143">
        <v>34.69</v>
      </c>
      <c r="SA8" s="154">
        <v>1.155</v>
      </c>
      <c r="SB8" s="154">
        <v>0.50539999999999996</v>
      </c>
      <c r="SC8" s="154">
        <v>1.3871</v>
      </c>
      <c r="SD8" s="154">
        <v>0.40439999999999998</v>
      </c>
      <c r="SE8" s="154">
        <v>0.42320000000000002</v>
      </c>
      <c r="SF8" s="143">
        <v>51.43</v>
      </c>
      <c r="SG8" s="154">
        <v>1.1488</v>
      </c>
      <c r="SH8" s="154">
        <v>0.71579999999999999</v>
      </c>
      <c r="SI8" s="154">
        <v>1.7568999999999999</v>
      </c>
      <c r="SJ8" s="154">
        <v>0.4793</v>
      </c>
      <c r="SK8" s="154">
        <v>3.9064000000000001</v>
      </c>
      <c r="SL8" s="143">
        <v>16.79</v>
      </c>
      <c r="SM8" s="154">
        <v>0.67379999999999995</v>
      </c>
      <c r="SN8" s="154">
        <v>0.38429999999999997</v>
      </c>
      <c r="SO8" s="154">
        <v>0.84140000000000004</v>
      </c>
      <c r="SP8" s="154">
        <v>0.14349999999999999</v>
      </c>
      <c r="SQ8" s="154">
        <v>0.1837</v>
      </c>
      <c r="SR8" s="143">
        <v>20.78</v>
      </c>
      <c r="SS8" s="154">
        <v>0.32200000000000001</v>
      </c>
      <c r="ST8" s="154">
        <v>0.22159999999999999</v>
      </c>
      <c r="SU8" s="154">
        <v>0.62019999999999997</v>
      </c>
      <c r="SV8" s="154">
        <v>0.214</v>
      </c>
      <c r="SW8" s="154">
        <v>0.1128</v>
      </c>
      <c r="SX8" s="143">
        <v>30.79</v>
      </c>
      <c r="SY8" s="154">
        <v>0.90639999999999998</v>
      </c>
      <c r="SZ8" s="154">
        <v>0.22750000000000001</v>
      </c>
      <c r="TA8" s="154">
        <v>0.97609999999999997</v>
      </c>
      <c r="TB8" s="154">
        <v>0.1103</v>
      </c>
      <c r="TC8" s="154">
        <v>0.1285</v>
      </c>
      <c r="TD8" s="143">
        <v>26.26</v>
      </c>
      <c r="TE8" s="154">
        <v>1.1200000000000001</v>
      </c>
      <c r="TF8" s="154">
        <v>0.26</v>
      </c>
      <c r="TG8" s="154">
        <v>0.82</v>
      </c>
      <c r="TH8" s="154">
        <v>0.26</v>
      </c>
      <c r="TI8" s="154">
        <v>0.6</v>
      </c>
      <c r="TJ8" s="143">
        <v>43.31</v>
      </c>
      <c r="TK8" s="154">
        <v>1.25</v>
      </c>
      <c r="TL8" s="154">
        <v>0.53</v>
      </c>
      <c r="TM8" s="154">
        <v>1.88</v>
      </c>
      <c r="TN8" s="154">
        <v>0.73</v>
      </c>
      <c r="TO8" s="154">
        <v>0.52</v>
      </c>
      <c r="TP8" s="143">
        <v>20.14</v>
      </c>
      <c r="TQ8" s="154">
        <v>0.44069999999999998</v>
      </c>
      <c r="TR8" s="154">
        <v>0.20300000000000001</v>
      </c>
      <c r="TS8" s="154">
        <v>0.31</v>
      </c>
      <c r="TT8" s="154">
        <v>7.0199999999999999E-2</v>
      </c>
      <c r="TU8" s="154">
        <v>0.27160000000000001</v>
      </c>
      <c r="TV8" s="143">
        <v>35.74</v>
      </c>
      <c r="TW8" s="154">
        <v>1.1932</v>
      </c>
      <c r="TX8" s="154">
        <v>0.21460000000000001</v>
      </c>
      <c r="TY8" s="154">
        <v>1.3288</v>
      </c>
      <c r="TZ8" s="154">
        <v>0.39660000000000001</v>
      </c>
      <c r="UA8" s="154">
        <v>0.29070000000000001</v>
      </c>
      <c r="UB8" s="143">
        <v>13.91</v>
      </c>
      <c r="UC8" s="154">
        <v>0.52769999999999995</v>
      </c>
      <c r="UD8" s="154">
        <v>0.2172</v>
      </c>
      <c r="UE8" s="154">
        <v>0.87729999999999997</v>
      </c>
      <c r="UF8" s="154">
        <v>0.1125</v>
      </c>
      <c r="UG8" s="154">
        <v>0.1424</v>
      </c>
      <c r="UH8" s="143">
        <v>31.98</v>
      </c>
      <c r="UI8" s="154">
        <v>1.0366</v>
      </c>
      <c r="UJ8" s="154">
        <v>0.44629999999999997</v>
      </c>
      <c r="UK8" s="154">
        <v>1.1224000000000001</v>
      </c>
      <c r="UL8" s="154">
        <v>0.2399</v>
      </c>
      <c r="UM8" s="154">
        <v>0.437</v>
      </c>
      <c r="UN8" s="143">
        <v>11.06</v>
      </c>
      <c r="UO8" s="154">
        <v>0.30230000000000001</v>
      </c>
      <c r="UP8" s="154">
        <v>0.23810000000000001</v>
      </c>
      <c r="UQ8" s="154">
        <v>0.45860000000000001</v>
      </c>
      <c r="UR8" s="154">
        <v>0.1</v>
      </c>
      <c r="US8" s="154">
        <v>7.1999999999999995E-2</v>
      </c>
      <c r="UT8" s="143">
        <v>28.31</v>
      </c>
      <c r="UU8" s="154">
        <v>0.82740000000000002</v>
      </c>
      <c r="UV8" s="154">
        <v>0.4516</v>
      </c>
      <c r="UW8" s="154">
        <v>0.50900000000000001</v>
      </c>
      <c r="UX8" s="154">
        <v>0.21740000000000001</v>
      </c>
      <c r="UY8" s="154">
        <v>0.2079</v>
      </c>
      <c r="UZ8" s="143">
        <v>26.12</v>
      </c>
      <c r="VA8" s="154">
        <v>0.91739999999999999</v>
      </c>
      <c r="VB8" s="154">
        <v>0.2535</v>
      </c>
      <c r="VC8" s="154">
        <v>0.96779999999999999</v>
      </c>
      <c r="VD8" s="154">
        <v>0.34200000000000003</v>
      </c>
      <c r="VE8" s="154">
        <v>0.19950000000000001</v>
      </c>
      <c r="VF8" s="143">
        <v>121.61</v>
      </c>
      <c r="VG8" s="143">
        <v>9.2799999999999994</v>
      </c>
      <c r="VH8" s="143">
        <v>1.95</v>
      </c>
      <c r="VI8" s="143">
        <v>3.18</v>
      </c>
      <c r="VJ8" s="143">
        <v>3.64</v>
      </c>
      <c r="VK8" s="143">
        <v>4.47</v>
      </c>
      <c r="VL8" s="143">
        <v>51.46</v>
      </c>
      <c r="VM8" s="143">
        <v>0.68</v>
      </c>
      <c r="VN8" s="143">
        <v>0.22</v>
      </c>
      <c r="VO8" s="143">
        <v>0.62</v>
      </c>
      <c r="VP8" s="143">
        <v>1.04</v>
      </c>
      <c r="VQ8" s="143">
        <v>0.3</v>
      </c>
      <c r="VR8" s="143">
        <v>27.54</v>
      </c>
      <c r="VS8" s="143">
        <v>0.42</v>
      </c>
      <c r="VT8" s="143">
        <v>0.14000000000000001</v>
      </c>
      <c r="VU8" s="143">
        <v>0.64</v>
      </c>
      <c r="VV8" s="143">
        <v>0.22</v>
      </c>
      <c r="VW8" s="143">
        <v>0.35</v>
      </c>
      <c r="VX8" s="143">
        <v>18.190000000000001</v>
      </c>
      <c r="VY8" s="143">
        <v>0.33</v>
      </c>
      <c r="VZ8" s="143">
        <v>0.08</v>
      </c>
      <c r="WA8" s="143">
        <v>0.38</v>
      </c>
      <c r="WB8" s="143">
        <v>0.11</v>
      </c>
      <c r="WC8" s="143">
        <v>0.23</v>
      </c>
      <c r="WD8" s="143">
        <v>22.4</v>
      </c>
      <c r="WE8" s="143">
        <v>0.32</v>
      </c>
      <c r="WF8" s="143">
        <v>0.13</v>
      </c>
      <c r="WG8" s="143">
        <v>0.37</v>
      </c>
      <c r="WH8" s="143">
        <v>0.06</v>
      </c>
      <c r="WI8" s="143">
        <v>0.42</v>
      </c>
      <c r="WJ8" s="143">
        <v>10.78</v>
      </c>
      <c r="WK8" s="143">
        <v>0.3</v>
      </c>
      <c r="WL8" s="143">
        <v>0.14000000000000001</v>
      </c>
      <c r="WM8" s="143">
        <v>0.23</v>
      </c>
      <c r="WN8" s="143">
        <v>0.18</v>
      </c>
      <c r="WO8" s="143">
        <v>0.26</v>
      </c>
      <c r="WP8" s="143">
        <v>17.48</v>
      </c>
      <c r="WQ8" s="143">
        <v>0.39</v>
      </c>
      <c r="WR8" s="143">
        <v>0.11</v>
      </c>
      <c r="WS8" s="143">
        <v>0.35</v>
      </c>
      <c r="WT8" s="143">
        <v>0.33</v>
      </c>
      <c r="WU8" s="143">
        <v>0.53</v>
      </c>
      <c r="WV8" s="143">
        <v>15.64</v>
      </c>
      <c r="WW8" s="143">
        <v>0.32</v>
      </c>
      <c r="WX8" s="143">
        <v>0.1</v>
      </c>
      <c r="WY8" s="143">
        <v>0.23</v>
      </c>
      <c r="WZ8" s="143">
        <v>7.0000000000000007E-2</v>
      </c>
      <c r="XA8" s="143">
        <v>0.11</v>
      </c>
      <c r="XB8" s="143">
        <v>103.87</v>
      </c>
      <c r="XC8" s="143">
        <v>6.96</v>
      </c>
      <c r="XD8" s="143">
        <v>1.51</v>
      </c>
      <c r="XE8" s="143">
        <v>2.63</v>
      </c>
      <c r="XF8" s="143">
        <v>2.38</v>
      </c>
      <c r="XG8" s="143">
        <v>3.2</v>
      </c>
      <c r="XH8" s="143">
        <v>24.51</v>
      </c>
      <c r="XI8" s="143">
        <v>0.3</v>
      </c>
      <c r="XJ8" s="143">
        <v>0.15</v>
      </c>
      <c r="XK8" s="143">
        <v>0.52</v>
      </c>
      <c r="XL8" s="143">
        <v>0.16</v>
      </c>
      <c r="XM8" s="143">
        <v>0.24</v>
      </c>
      <c r="XN8" s="143">
        <v>43.33</v>
      </c>
      <c r="XO8" s="143">
        <v>1.18</v>
      </c>
      <c r="XP8" s="143">
        <v>0.36</v>
      </c>
      <c r="XQ8" s="143">
        <v>1.1200000000000001</v>
      </c>
      <c r="XR8" s="143">
        <v>0.53</v>
      </c>
      <c r="XS8" s="143">
        <v>0.83</v>
      </c>
      <c r="XT8" s="143">
        <v>17.21</v>
      </c>
      <c r="XU8" s="143">
        <v>0.44</v>
      </c>
      <c r="XV8" s="143">
        <v>0.15</v>
      </c>
      <c r="XW8" s="143">
        <v>0.57999999999999996</v>
      </c>
      <c r="XX8" s="143">
        <v>0.37</v>
      </c>
      <c r="XY8" s="143">
        <v>0.32</v>
      </c>
      <c r="XZ8" s="143">
        <v>31.81</v>
      </c>
      <c r="YA8" s="143">
        <v>0.22</v>
      </c>
      <c r="YB8" s="143">
        <v>0.62</v>
      </c>
      <c r="YC8" s="143">
        <v>0.82</v>
      </c>
      <c r="YD8" s="143">
        <v>0.47</v>
      </c>
      <c r="YE8" s="143">
        <v>1.59</v>
      </c>
      <c r="YF8" s="143">
        <v>19.16</v>
      </c>
      <c r="YG8" s="143">
        <v>0.41</v>
      </c>
      <c r="YH8" s="143">
        <v>0.19</v>
      </c>
      <c r="YI8" s="143">
        <v>0.7</v>
      </c>
      <c r="YJ8" s="143">
        <v>0.06</v>
      </c>
      <c r="YK8" s="143">
        <v>0.06</v>
      </c>
      <c r="YL8" s="5"/>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row>
    <row r="9" spans="1:752" ht="15.6">
      <c r="A9" s="143">
        <v>2015</v>
      </c>
      <c r="B9" s="143">
        <v>722.88</v>
      </c>
      <c r="C9" s="143">
        <v>62.87</v>
      </c>
      <c r="D9" s="143">
        <v>46.26</v>
      </c>
      <c r="E9" s="143">
        <v>33.74</v>
      </c>
      <c r="F9" s="143">
        <v>63.44</v>
      </c>
      <c r="G9" s="143">
        <v>25.53</v>
      </c>
      <c r="H9" s="143">
        <v>213.1</v>
      </c>
      <c r="I9" s="143">
        <v>14.53</v>
      </c>
      <c r="J9" s="143">
        <v>14.6</v>
      </c>
      <c r="K9" s="143">
        <v>4.24</v>
      </c>
      <c r="L9" s="143">
        <v>8.75</v>
      </c>
      <c r="M9" s="143">
        <v>8.11</v>
      </c>
      <c r="N9" s="143">
        <v>118.79</v>
      </c>
      <c r="O9" s="143">
        <v>3.18</v>
      </c>
      <c r="P9" s="143">
        <v>3.58</v>
      </c>
      <c r="Q9" s="143">
        <v>3.26</v>
      </c>
      <c r="R9" s="143">
        <v>1.56</v>
      </c>
      <c r="S9" s="143">
        <v>1.56</v>
      </c>
      <c r="T9" s="143">
        <v>104.99</v>
      </c>
      <c r="U9" s="143">
        <v>4.6900000000000004</v>
      </c>
      <c r="V9" s="143">
        <v>0.75</v>
      </c>
      <c r="W9" s="143">
        <v>2.5099999999999998</v>
      </c>
      <c r="X9" s="143">
        <v>1.53</v>
      </c>
      <c r="Y9" s="143">
        <v>1.19</v>
      </c>
      <c r="Z9" s="143">
        <v>69.89</v>
      </c>
      <c r="AA9" s="143">
        <v>1.99</v>
      </c>
      <c r="AB9" s="143">
        <v>0.65</v>
      </c>
      <c r="AC9" s="143">
        <v>2.33</v>
      </c>
      <c r="AD9" s="143">
        <v>2.0099999999999998</v>
      </c>
      <c r="AE9" s="143">
        <v>1.24</v>
      </c>
      <c r="AF9" s="143">
        <v>303.93</v>
      </c>
      <c r="AG9" s="143">
        <v>6.83</v>
      </c>
      <c r="AH9" s="143">
        <v>4.25</v>
      </c>
      <c r="AI9" s="143">
        <v>6.19</v>
      </c>
      <c r="AJ9" s="143">
        <v>5.03</v>
      </c>
      <c r="AK9" s="143">
        <v>2.48</v>
      </c>
      <c r="AL9" s="143">
        <v>209.82</v>
      </c>
      <c r="AM9" s="143">
        <v>2.88</v>
      </c>
      <c r="AN9" s="143">
        <v>0.96</v>
      </c>
      <c r="AO9" s="143">
        <v>3.91</v>
      </c>
      <c r="AP9" s="143">
        <v>3.31</v>
      </c>
      <c r="AQ9" s="143">
        <v>1.93</v>
      </c>
      <c r="AR9" s="143">
        <v>47.67</v>
      </c>
      <c r="AS9" s="143">
        <v>3.04</v>
      </c>
      <c r="AT9" s="143">
        <v>0.56000000000000005</v>
      </c>
      <c r="AU9" s="143">
        <v>2.09</v>
      </c>
      <c r="AV9" s="143">
        <v>1.67</v>
      </c>
      <c r="AW9" s="143">
        <v>0.82</v>
      </c>
      <c r="AX9" s="143">
        <v>72.52</v>
      </c>
      <c r="AY9" s="143">
        <v>2</v>
      </c>
      <c r="AZ9" s="143">
        <v>0.61</v>
      </c>
      <c r="BA9" s="143">
        <v>1.8</v>
      </c>
      <c r="BB9" s="143">
        <v>1.38</v>
      </c>
      <c r="BC9" s="143">
        <v>0.59</v>
      </c>
      <c r="BD9" s="143">
        <v>89.22</v>
      </c>
      <c r="BE9" s="143">
        <v>2.74</v>
      </c>
      <c r="BF9" s="143">
        <v>0.67</v>
      </c>
      <c r="BG9" s="143">
        <v>2.71</v>
      </c>
      <c r="BH9" s="143">
        <v>1.51</v>
      </c>
      <c r="BI9" s="143">
        <v>0.75</v>
      </c>
      <c r="BJ9" s="143">
        <v>108.42</v>
      </c>
      <c r="BK9" s="143">
        <v>2.4500000000000002</v>
      </c>
      <c r="BL9" s="143">
        <v>1.03</v>
      </c>
      <c r="BM9" s="143">
        <v>1.66</v>
      </c>
      <c r="BN9" s="143">
        <v>1.8</v>
      </c>
      <c r="BO9" s="143">
        <v>1.29</v>
      </c>
      <c r="BP9" s="143">
        <v>50.5</v>
      </c>
      <c r="BQ9" s="143">
        <v>1.34</v>
      </c>
      <c r="BR9" s="143">
        <v>0.43</v>
      </c>
      <c r="BS9" s="143">
        <v>1.77</v>
      </c>
      <c r="BT9" s="143">
        <v>0.98</v>
      </c>
      <c r="BU9" s="143">
        <v>0.96</v>
      </c>
      <c r="BV9" s="146">
        <v>107.17</v>
      </c>
      <c r="BW9" s="143">
        <v>2.65</v>
      </c>
      <c r="BX9" s="143">
        <v>0.65</v>
      </c>
      <c r="BY9" s="143">
        <v>1.96</v>
      </c>
      <c r="BZ9" s="143">
        <v>1.37</v>
      </c>
      <c r="CA9" s="143">
        <v>0.66</v>
      </c>
      <c r="CB9" s="143">
        <v>51.85</v>
      </c>
      <c r="CC9" s="143">
        <v>0.93</v>
      </c>
      <c r="CD9" s="143">
        <v>0.43</v>
      </c>
      <c r="CE9" s="143">
        <v>0.62</v>
      </c>
      <c r="CF9" s="143">
        <v>0.41</v>
      </c>
      <c r="CG9" s="143">
        <v>0.2</v>
      </c>
      <c r="CH9" s="143">
        <v>288.56</v>
      </c>
      <c r="CI9" s="143">
        <v>10.91</v>
      </c>
      <c r="CJ9" s="143">
        <v>11.58</v>
      </c>
      <c r="CK9" s="143">
        <v>10.67</v>
      </c>
      <c r="CL9" s="143">
        <v>10.46</v>
      </c>
      <c r="CM9" s="143">
        <v>8.69</v>
      </c>
      <c r="CN9" s="143">
        <v>166.83</v>
      </c>
      <c r="CO9" s="143">
        <v>6.52</v>
      </c>
      <c r="CP9" s="143">
        <v>1.36</v>
      </c>
      <c r="CQ9" s="143">
        <v>7.45</v>
      </c>
      <c r="CR9" s="143">
        <v>6.22</v>
      </c>
      <c r="CS9" s="143">
        <v>1.99</v>
      </c>
      <c r="CT9" s="143">
        <v>106.56</v>
      </c>
      <c r="CU9" s="143">
        <v>3.42</v>
      </c>
      <c r="CV9" s="143">
        <v>0.63</v>
      </c>
      <c r="CW9" s="143">
        <v>4.96</v>
      </c>
      <c r="CX9" s="143">
        <v>2.75</v>
      </c>
      <c r="CY9" s="143">
        <v>0.99</v>
      </c>
      <c r="CZ9" s="143">
        <v>80.91</v>
      </c>
      <c r="DA9" s="143">
        <v>1.84</v>
      </c>
      <c r="DB9" s="143">
        <v>0.49</v>
      </c>
      <c r="DC9" s="143">
        <v>2.33</v>
      </c>
      <c r="DD9" s="143">
        <v>2.4300000000000002</v>
      </c>
      <c r="DE9" s="143">
        <v>0.93</v>
      </c>
      <c r="DF9" s="143">
        <v>50.06</v>
      </c>
      <c r="DG9" s="143">
        <v>0.85</v>
      </c>
      <c r="DH9" s="143">
        <v>0.42</v>
      </c>
      <c r="DI9" s="143">
        <v>1.91</v>
      </c>
      <c r="DJ9" s="143">
        <v>0.64</v>
      </c>
      <c r="DK9" s="143">
        <v>0.44</v>
      </c>
      <c r="DL9" s="143">
        <v>138.63</v>
      </c>
      <c r="DM9" s="143">
        <v>1.65</v>
      </c>
      <c r="DN9" s="143">
        <v>0.48</v>
      </c>
      <c r="DO9" s="143">
        <v>2.5099999999999998</v>
      </c>
      <c r="DP9" s="143">
        <v>1.05</v>
      </c>
      <c r="DQ9" s="143">
        <v>0.83</v>
      </c>
      <c r="DR9" s="143">
        <v>94.43</v>
      </c>
      <c r="DS9" s="143">
        <v>2.36</v>
      </c>
      <c r="DT9" s="143">
        <v>0.76</v>
      </c>
      <c r="DU9" s="143">
        <v>3.3</v>
      </c>
      <c r="DV9" s="143">
        <v>1.75</v>
      </c>
      <c r="DW9" s="143">
        <v>0.53</v>
      </c>
      <c r="DX9" s="143">
        <v>20.75</v>
      </c>
      <c r="DY9" s="143">
        <v>0.56000000000000005</v>
      </c>
      <c r="DZ9" s="143">
        <v>0.28000000000000003</v>
      </c>
      <c r="EA9" s="143">
        <v>1.75</v>
      </c>
      <c r="EB9" s="143">
        <v>0.28999999999999998</v>
      </c>
      <c r="EC9" s="143">
        <v>0.25</v>
      </c>
      <c r="ED9" s="143">
        <v>46.6</v>
      </c>
      <c r="EE9" s="143">
        <v>3.56</v>
      </c>
      <c r="EF9" s="143">
        <v>1.08</v>
      </c>
      <c r="EG9" s="143">
        <v>0.96</v>
      </c>
      <c r="EH9" s="143">
        <v>1.55</v>
      </c>
      <c r="EI9" s="143">
        <v>0.47</v>
      </c>
      <c r="EJ9" s="143">
        <v>101.11</v>
      </c>
      <c r="EK9" s="143">
        <v>1.6</v>
      </c>
      <c r="EL9" s="143">
        <v>0.56000000000000005</v>
      </c>
      <c r="EM9" s="143">
        <v>4.7699999999999996</v>
      </c>
      <c r="EN9" s="143">
        <v>1.1599999999999999</v>
      </c>
      <c r="EO9" s="143">
        <v>0.89</v>
      </c>
      <c r="EP9" s="143">
        <v>18.48</v>
      </c>
      <c r="EQ9" s="143">
        <v>0.59</v>
      </c>
      <c r="ER9" s="143">
        <v>0.28000000000000003</v>
      </c>
      <c r="ES9" s="143">
        <v>1.75</v>
      </c>
      <c r="ET9" s="143">
        <v>0.4</v>
      </c>
      <c r="EU9" s="143">
        <v>0.38</v>
      </c>
      <c r="EV9" s="143">
        <v>143.87</v>
      </c>
      <c r="EW9" s="143">
        <v>7.14</v>
      </c>
      <c r="EX9" s="143">
        <v>3.31</v>
      </c>
      <c r="EY9" s="143">
        <v>3.38</v>
      </c>
      <c r="EZ9" s="143">
        <v>2.2599999999999998</v>
      </c>
      <c r="FA9" s="143">
        <v>3.79</v>
      </c>
      <c r="FB9" s="143">
        <v>32.28</v>
      </c>
      <c r="FC9" s="143">
        <v>1.84</v>
      </c>
      <c r="FD9" s="143">
        <v>0.34</v>
      </c>
      <c r="FE9" s="143">
        <v>2.3199999999999998</v>
      </c>
      <c r="FF9" s="143">
        <v>0.19</v>
      </c>
      <c r="FG9" s="143">
        <v>0.28000000000000003</v>
      </c>
      <c r="FH9" s="143">
        <v>10.72</v>
      </c>
      <c r="FI9" s="143">
        <v>0.43</v>
      </c>
      <c r="FJ9" s="143">
        <v>0.15</v>
      </c>
      <c r="FK9" s="143">
        <v>0.6</v>
      </c>
      <c r="FL9" s="143">
        <v>0.18</v>
      </c>
      <c r="FM9" s="143">
        <v>0.22</v>
      </c>
      <c r="FN9" s="143">
        <v>16.04</v>
      </c>
      <c r="FO9" s="143">
        <v>0.45</v>
      </c>
      <c r="FP9" s="143">
        <v>0.28999999999999998</v>
      </c>
      <c r="FQ9" s="143">
        <v>0.73</v>
      </c>
      <c r="FR9" s="143">
        <v>0.13</v>
      </c>
      <c r="FS9" s="143">
        <v>0.22</v>
      </c>
      <c r="FT9" s="143">
        <v>23.38</v>
      </c>
      <c r="FU9" s="143">
        <v>1.53</v>
      </c>
      <c r="FV9" s="143">
        <v>0.23</v>
      </c>
      <c r="FW9" s="143">
        <v>1.34</v>
      </c>
      <c r="FX9" s="143">
        <v>0.2</v>
      </c>
      <c r="FY9" s="143">
        <v>0.26</v>
      </c>
      <c r="FZ9" s="143">
        <v>44.47</v>
      </c>
      <c r="GA9" s="143">
        <v>2.81</v>
      </c>
      <c r="GB9" s="143">
        <v>0.37</v>
      </c>
      <c r="GC9" s="143">
        <v>1.42</v>
      </c>
      <c r="GD9" s="143">
        <v>0.41</v>
      </c>
      <c r="GE9" s="143">
        <v>0.73</v>
      </c>
      <c r="GF9" s="143">
        <v>76.5</v>
      </c>
      <c r="GG9" s="143">
        <v>0.97</v>
      </c>
      <c r="GH9" s="143">
        <v>0.41</v>
      </c>
      <c r="GI9" s="143">
        <v>1.1299999999999999</v>
      </c>
      <c r="GJ9" s="143">
        <v>0.32</v>
      </c>
      <c r="GK9" s="143">
        <v>0.49</v>
      </c>
      <c r="GL9" s="143">
        <v>23.14</v>
      </c>
      <c r="GM9" s="143">
        <v>0.71</v>
      </c>
      <c r="GN9" s="143">
        <v>0.28999999999999998</v>
      </c>
      <c r="GO9" s="143">
        <v>1.08</v>
      </c>
      <c r="GP9" s="143">
        <v>0.43</v>
      </c>
      <c r="GQ9" s="143">
        <v>0.44</v>
      </c>
      <c r="GR9" s="143">
        <v>17.260000000000002</v>
      </c>
      <c r="GS9" s="143">
        <v>0.62</v>
      </c>
      <c r="GT9" s="143">
        <v>0.11</v>
      </c>
      <c r="GU9" s="143">
        <v>0.47</v>
      </c>
      <c r="GV9" s="143">
        <v>0.26</v>
      </c>
      <c r="GW9" s="143">
        <v>0.21</v>
      </c>
      <c r="GX9" s="143">
        <v>26.94</v>
      </c>
      <c r="GY9" s="143">
        <v>1.4</v>
      </c>
      <c r="GZ9" s="143">
        <v>0.26</v>
      </c>
      <c r="HA9" s="143">
        <v>1.33</v>
      </c>
      <c r="HB9" s="143">
        <v>0.38</v>
      </c>
      <c r="HC9" s="143">
        <v>0.6</v>
      </c>
      <c r="HD9" s="143">
        <v>23.22</v>
      </c>
      <c r="HE9" s="143">
        <v>0.52</v>
      </c>
      <c r="HF9" s="143">
        <v>0.21</v>
      </c>
      <c r="HG9" s="143">
        <v>0.6</v>
      </c>
      <c r="HH9" s="143">
        <v>0.22</v>
      </c>
      <c r="HI9" s="143">
        <v>0.17</v>
      </c>
      <c r="HJ9" s="143">
        <v>11.33</v>
      </c>
      <c r="HK9" s="143">
        <v>0.41</v>
      </c>
      <c r="HL9" s="143">
        <v>0.2</v>
      </c>
      <c r="HM9" s="143">
        <v>0.75</v>
      </c>
      <c r="HN9" s="143">
        <v>0.1</v>
      </c>
      <c r="HO9" s="143">
        <v>0.17</v>
      </c>
      <c r="HP9" s="143">
        <v>33.01</v>
      </c>
      <c r="HQ9" s="143">
        <v>0.95</v>
      </c>
      <c r="HR9" s="143">
        <v>0.14000000000000001</v>
      </c>
      <c r="HS9" s="143">
        <v>1.28</v>
      </c>
      <c r="HT9" s="143">
        <v>0.56999999999999995</v>
      </c>
      <c r="HU9" s="143">
        <v>0.41</v>
      </c>
      <c r="HV9" s="143">
        <v>33.44</v>
      </c>
      <c r="HW9" s="143">
        <v>1.02</v>
      </c>
      <c r="HX9" s="143">
        <v>0.56999999999999995</v>
      </c>
      <c r="HY9" s="143">
        <v>1.1000000000000001</v>
      </c>
      <c r="HZ9" s="143">
        <v>0.31</v>
      </c>
      <c r="IA9" s="143">
        <v>0.47</v>
      </c>
      <c r="IB9" s="143">
        <v>23.75</v>
      </c>
      <c r="IC9" s="143">
        <v>0.93</v>
      </c>
      <c r="ID9" s="143">
        <v>0.37</v>
      </c>
      <c r="IE9" s="143">
        <v>0.89</v>
      </c>
      <c r="IF9" s="143">
        <v>0.17</v>
      </c>
      <c r="IG9" s="143">
        <v>0.45</v>
      </c>
      <c r="IH9" s="143">
        <v>108.87</v>
      </c>
      <c r="II9" s="143">
        <v>17.43</v>
      </c>
      <c r="IJ9" s="143">
        <v>1.1299999999999999</v>
      </c>
      <c r="IK9" s="143">
        <v>1.48</v>
      </c>
      <c r="IL9" s="143">
        <v>3.3</v>
      </c>
      <c r="IM9" s="143">
        <v>1.28</v>
      </c>
      <c r="IN9" s="143">
        <v>125.06</v>
      </c>
      <c r="IO9" s="143">
        <v>3.42</v>
      </c>
      <c r="IP9" s="143">
        <v>2.4900000000000002</v>
      </c>
      <c r="IQ9" s="143">
        <v>2.98</v>
      </c>
      <c r="IR9" s="143">
        <v>1.91</v>
      </c>
      <c r="IS9" s="143">
        <v>2.4300000000000002</v>
      </c>
      <c r="IT9" s="143">
        <v>19.510000000000002</v>
      </c>
      <c r="IU9" s="143">
        <v>0.89</v>
      </c>
      <c r="IV9" s="143">
        <v>0.25</v>
      </c>
      <c r="IW9" s="143">
        <v>0.41</v>
      </c>
      <c r="IX9" s="143">
        <v>0.11</v>
      </c>
      <c r="IY9" s="143">
        <v>0.38</v>
      </c>
      <c r="IZ9" s="143">
        <v>20.62</v>
      </c>
      <c r="JA9" s="143">
        <v>0.48</v>
      </c>
      <c r="JB9" s="143">
        <v>0.16</v>
      </c>
      <c r="JC9" s="143">
        <v>0.79</v>
      </c>
      <c r="JD9" s="143">
        <v>0.01</v>
      </c>
      <c r="JE9" s="143">
        <v>0.23</v>
      </c>
      <c r="JF9" s="143">
        <v>46.81</v>
      </c>
      <c r="JG9" s="143">
        <v>1.69</v>
      </c>
      <c r="JH9" s="143">
        <v>0.49</v>
      </c>
      <c r="JI9" s="143">
        <v>1.22</v>
      </c>
      <c r="JJ9" s="143">
        <v>0.95</v>
      </c>
      <c r="JK9" s="143">
        <v>0.71</v>
      </c>
      <c r="JL9" s="143">
        <v>14.27</v>
      </c>
      <c r="JM9" s="143">
        <v>0.35</v>
      </c>
      <c r="JN9" s="143">
        <v>0.12</v>
      </c>
      <c r="JO9" s="143">
        <v>0.42</v>
      </c>
      <c r="JP9" s="143">
        <v>0.11</v>
      </c>
      <c r="JQ9" s="143">
        <v>0.12</v>
      </c>
      <c r="JR9" s="143">
        <v>15.54</v>
      </c>
      <c r="JS9" s="143">
        <v>0.81</v>
      </c>
      <c r="JT9" s="143">
        <v>0.15</v>
      </c>
      <c r="JU9" s="143">
        <v>0.34</v>
      </c>
      <c r="JV9" s="143">
        <v>7.0000000000000007E-2</v>
      </c>
      <c r="JW9" s="143">
        <v>0.19</v>
      </c>
      <c r="JX9" s="143">
        <v>57.88</v>
      </c>
      <c r="JY9" s="143">
        <v>1.67</v>
      </c>
      <c r="JZ9" s="143">
        <v>0.67</v>
      </c>
      <c r="KA9" s="143">
        <v>1.85</v>
      </c>
      <c r="KB9" s="143">
        <v>0.62</v>
      </c>
      <c r="KC9" s="143">
        <v>0.6</v>
      </c>
      <c r="KD9" s="143">
        <v>38.31</v>
      </c>
      <c r="KE9" s="143">
        <v>1.82</v>
      </c>
      <c r="KF9" s="143">
        <v>0.41</v>
      </c>
      <c r="KG9" s="143">
        <v>0.9</v>
      </c>
      <c r="KH9" s="143">
        <v>0.33</v>
      </c>
      <c r="KI9" s="143">
        <v>0.47</v>
      </c>
      <c r="KJ9" s="143">
        <v>45.91</v>
      </c>
      <c r="KK9" s="143">
        <v>1.78</v>
      </c>
      <c r="KL9" s="143">
        <v>0.39</v>
      </c>
      <c r="KM9" s="143">
        <v>1.49</v>
      </c>
      <c r="KN9" s="143">
        <v>0.21</v>
      </c>
      <c r="KO9" s="143">
        <v>0.22</v>
      </c>
      <c r="KP9" s="143">
        <v>38.96</v>
      </c>
      <c r="KQ9" s="143">
        <v>1.3</v>
      </c>
      <c r="KR9" s="143">
        <v>0.25</v>
      </c>
      <c r="KS9" s="143">
        <v>0.78</v>
      </c>
      <c r="KT9" s="143">
        <v>0.21</v>
      </c>
      <c r="KU9" s="143">
        <v>0.2</v>
      </c>
      <c r="KV9" s="143">
        <v>46.33</v>
      </c>
      <c r="KW9" s="143">
        <v>0.93</v>
      </c>
      <c r="KX9" s="143">
        <v>0.53</v>
      </c>
      <c r="KY9" s="143">
        <v>1.36</v>
      </c>
      <c r="KZ9" s="143">
        <v>0.63</v>
      </c>
      <c r="LA9" s="143">
        <v>0.14000000000000001</v>
      </c>
      <c r="LB9" s="143">
        <v>207.28</v>
      </c>
      <c r="LC9" s="143">
        <v>10.24</v>
      </c>
      <c r="LD9" s="143">
        <v>3.31</v>
      </c>
      <c r="LE9" s="143">
        <v>7.29</v>
      </c>
      <c r="LF9" s="143">
        <v>3.62</v>
      </c>
      <c r="LG9" s="143">
        <v>7.78</v>
      </c>
      <c r="LH9" s="143">
        <v>32.08</v>
      </c>
      <c r="LI9" s="143">
        <v>0.94</v>
      </c>
      <c r="LJ9" s="143">
        <v>0.18</v>
      </c>
      <c r="LK9" s="143">
        <v>0.51</v>
      </c>
      <c r="LL9" s="143">
        <v>0.35</v>
      </c>
      <c r="LM9" s="143">
        <v>0.48</v>
      </c>
      <c r="LN9" s="143">
        <v>64.099999999999994</v>
      </c>
      <c r="LO9" s="143">
        <v>1.38</v>
      </c>
      <c r="LP9" s="143">
        <v>0.74</v>
      </c>
      <c r="LQ9" s="143">
        <v>1.68</v>
      </c>
      <c r="LR9" s="143">
        <v>0.88</v>
      </c>
      <c r="LS9" s="143">
        <v>0.48</v>
      </c>
      <c r="LT9" s="143">
        <v>93.44</v>
      </c>
      <c r="LU9" s="143">
        <v>5.31</v>
      </c>
      <c r="LV9" s="143">
        <v>0.74</v>
      </c>
      <c r="LW9" s="143">
        <v>1.28</v>
      </c>
      <c r="LX9" s="143">
        <v>2.87</v>
      </c>
      <c r="LY9" s="143">
        <v>2.3199999999999998</v>
      </c>
      <c r="LZ9" s="143">
        <v>99.23</v>
      </c>
      <c r="MA9" s="143">
        <v>3.15</v>
      </c>
      <c r="MB9" s="143">
        <v>0.66</v>
      </c>
      <c r="MC9" s="143">
        <v>1.3</v>
      </c>
      <c r="MD9" s="143">
        <v>1.67</v>
      </c>
      <c r="ME9" s="143">
        <v>2.4700000000000002</v>
      </c>
      <c r="MF9" s="143">
        <v>67.040000000000006</v>
      </c>
      <c r="MG9" s="143">
        <v>0.35</v>
      </c>
      <c r="MH9" s="143">
        <v>0.12</v>
      </c>
      <c r="MI9" s="143">
        <v>0.28999999999999998</v>
      </c>
      <c r="MJ9" s="143">
        <v>0.21</v>
      </c>
      <c r="MK9" s="143">
        <v>0.13</v>
      </c>
      <c r="ML9" s="143">
        <v>38.69</v>
      </c>
      <c r="MM9" s="143">
        <v>1.42</v>
      </c>
      <c r="MN9" s="143">
        <v>0.56999999999999995</v>
      </c>
      <c r="MO9" s="143">
        <v>0.8</v>
      </c>
      <c r="MP9" s="143">
        <v>0.27</v>
      </c>
      <c r="MQ9" s="143">
        <v>0.46</v>
      </c>
      <c r="MR9" s="143">
        <v>81.510000000000005</v>
      </c>
      <c r="MS9" s="143">
        <v>1.68</v>
      </c>
      <c r="MT9" s="143">
        <v>0.64</v>
      </c>
      <c r="MU9" s="143">
        <v>1.04</v>
      </c>
      <c r="MV9" s="143">
        <v>2.11</v>
      </c>
      <c r="MW9" s="143">
        <v>0.65</v>
      </c>
      <c r="MX9" s="143">
        <v>42.78</v>
      </c>
      <c r="MY9" s="143">
        <v>1.4</v>
      </c>
      <c r="MZ9" s="143">
        <v>0.56000000000000005</v>
      </c>
      <c r="NA9" s="143">
        <v>1.27</v>
      </c>
      <c r="NB9" s="143">
        <v>0.27</v>
      </c>
      <c r="NC9" s="143">
        <v>0.56000000000000005</v>
      </c>
      <c r="ND9" s="143">
        <v>63.77</v>
      </c>
      <c r="NE9" s="143">
        <v>0.97</v>
      </c>
      <c r="NF9" s="143">
        <v>0.56999999999999995</v>
      </c>
      <c r="NG9" s="143">
        <v>1.5</v>
      </c>
      <c r="NH9" s="143">
        <v>0.17</v>
      </c>
      <c r="NI9" s="143">
        <v>0.4</v>
      </c>
      <c r="NJ9" s="143">
        <v>23.3</v>
      </c>
      <c r="NK9" s="143">
        <v>0.86</v>
      </c>
      <c r="NL9" s="143">
        <v>0.35</v>
      </c>
      <c r="NM9" s="143">
        <v>0.6</v>
      </c>
      <c r="NN9" s="143">
        <v>0.3</v>
      </c>
      <c r="NO9" s="143">
        <v>0.22</v>
      </c>
      <c r="NP9" s="143">
        <v>13.99</v>
      </c>
      <c r="NQ9" s="143">
        <v>0.36</v>
      </c>
      <c r="NR9" s="143">
        <v>0.09</v>
      </c>
      <c r="NS9" s="143">
        <v>0.36</v>
      </c>
      <c r="NT9" s="143">
        <v>0.13</v>
      </c>
      <c r="NU9" s="143">
        <v>0.13</v>
      </c>
      <c r="NV9" s="143">
        <v>123.27</v>
      </c>
      <c r="NW9" s="143">
        <v>4.99</v>
      </c>
      <c r="NX9" s="143">
        <v>2.29</v>
      </c>
      <c r="NY9" s="143">
        <v>6.44</v>
      </c>
      <c r="NZ9" s="143">
        <v>2.88</v>
      </c>
      <c r="OA9" s="143">
        <v>4.57</v>
      </c>
      <c r="OB9" s="143">
        <v>46.47</v>
      </c>
      <c r="OC9" s="143">
        <v>0.89</v>
      </c>
      <c r="OD9" s="143">
        <v>0.4</v>
      </c>
      <c r="OE9" s="143">
        <v>1.68</v>
      </c>
      <c r="OF9" s="143">
        <v>1.0900000000000001</v>
      </c>
      <c r="OG9" s="143">
        <v>0.83</v>
      </c>
      <c r="OH9" s="143">
        <v>43.64</v>
      </c>
      <c r="OI9" s="143">
        <v>9.74</v>
      </c>
      <c r="OJ9" s="143">
        <v>0.36</v>
      </c>
      <c r="OK9" s="143">
        <v>1.29</v>
      </c>
      <c r="OL9" s="143">
        <v>0.75</v>
      </c>
      <c r="OM9" s="143">
        <v>0.47</v>
      </c>
      <c r="ON9" s="143">
        <v>54.05</v>
      </c>
      <c r="OO9" s="143">
        <v>1.45</v>
      </c>
      <c r="OP9" s="143">
        <v>0.49</v>
      </c>
      <c r="OQ9" s="143">
        <v>1.95</v>
      </c>
      <c r="OR9" s="143">
        <v>0.74</v>
      </c>
      <c r="OS9" s="143">
        <v>0.7</v>
      </c>
      <c r="OT9" s="143">
        <v>38.229999999999997</v>
      </c>
      <c r="OU9" s="143">
        <v>1.3</v>
      </c>
      <c r="OV9" s="143">
        <v>0.43</v>
      </c>
      <c r="OW9" s="143">
        <v>2.09</v>
      </c>
      <c r="OX9" s="143">
        <v>0.27</v>
      </c>
      <c r="OY9" s="143">
        <v>0.25</v>
      </c>
      <c r="OZ9" s="143">
        <v>48.35</v>
      </c>
      <c r="PA9" s="143">
        <v>1.03</v>
      </c>
      <c r="PB9" s="143">
        <v>0.66</v>
      </c>
      <c r="PC9" s="143">
        <v>1.81</v>
      </c>
      <c r="PD9" s="143">
        <v>0.64</v>
      </c>
      <c r="PE9" s="143">
        <v>1.56</v>
      </c>
      <c r="PF9" s="143">
        <v>41.36</v>
      </c>
      <c r="PG9" s="143">
        <v>1.1399999999999999</v>
      </c>
      <c r="PH9" s="143">
        <v>0.53</v>
      </c>
      <c r="PI9" s="143">
        <v>1.1399999999999999</v>
      </c>
      <c r="PJ9" s="143">
        <v>1.08</v>
      </c>
      <c r="PK9" s="143">
        <v>1.06</v>
      </c>
      <c r="PL9" s="143">
        <v>8.67</v>
      </c>
      <c r="PM9" s="143">
        <v>0.28999999999999998</v>
      </c>
      <c r="PN9" s="143">
        <v>0.18</v>
      </c>
      <c r="PO9" s="143">
        <v>0.38</v>
      </c>
      <c r="PP9" s="143">
        <v>0.21</v>
      </c>
      <c r="PQ9" s="143">
        <v>7.0000000000000007E-2</v>
      </c>
      <c r="PR9" s="143">
        <v>26.56</v>
      </c>
      <c r="PS9" s="143">
        <v>0.54</v>
      </c>
      <c r="PT9" s="143">
        <v>0.32</v>
      </c>
      <c r="PU9" s="143">
        <v>1.98</v>
      </c>
      <c r="PV9" s="143">
        <v>0.34</v>
      </c>
      <c r="PW9" s="143">
        <v>0.17</v>
      </c>
      <c r="PX9" s="143">
        <v>29.12</v>
      </c>
      <c r="PY9" s="143">
        <v>0.88</v>
      </c>
      <c r="PZ9" s="143">
        <v>0.25</v>
      </c>
      <c r="QA9" s="143">
        <v>0.68</v>
      </c>
      <c r="QB9" s="143">
        <v>0.57999999999999996</v>
      </c>
      <c r="QC9" s="143">
        <v>0.22</v>
      </c>
      <c r="QD9" s="143">
        <v>35.92</v>
      </c>
      <c r="QE9" s="143">
        <v>0.87</v>
      </c>
      <c r="QF9" s="143">
        <v>0.42</v>
      </c>
      <c r="QG9" s="143">
        <v>1.75</v>
      </c>
      <c r="QH9" s="143">
        <v>0.64</v>
      </c>
      <c r="QI9" s="143">
        <v>0.7</v>
      </c>
      <c r="QJ9" s="143">
        <v>32.299999999999997</v>
      </c>
      <c r="QK9" s="143">
        <v>0.97</v>
      </c>
      <c r="QL9" s="143">
        <v>0.41</v>
      </c>
      <c r="QM9" s="143">
        <v>1.2</v>
      </c>
      <c r="QN9" s="143">
        <v>0.41</v>
      </c>
      <c r="QO9" s="143">
        <v>0.45</v>
      </c>
      <c r="QP9" s="143">
        <v>26.42</v>
      </c>
      <c r="QQ9" s="143">
        <v>1.29</v>
      </c>
      <c r="QR9" s="143">
        <v>0.39</v>
      </c>
      <c r="QS9" s="143">
        <v>0.89</v>
      </c>
      <c r="QT9" s="143">
        <v>0.26</v>
      </c>
      <c r="QU9" s="143">
        <v>0.32</v>
      </c>
      <c r="QV9" s="143">
        <v>986.87</v>
      </c>
      <c r="QW9" s="143">
        <v>67.03</v>
      </c>
      <c r="QX9" s="143">
        <v>16.309999999999999</v>
      </c>
      <c r="QY9" s="143">
        <v>17.190000000000001</v>
      </c>
      <c r="QZ9" s="143">
        <v>34.99</v>
      </c>
      <c r="RA9" s="143">
        <v>13.36</v>
      </c>
      <c r="RB9" s="143">
        <v>536.05999999999995</v>
      </c>
      <c r="RC9" s="153">
        <v>24.854399999999998</v>
      </c>
      <c r="RD9" s="154">
        <v>16.983499999999999</v>
      </c>
      <c r="RE9" s="154">
        <v>8.8851999999999993</v>
      </c>
      <c r="RF9" s="154">
        <v>26.071999999999999</v>
      </c>
      <c r="RG9" s="154">
        <v>14.437900000000001</v>
      </c>
      <c r="RH9" s="143">
        <v>20.97</v>
      </c>
      <c r="RI9" s="154">
        <v>1.3196000000000001</v>
      </c>
      <c r="RJ9" s="154">
        <v>0.36559999999999998</v>
      </c>
      <c r="RK9" s="154">
        <v>1.0218</v>
      </c>
      <c r="RL9" s="154">
        <v>0.18329999999999999</v>
      </c>
      <c r="RM9" s="154">
        <v>0.30549999999999999</v>
      </c>
      <c r="RN9" s="143">
        <v>30.47</v>
      </c>
      <c r="RO9" s="154">
        <v>1.1180000000000001</v>
      </c>
      <c r="RP9" s="154">
        <v>0.25519999999999998</v>
      </c>
      <c r="RQ9" s="154">
        <v>0.84219999999999995</v>
      </c>
      <c r="RR9" s="154">
        <v>0.5998</v>
      </c>
      <c r="RS9" s="154">
        <v>0.55879999999999996</v>
      </c>
      <c r="RT9" s="143">
        <v>37.950000000000003</v>
      </c>
      <c r="RU9" s="154">
        <v>1.4334</v>
      </c>
      <c r="RV9" s="154">
        <v>0.28999999999999998</v>
      </c>
      <c r="RW9" s="154">
        <v>0.99</v>
      </c>
      <c r="RX9" s="154">
        <v>0.54059999999999997</v>
      </c>
      <c r="RY9" s="154">
        <v>0.29820000000000002</v>
      </c>
      <c r="RZ9" s="143">
        <v>32.14</v>
      </c>
      <c r="SA9" s="154">
        <v>1.0724</v>
      </c>
      <c r="SB9" s="154">
        <v>0.49099999999999999</v>
      </c>
      <c r="SC9" s="154">
        <v>1.4007000000000001</v>
      </c>
      <c r="SD9" s="154">
        <v>0.42599999999999999</v>
      </c>
      <c r="SE9" s="154">
        <v>0.55349999999999999</v>
      </c>
      <c r="SF9" s="143">
        <v>51.26</v>
      </c>
      <c r="SG9" s="154">
        <v>1.3368</v>
      </c>
      <c r="SH9" s="154">
        <v>0.79920000000000002</v>
      </c>
      <c r="SI9" s="154">
        <v>1.7665</v>
      </c>
      <c r="SJ9" s="154">
        <v>0.50380000000000003</v>
      </c>
      <c r="SK9" s="154">
        <v>3.8142999999999998</v>
      </c>
      <c r="SL9" s="143">
        <v>16.8</v>
      </c>
      <c r="SM9" s="154">
        <v>0.64749999999999996</v>
      </c>
      <c r="SN9" s="154">
        <v>0.3967</v>
      </c>
      <c r="SO9" s="154">
        <v>0.85050000000000003</v>
      </c>
      <c r="SP9" s="154">
        <v>0.16259999999999999</v>
      </c>
      <c r="SQ9" s="154">
        <v>0.1678</v>
      </c>
      <c r="SR9" s="143">
        <v>20.13</v>
      </c>
      <c r="SS9" s="154">
        <v>0.33310000000000001</v>
      </c>
      <c r="ST9" s="154">
        <v>0.27039999999999997</v>
      </c>
      <c r="SU9" s="154">
        <v>0.62119999999999997</v>
      </c>
      <c r="SV9" s="154">
        <v>0.2044</v>
      </c>
      <c r="SW9" s="154">
        <v>9.9099999999999994E-2</v>
      </c>
      <c r="SX9" s="143">
        <v>29.82</v>
      </c>
      <c r="SY9" s="154">
        <v>0.91720000000000002</v>
      </c>
      <c r="SZ9" s="154">
        <v>0.18709999999999999</v>
      </c>
      <c r="TA9" s="154">
        <v>1.0038</v>
      </c>
      <c r="TB9" s="154">
        <v>0.19739999999999999</v>
      </c>
      <c r="TC9" s="154">
        <v>0.14630000000000001</v>
      </c>
      <c r="TD9" s="143">
        <v>29.28</v>
      </c>
      <c r="TE9" s="154">
        <v>1.0317000000000001</v>
      </c>
      <c r="TF9" s="154">
        <v>0.2384</v>
      </c>
      <c r="TG9" s="154">
        <v>0.82210000000000005</v>
      </c>
      <c r="TH9" s="154">
        <v>0.2888</v>
      </c>
      <c r="TI9" s="154">
        <v>0.5635</v>
      </c>
      <c r="TJ9" s="143">
        <v>46.87</v>
      </c>
      <c r="TK9" s="154">
        <v>1.3767</v>
      </c>
      <c r="TL9" s="154">
        <v>0.52270000000000005</v>
      </c>
      <c r="TM9" s="154">
        <v>1.9227000000000001</v>
      </c>
      <c r="TN9" s="154">
        <v>1.8067</v>
      </c>
      <c r="TO9" s="154">
        <v>0.49980000000000002</v>
      </c>
      <c r="TP9" s="143">
        <v>20.34</v>
      </c>
      <c r="TQ9" s="154">
        <v>0.51200000000000001</v>
      </c>
      <c r="TR9" s="154">
        <v>0.21129999999999999</v>
      </c>
      <c r="TS9" s="154">
        <v>0.30270000000000002</v>
      </c>
      <c r="TT9" s="154">
        <v>7.2300000000000003E-2</v>
      </c>
      <c r="TU9" s="154">
        <v>0.28060000000000002</v>
      </c>
      <c r="TV9" s="143">
        <v>36.21</v>
      </c>
      <c r="TW9" s="154">
        <v>1.1194</v>
      </c>
      <c r="TX9" s="154">
        <v>0.2432</v>
      </c>
      <c r="TY9" s="154">
        <v>1.6476</v>
      </c>
      <c r="TZ9" s="154">
        <v>0.41060000000000002</v>
      </c>
      <c r="UA9" s="154">
        <v>0.249</v>
      </c>
      <c r="UB9" s="143">
        <v>15.77</v>
      </c>
      <c r="UC9" s="154">
        <v>0.52690000000000003</v>
      </c>
      <c r="UD9" s="154">
        <v>0.20699999999999999</v>
      </c>
      <c r="UE9" s="154">
        <v>0.99760000000000004</v>
      </c>
      <c r="UF9" s="154">
        <v>0.13489999999999999</v>
      </c>
      <c r="UG9" s="154">
        <v>0.1447</v>
      </c>
      <c r="UH9" s="143">
        <v>34.5</v>
      </c>
      <c r="UI9" s="154">
        <v>1.1888000000000001</v>
      </c>
      <c r="UJ9" s="154">
        <v>0.47299999999999998</v>
      </c>
      <c r="UK9" s="154">
        <v>1.2323</v>
      </c>
      <c r="UL9" s="154">
        <v>0.27400000000000002</v>
      </c>
      <c r="UM9" s="154">
        <v>0.53649999999999998</v>
      </c>
      <c r="UN9" s="143">
        <v>11.13</v>
      </c>
      <c r="UO9" s="154">
        <v>0.318</v>
      </c>
      <c r="UP9" s="154">
        <v>0.2349</v>
      </c>
      <c r="UQ9" s="154">
        <v>0.46710000000000002</v>
      </c>
      <c r="UR9" s="154">
        <v>0.1026</v>
      </c>
      <c r="US9" s="154">
        <v>6.88E-2</v>
      </c>
      <c r="UT9" s="143">
        <v>30.9</v>
      </c>
      <c r="UU9" s="154">
        <v>0.81779999999999997</v>
      </c>
      <c r="UV9" s="154">
        <v>0.50329999999999997</v>
      </c>
      <c r="UW9" s="154">
        <v>0.52410000000000001</v>
      </c>
      <c r="UX9" s="154">
        <v>0.2823</v>
      </c>
      <c r="UY9" s="154">
        <v>0.2059</v>
      </c>
      <c r="UZ9" s="143">
        <v>26.04</v>
      </c>
      <c r="VA9" s="154">
        <v>0.84289999999999998</v>
      </c>
      <c r="VB9" s="154">
        <v>0.30359999999999998</v>
      </c>
      <c r="VC9" s="154">
        <v>1.2203999999999999</v>
      </c>
      <c r="VD9" s="154">
        <v>0.3871</v>
      </c>
      <c r="VE9" s="154">
        <v>0.32700000000000001</v>
      </c>
      <c r="VF9" s="143">
        <v>132.83000000000001</v>
      </c>
      <c r="VG9" s="143">
        <v>9.49</v>
      </c>
      <c r="VH9" s="143">
        <v>2.08</v>
      </c>
      <c r="VI9" s="143">
        <v>3.35</v>
      </c>
      <c r="VJ9" s="143">
        <v>4.0599999999999996</v>
      </c>
      <c r="VK9" s="143">
        <v>4.5</v>
      </c>
      <c r="VL9" s="143">
        <v>47.24</v>
      </c>
      <c r="VM9" s="143">
        <v>0.7</v>
      </c>
      <c r="VN9" s="143">
        <v>0.24</v>
      </c>
      <c r="VO9" s="143">
        <v>0.61</v>
      </c>
      <c r="VP9" s="143">
        <v>0.93</v>
      </c>
      <c r="VQ9" s="143">
        <v>0.35</v>
      </c>
      <c r="VR9" s="143">
        <v>27.01</v>
      </c>
      <c r="VS9" s="143">
        <v>0.37</v>
      </c>
      <c r="VT9" s="143">
        <v>0.15</v>
      </c>
      <c r="VU9" s="143">
        <v>0.65</v>
      </c>
      <c r="VV9" s="143">
        <v>0.17</v>
      </c>
      <c r="VW9" s="143">
        <v>0.31</v>
      </c>
      <c r="VX9" s="143">
        <v>18.899999999999999</v>
      </c>
      <c r="VY9" s="143">
        <v>0.3</v>
      </c>
      <c r="VZ9" s="143">
        <v>0.1</v>
      </c>
      <c r="WA9" s="143">
        <v>0.33</v>
      </c>
      <c r="WB9" s="143">
        <v>0.2</v>
      </c>
      <c r="WC9" s="143">
        <v>0.22</v>
      </c>
      <c r="WD9" s="143">
        <v>23.09</v>
      </c>
      <c r="WE9" s="143">
        <v>0.3</v>
      </c>
      <c r="WF9" s="143">
        <v>0.15</v>
      </c>
      <c r="WG9" s="143">
        <v>0.37</v>
      </c>
      <c r="WH9" s="143">
        <v>0.11</v>
      </c>
      <c r="WI9" s="143">
        <v>0.41</v>
      </c>
      <c r="WJ9" s="143">
        <v>10.83</v>
      </c>
      <c r="WK9" s="143">
        <v>0.28000000000000003</v>
      </c>
      <c r="WL9" s="143">
        <v>0.09</v>
      </c>
      <c r="WM9" s="143">
        <v>0.21</v>
      </c>
      <c r="WN9" s="143">
        <v>0.18</v>
      </c>
      <c r="WO9" s="143">
        <v>0.27</v>
      </c>
      <c r="WP9" s="143">
        <v>17.260000000000002</v>
      </c>
      <c r="WQ9" s="143">
        <v>0.37</v>
      </c>
      <c r="WR9" s="143">
        <v>0.12</v>
      </c>
      <c r="WS9" s="143">
        <v>0.35</v>
      </c>
      <c r="WT9" s="143">
        <v>0.32</v>
      </c>
      <c r="WU9" s="143">
        <v>0.59</v>
      </c>
      <c r="WV9" s="143">
        <v>14.79</v>
      </c>
      <c r="WW9" s="143">
        <v>0.33</v>
      </c>
      <c r="WX9" s="143">
        <v>0.13</v>
      </c>
      <c r="WY9" s="143">
        <v>0.25</v>
      </c>
      <c r="WZ9" s="143">
        <v>7.0000000000000007E-2</v>
      </c>
      <c r="XA9" s="143">
        <v>0.11</v>
      </c>
      <c r="XB9" s="143">
        <v>104.02</v>
      </c>
      <c r="XC9" s="143">
        <v>7.59</v>
      </c>
      <c r="XD9" s="143">
        <v>1.54</v>
      </c>
      <c r="XE9" s="143">
        <v>2.61</v>
      </c>
      <c r="XF9" s="143">
        <v>2.4</v>
      </c>
      <c r="XG9" s="143">
        <v>3.07</v>
      </c>
      <c r="XH9" s="143">
        <v>24.09</v>
      </c>
      <c r="XI9" s="143">
        <v>0.28000000000000003</v>
      </c>
      <c r="XJ9" s="143">
        <v>0.15</v>
      </c>
      <c r="XK9" s="143">
        <v>0.59</v>
      </c>
      <c r="XL9" s="143">
        <v>0.17</v>
      </c>
      <c r="XM9" s="143">
        <v>0.22</v>
      </c>
      <c r="XN9" s="143">
        <v>42.41</v>
      </c>
      <c r="XO9" s="143">
        <v>1.04</v>
      </c>
      <c r="XP9" s="143">
        <v>0.32</v>
      </c>
      <c r="XQ9" s="143">
        <v>1.06</v>
      </c>
      <c r="XR9" s="143">
        <v>0.64</v>
      </c>
      <c r="XS9" s="143">
        <v>1.02</v>
      </c>
      <c r="XT9" s="143">
        <v>18.3</v>
      </c>
      <c r="XU9" s="143">
        <v>0.44</v>
      </c>
      <c r="XV9" s="143">
        <v>0.17</v>
      </c>
      <c r="XW9" s="143">
        <v>0.68</v>
      </c>
      <c r="XX9" s="143">
        <v>0.33</v>
      </c>
      <c r="XY9" s="143">
        <v>0.28000000000000003</v>
      </c>
      <c r="XZ9" s="143">
        <v>31.82</v>
      </c>
      <c r="YA9" s="143">
        <v>0.23</v>
      </c>
      <c r="YB9" s="143">
        <v>0.56999999999999995</v>
      </c>
      <c r="YC9" s="143">
        <v>0.81</v>
      </c>
      <c r="YD9" s="143">
        <v>0.45</v>
      </c>
      <c r="YE9" s="143">
        <v>1.53</v>
      </c>
      <c r="YF9" s="143">
        <v>20.51</v>
      </c>
      <c r="YG9" s="143">
        <v>0.42</v>
      </c>
      <c r="YH9" s="143">
        <v>0.19</v>
      </c>
      <c r="YI9" s="143">
        <v>0.84</v>
      </c>
      <c r="YJ9" s="143">
        <v>0.04</v>
      </c>
      <c r="YK9" s="143">
        <v>0.04</v>
      </c>
      <c r="YL9" s="5"/>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row>
    <row r="10" spans="1:752" ht="15.6">
      <c r="A10" s="143">
        <v>2016</v>
      </c>
      <c r="B10" s="143">
        <v>627.78</v>
      </c>
      <c r="C10" s="143">
        <v>51.08</v>
      </c>
      <c r="D10" s="143">
        <v>48.6</v>
      </c>
      <c r="E10" s="143">
        <v>35.51</v>
      </c>
      <c r="F10" s="143">
        <v>52.2</v>
      </c>
      <c r="G10" s="143">
        <v>23.19</v>
      </c>
      <c r="H10" s="143">
        <v>205.19</v>
      </c>
      <c r="I10" s="143">
        <v>14.32</v>
      </c>
      <c r="J10" s="143">
        <v>14.15</v>
      </c>
      <c r="K10" s="143">
        <v>4.4400000000000004</v>
      </c>
      <c r="L10" s="143">
        <v>7.93</v>
      </c>
      <c r="M10" s="143">
        <v>8.1999999999999993</v>
      </c>
      <c r="N10" s="143">
        <v>113.34</v>
      </c>
      <c r="O10" s="143">
        <v>3.1</v>
      </c>
      <c r="P10" s="143">
        <v>3.63</v>
      </c>
      <c r="Q10" s="143">
        <v>3.94</v>
      </c>
      <c r="R10" s="143">
        <v>1.52</v>
      </c>
      <c r="S10" s="143">
        <v>1.59</v>
      </c>
      <c r="T10" s="143">
        <v>99.82</v>
      </c>
      <c r="U10" s="143">
        <v>4.7300000000000004</v>
      </c>
      <c r="V10" s="143">
        <v>0.69</v>
      </c>
      <c r="W10" s="143">
        <v>2.68</v>
      </c>
      <c r="X10" s="143">
        <v>2.04</v>
      </c>
      <c r="Y10" s="143">
        <v>1.1200000000000001</v>
      </c>
      <c r="Z10" s="143">
        <v>68.5</v>
      </c>
      <c r="AA10" s="143">
        <v>2.02</v>
      </c>
      <c r="AB10" s="143">
        <v>0.68</v>
      </c>
      <c r="AC10" s="143">
        <v>2.37</v>
      </c>
      <c r="AD10" s="143">
        <v>1.88</v>
      </c>
      <c r="AE10" s="143">
        <v>1.1200000000000001</v>
      </c>
      <c r="AF10" s="143">
        <v>288.69</v>
      </c>
      <c r="AG10" s="143">
        <v>7.17</v>
      </c>
      <c r="AH10" s="143">
        <v>3.87</v>
      </c>
      <c r="AI10" s="143">
        <v>6.19</v>
      </c>
      <c r="AJ10" s="143">
        <v>4.38</v>
      </c>
      <c r="AK10" s="143">
        <v>2.56</v>
      </c>
      <c r="AL10" s="143">
        <v>205.34</v>
      </c>
      <c r="AM10" s="143">
        <v>2.96</v>
      </c>
      <c r="AN10" s="143">
        <v>0.94</v>
      </c>
      <c r="AO10" s="143">
        <v>4.42</v>
      </c>
      <c r="AP10" s="143">
        <v>3.3</v>
      </c>
      <c r="AQ10" s="143">
        <v>1.88</v>
      </c>
      <c r="AR10" s="143">
        <v>47.48</v>
      </c>
      <c r="AS10" s="143">
        <v>3.12</v>
      </c>
      <c r="AT10" s="143">
        <v>0.55000000000000004</v>
      </c>
      <c r="AU10" s="143">
        <v>2.37</v>
      </c>
      <c r="AV10" s="143">
        <v>1.53</v>
      </c>
      <c r="AW10" s="143">
        <v>0.77</v>
      </c>
      <c r="AX10" s="143">
        <v>68.75</v>
      </c>
      <c r="AY10" s="143">
        <v>1.99</v>
      </c>
      <c r="AZ10" s="143">
        <v>0.6</v>
      </c>
      <c r="BA10" s="143">
        <v>1.9</v>
      </c>
      <c r="BB10" s="143">
        <v>0.91</v>
      </c>
      <c r="BC10" s="143">
        <v>0.52</v>
      </c>
      <c r="BD10" s="143">
        <v>87.43</v>
      </c>
      <c r="BE10" s="143">
        <v>2.84</v>
      </c>
      <c r="BF10" s="143">
        <v>0.65</v>
      </c>
      <c r="BG10" s="143">
        <v>3.06</v>
      </c>
      <c r="BH10" s="143">
        <v>1.61</v>
      </c>
      <c r="BI10" s="143">
        <v>0.76</v>
      </c>
      <c r="BJ10" s="143">
        <v>102.13</v>
      </c>
      <c r="BK10" s="143">
        <v>2.4700000000000002</v>
      </c>
      <c r="BL10" s="143">
        <v>0.99</v>
      </c>
      <c r="BM10" s="143">
        <v>1.79</v>
      </c>
      <c r="BN10" s="143">
        <v>1.62</v>
      </c>
      <c r="BO10" s="143">
        <v>1.28</v>
      </c>
      <c r="BP10" s="143">
        <v>47.97</v>
      </c>
      <c r="BQ10" s="143">
        <v>1.25</v>
      </c>
      <c r="BR10" s="143">
        <v>0.39</v>
      </c>
      <c r="BS10" s="143">
        <v>1.93</v>
      </c>
      <c r="BT10" s="143">
        <v>0.98</v>
      </c>
      <c r="BU10" s="143">
        <v>0.92</v>
      </c>
      <c r="BV10" s="146">
        <v>110</v>
      </c>
      <c r="BW10" s="143">
        <v>2.71</v>
      </c>
      <c r="BX10" s="143">
        <v>0.7</v>
      </c>
      <c r="BY10" s="143">
        <v>2.29</v>
      </c>
      <c r="BZ10" s="143">
        <v>1.39</v>
      </c>
      <c r="CA10" s="143">
        <v>0.88</v>
      </c>
      <c r="CB10" s="143">
        <v>48.58</v>
      </c>
      <c r="CC10" s="143">
        <v>0.96</v>
      </c>
      <c r="CD10" s="143">
        <v>0.45</v>
      </c>
      <c r="CE10" s="143">
        <v>0.69</v>
      </c>
      <c r="CF10" s="143">
        <v>0.33</v>
      </c>
      <c r="CG10" s="143">
        <v>0.2</v>
      </c>
      <c r="CH10" s="143">
        <v>290.13</v>
      </c>
      <c r="CI10" s="143">
        <v>11.38</v>
      </c>
      <c r="CJ10" s="143">
        <v>12.89</v>
      </c>
      <c r="CK10" s="143">
        <v>12</v>
      </c>
      <c r="CL10" s="143">
        <v>11.47</v>
      </c>
      <c r="CM10" s="143">
        <v>11.5</v>
      </c>
      <c r="CN10" s="143">
        <v>151.86000000000001</v>
      </c>
      <c r="CO10" s="143">
        <v>5.88</v>
      </c>
      <c r="CP10" s="143">
        <v>1.45</v>
      </c>
      <c r="CQ10" s="143">
        <v>8.09</v>
      </c>
      <c r="CR10" s="143">
        <v>5.08</v>
      </c>
      <c r="CS10" s="143">
        <v>1.96</v>
      </c>
      <c r="CT10" s="143">
        <v>104.6</v>
      </c>
      <c r="CU10" s="143">
        <v>3.3</v>
      </c>
      <c r="CV10" s="143">
        <v>0.68</v>
      </c>
      <c r="CW10" s="143">
        <v>5.63</v>
      </c>
      <c r="CX10" s="143">
        <v>2.39</v>
      </c>
      <c r="CY10" s="143">
        <v>0.91</v>
      </c>
      <c r="CZ10" s="143">
        <v>80.55</v>
      </c>
      <c r="DA10" s="143">
        <v>1.71</v>
      </c>
      <c r="DB10" s="143">
        <v>0.54</v>
      </c>
      <c r="DC10" s="143">
        <v>2.48</v>
      </c>
      <c r="DD10" s="143">
        <v>2.5299999999999998</v>
      </c>
      <c r="DE10" s="143">
        <v>1</v>
      </c>
      <c r="DF10" s="143">
        <v>50.23</v>
      </c>
      <c r="DG10" s="143">
        <v>0.86</v>
      </c>
      <c r="DH10" s="143">
        <v>0.43</v>
      </c>
      <c r="DI10" s="143">
        <v>2.0699999999999998</v>
      </c>
      <c r="DJ10" s="143">
        <v>0.71</v>
      </c>
      <c r="DK10" s="143">
        <v>0.43</v>
      </c>
      <c r="DL10" s="143">
        <v>136.83000000000001</v>
      </c>
      <c r="DM10" s="143">
        <v>1.62</v>
      </c>
      <c r="DN10" s="143">
        <v>0.47</v>
      </c>
      <c r="DO10" s="143">
        <v>2.56</v>
      </c>
      <c r="DP10" s="143">
        <v>1.1000000000000001</v>
      </c>
      <c r="DQ10" s="143">
        <v>0.78</v>
      </c>
      <c r="DR10" s="143">
        <v>92.66</v>
      </c>
      <c r="DS10" s="143">
        <v>2.39</v>
      </c>
      <c r="DT10" s="143">
        <v>0.79</v>
      </c>
      <c r="DU10" s="143">
        <v>3.56</v>
      </c>
      <c r="DV10" s="143">
        <v>1.54</v>
      </c>
      <c r="DW10" s="143">
        <v>0.54</v>
      </c>
      <c r="DX10" s="143">
        <v>20.69</v>
      </c>
      <c r="DY10" s="143">
        <v>0.52</v>
      </c>
      <c r="DZ10" s="143">
        <v>0.3</v>
      </c>
      <c r="EA10" s="143">
        <v>2.0299999999999998</v>
      </c>
      <c r="EB10" s="143">
        <v>0.31</v>
      </c>
      <c r="EC10" s="143">
        <v>0.23</v>
      </c>
      <c r="ED10" s="143">
        <v>46.99</v>
      </c>
      <c r="EE10" s="143">
        <v>3.62</v>
      </c>
      <c r="EF10" s="143">
        <v>1.0900000000000001</v>
      </c>
      <c r="EG10" s="143">
        <v>0.97</v>
      </c>
      <c r="EH10" s="143">
        <v>1.62</v>
      </c>
      <c r="EI10" s="143">
        <v>0.48</v>
      </c>
      <c r="EJ10" s="143">
        <v>94.14</v>
      </c>
      <c r="EK10" s="143">
        <v>1.36</v>
      </c>
      <c r="EL10" s="143">
        <v>0.55000000000000004</v>
      </c>
      <c r="EM10" s="143">
        <v>5.13</v>
      </c>
      <c r="EN10" s="143">
        <v>1.07</v>
      </c>
      <c r="EO10" s="143">
        <v>0.78</v>
      </c>
      <c r="EP10" s="143">
        <v>18.440000000000001</v>
      </c>
      <c r="EQ10" s="143">
        <v>0.56999999999999995</v>
      </c>
      <c r="ER10" s="143">
        <v>0.27</v>
      </c>
      <c r="ES10" s="143">
        <v>1.88</v>
      </c>
      <c r="ET10" s="143">
        <v>0.42</v>
      </c>
      <c r="EU10" s="143">
        <v>0.35</v>
      </c>
      <c r="EV10" s="143">
        <v>148.02000000000001</v>
      </c>
      <c r="EW10" s="143">
        <v>7.61</v>
      </c>
      <c r="EX10" s="143">
        <v>3.69</v>
      </c>
      <c r="EY10" s="143">
        <v>4</v>
      </c>
      <c r="EZ10" s="143">
        <v>2.4500000000000002</v>
      </c>
      <c r="FA10" s="143">
        <v>3.95</v>
      </c>
      <c r="FB10" s="143">
        <v>33.67</v>
      </c>
      <c r="FC10" s="143">
        <v>1.86</v>
      </c>
      <c r="FD10" s="143">
        <v>0.42</v>
      </c>
      <c r="FE10" s="143">
        <v>2.71</v>
      </c>
      <c r="FF10" s="143">
        <v>0.2</v>
      </c>
      <c r="FG10" s="143">
        <v>0.26</v>
      </c>
      <c r="FH10" s="143">
        <v>10.74</v>
      </c>
      <c r="FI10" s="143">
        <v>0.46</v>
      </c>
      <c r="FJ10" s="143">
        <v>0.15</v>
      </c>
      <c r="FK10" s="143">
        <v>0.71</v>
      </c>
      <c r="FL10" s="143">
        <v>0.19</v>
      </c>
      <c r="FM10" s="143">
        <v>0.21</v>
      </c>
      <c r="FN10" s="143">
        <v>16.29</v>
      </c>
      <c r="FO10" s="143">
        <v>0.44</v>
      </c>
      <c r="FP10" s="143">
        <v>0.28999999999999998</v>
      </c>
      <c r="FQ10" s="143">
        <v>1.06</v>
      </c>
      <c r="FR10" s="143">
        <v>0.15</v>
      </c>
      <c r="FS10" s="143">
        <v>0.21</v>
      </c>
      <c r="FT10" s="143">
        <v>23.55</v>
      </c>
      <c r="FU10" s="143">
        <v>1.56</v>
      </c>
      <c r="FV10" s="143">
        <v>0.2</v>
      </c>
      <c r="FW10" s="143">
        <v>1.35</v>
      </c>
      <c r="FX10" s="143">
        <v>0.23</v>
      </c>
      <c r="FY10" s="143">
        <v>0.26</v>
      </c>
      <c r="FZ10" s="143">
        <v>45.68</v>
      </c>
      <c r="GA10" s="143">
        <v>2.81</v>
      </c>
      <c r="GB10" s="143">
        <v>0.38</v>
      </c>
      <c r="GC10" s="143">
        <v>1.6</v>
      </c>
      <c r="GD10" s="143">
        <v>0.56000000000000005</v>
      </c>
      <c r="GE10" s="143">
        <v>0.62</v>
      </c>
      <c r="GF10" s="143">
        <v>30.66</v>
      </c>
      <c r="GG10" s="143">
        <v>0.97</v>
      </c>
      <c r="GH10" s="143">
        <v>0.44</v>
      </c>
      <c r="GI10" s="143">
        <v>1.23</v>
      </c>
      <c r="GJ10" s="143">
        <v>0.33</v>
      </c>
      <c r="GK10" s="143">
        <v>0.48</v>
      </c>
      <c r="GL10" s="143">
        <v>22.26</v>
      </c>
      <c r="GM10" s="143">
        <v>0.71</v>
      </c>
      <c r="GN10" s="143">
        <v>0.3</v>
      </c>
      <c r="GO10" s="143">
        <v>1.27</v>
      </c>
      <c r="GP10" s="143">
        <v>0.27</v>
      </c>
      <c r="GQ10" s="143">
        <v>0.45</v>
      </c>
      <c r="GR10" s="143">
        <v>17.079999999999998</v>
      </c>
      <c r="GS10" s="143">
        <v>0.62</v>
      </c>
      <c r="GT10" s="143">
        <v>0.13</v>
      </c>
      <c r="GU10" s="143">
        <v>0.55000000000000004</v>
      </c>
      <c r="GV10" s="143">
        <v>0.3</v>
      </c>
      <c r="GW10" s="143">
        <v>0.21</v>
      </c>
      <c r="GX10" s="143">
        <v>27.35</v>
      </c>
      <c r="GY10" s="143">
        <v>1.45</v>
      </c>
      <c r="GZ10" s="143">
        <v>0.28999999999999998</v>
      </c>
      <c r="HA10" s="143">
        <v>1.53</v>
      </c>
      <c r="HB10" s="143">
        <v>0.36</v>
      </c>
      <c r="HC10" s="143">
        <v>0.59</v>
      </c>
      <c r="HD10" s="143">
        <v>21.47</v>
      </c>
      <c r="HE10" s="143">
        <v>0.5</v>
      </c>
      <c r="HF10" s="143">
        <v>0.21</v>
      </c>
      <c r="HG10" s="143">
        <v>0.66</v>
      </c>
      <c r="HH10" s="143">
        <v>0.22</v>
      </c>
      <c r="HI10" s="143">
        <v>0.13</v>
      </c>
      <c r="HJ10" s="143">
        <v>11.58</v>
      </c>
      <c r="HK10" s="143">
        <v>0.44</v>
      </c>
      <c r="HL10" s="143">
        <v>0.19</v>
      </c>
      <c r="HM10" s="143">
        <v>0.8</v>
      </c>
      <c r="HN10" s="143">
        <v>0.14000000000000001</v>
      </c>
      <c r="HO10" s="143">
        <v>0.18</v>
      </c>
      <c r="HP10" s="143">
        <v>30.4</v>
      </c>
      <c r="HQ10" s="143">
        <v>0.91</v>
      </c>
      <c r="HR10" s="143">
        <v>0.17</v>
      </c>
      <c r="HS10" s="143">
        <v>1.61</v>
      </c>
      <c r="HT10" s="143">
        <v>0.57999999999999996</v>
      </c>
      <c r="HU10" s="143">
        <v>0.37</v>
      </c>
      <c r="HV10" s="143">
        <v>34.14</v>
      </c>
      <c r="HW10" s="143">
        <v>1.04</v>
      </c>
      <c r="HX10" s="143">
        <v>0.56000000000000005</v>
      </c>
      <c r="HY10" s="143">
        <v>1.34</v>
      </c>
      <c r="HZ10" s="143">
        <v>0.33</v>
      </c>
      <c r="IA10" s="143">
        <v>0.42</v>
      </c>
      <c r="IB10" s="143">
        <v>24.47</v>
      </c>
      <c r="IC10" s="143">
        <v>1</v>
      </c>
      <c r="ID10" s="143">
        <v>0.27</v>
      </c>
      <c r="IE10" s="143">
        <v>1.18</v>
      </c>
      <c r="IF10" s="143">
        <v>0.19</v>
      </c>
      <c r="IG10" s="143">
        <v>0.46</v>
      </c>
      <c r="IH10" s="143">
        <v>109.05</v>
      </c>
      <c r="II10" s="143">
        <v>16.989999999999998</v>
      </c>
      <c r="IJ10" s="143">
        <v>1.1100000000000001</v>
      </c>
      <c r="IK10" s="143">
        <v>1.43</v>
      </c>
      <c r="IL10" s="143">
        <v>3.75</v>
      </c>
      <c r="IM10" s="143">
        <v>1.24</v>
      </c>
      <c r="IN10" s="143">
        <v>125.98</v>
      </c>
      <c r="IO10" s="143">
        <v>3.66</v>
      </c>
      <c r="IP10" s="143">
        <v>2.76</v>
      </c>
      <c r="IQ10" s="143">
        <v>3.02</v>
      </c>
      <c r="IR10" s="143">
        <v>1.96</v>
      </c>
      <c r="IS10" s="143">
        <v>2.6</v>
      </c>
      <c r="IT10" s="143">
        <v>19.239999999999998</v>
      </c>
      <c r="IU10" s="143">
        <v>0.83</v>
      </c>
      <c r="IV10" s="143">
        <v>0.15</v>
      </c>
      <c r="IW10" s="143">
        <v>0.6</v>
      </c>
      <c r="IX10" s="143">
        <v>0.12</v>
      </c>
      <c r="IY10" s="143">
        <v>0.41</v>
      </c>
      <c r="IZ10" s="143">
        <v>21.01</v>
      </c>
      <c r="JA10" s="143">
        <v>0.45</v>
      </c>
      <c r="JB10" s="143">
        <v>0.16</v>
      </c>
      <c r="JC10" s="143">
        <v>0.99</v>
      </c>
      <c r="JD10" s="143">
        <v>0.05</v>
      </c>
      <c r="JE10" s="143">
        <v>0.2</v>
      </c>
      <c r="JF10" s="143">
        <v>43.52</v>
      </c>
      <c r="JG10" s="143">
        <v>1.5</v>
      </c>
      <c r="JH10" s="143">
        <v>0.38</v>
      </c>
      <c r="JI10" s="143">
        <v>0.98</v>
      </c>
      <c r="JJ10" s="143">
        <v>0.95</v>
      </c>
      <c r="JK10" s="143">
        <v>1.02</v>
      </c>
      <c r="JL10" s="143">
        <v>14.42</v>
      </c>
      <c r="JM10" s="143">
        <v>0.37</v>
      </c>
      <c r="JN10" s="143">
        <v>0.1</v>
      </c>
      <c r="JO10" s="143">
        <v>0.37</v>
      </c>
      <c r="JP10" s="143">
        <v>0.1</v>
      </c>
      <c r="JQ10" s="143">
        <v>0.14000000000000001</v>
      </c>
      <c r="JR10" s="143">
        <v>14.72</v>
      </c>
      <c r="JS10" s="143">
        <v>0.54</v>
      </c>
      <c r="JT10" s="143">
        <v>0.12</v>
      </c>
      <c r="JU10" s="143">
        <v>0.31</v>
      </c>
      <c r="JV10" s="143">
        <v>0.14000000000000001</v>
      </c>
      <c r="JW10" s="143">
        <v>0.16</v>
      </c>
      <c r="JX10" s="143">
        <v>57.72</v>
      </c>
      <c r="JY10" s="143">
        <v>1.54</v>
      </c>
      <c r="JZ10" s="143">
        <v>0.54</v>
      </c>
      <c r="KA10" s="143">
        <v>1.42</v>
      </c>
      <c r="KB10" s="143">
        <v>0.69</v>
      </c>
      <c r="KC10" s="143">
        <v>0.62</v>
      </c>
      <c r="KD10" s="143">
        <v>37.32</v>
      </c>
      <c r="KE10" s="143">
        <v>1.55</v>
      </c>
      <c r="KF10" s="143">
        <v>0.37</v>
      </c>
      <c r="KG10" s="143">
        <v>1.24</v>
      </c>
      <c r="KH10" s="143">
        <v>0.31</v>
      </c>
      <c r="KI10" s="143">
        <v>0.46</v>
      </c>
      <c r="KJ10" s="143">
        <v>45.84</v>
      </c>
      <c r="KK10" s="143">
        <v>1.68</v>
      </c>
      <c r="KL10" s="143">
        <v>0.28000000000000003</v>
      </c>
      <c r="KM10" s="143">
        <v>1.84</v>
      </c>
      <c r="KN10" s="143">
        <v>0.22</v>
      </c>
      <c r="KO10" s="143">
        <v>0.21</v>
      </c>
      <c r="KP10" s="143">
        <v>37.71</v>
      </c>
      <c r="KQ10" s="143">
        <v>1.35</v>
      </c>
      <c r="KR10" s="143">
        <v>0.25</v>
      </c>
      <c r="KS10" s="143">
        <v>0.95</v>
      </c>
      <c r="KT10" s="143">
        <v>0.28000000000000003</v>
      </c>
      <c r="KU10" s="143">
        <v>0.21</v>
      </c>
      <c r="KV10" s="143">
        <v>43.38</v>
      </c>
      <c r="KW10" s="143">
        <v>0.76</v>
      </c>
      <c r="KX10" s="143">
        <v>0.36</v>
      </c>
      <c r="KY10" s="143">
        <v>1.23</v>
      </c>
      <c r="KZ10" s="143">
        <v>0.53</v>
      </c>
      <c r="LA10" s="143">
        <v>0.16</v>
      </c>
      <c r="LB10" s="143">
        <v>213.26</v>
      </c>
      <c r="LC10" s="143">
        <v>10.55</v>
      </c>
      <c r="LD10" s="143">
        <v>3.74</v>
      </c>
      <c r="LE10" s="143">
        <v>7.67</v>
      </c>
      <c r="LF10" s="143">
        <v>4.2</v>
      </c>
      <c r="LG10" s="143">
        <v>8.07</v>
      </c>
      <c r="LH10" s="143">
        <v>30.74</v>
      </c>
      <c r="LI10" s="143">
        <v>0.97</v>
      </c>
      <c r="LJ10" s="143">
        <v>0.2</v>
      </c>
      <c r="LK10" s="143">
        <v>0.51</v>
      </c>
      <c r="LL10" s="143">
        <v>0.39</v>
      </c>
      <c r="LM10" s="143">
        <v>0.5</v>
      </c>
      <c r="LN10" s="143">
        <v>66.319999999999993</v>
      </c>
      <c r="LO10" s="143">
        <v>1.41</v>
      </c>
      <c r="LP10" s="143">
        <v>0.78</v>
      </c>
      <c r="LQ10" s="143">
        <v>2</v>
      </c>
      <c r="LR10" s="143">
        <v>0.91</v>
      </c>
      <c r="LS10" s="143">
        <v>0.5</v>
      </c>
      <c r="LT10" s="143">
        <v>94.26</v>
      </c>
      <c r="LU10" s="143">
        <v>5.24</v>
      </c>
      <c r="LV10" s="143">
        <v>0.77</v>
      </c>
      <c r="LW10" s="143">
        <v>1.27</v>
      </c>
      <c r="LX10" s="143">
        <v>2.89</v>
      </c>
      <c r="LY10" s="143">
        <v>2.21</v>
      </c>
      <c r="LZ10" s="143">
        <v>100.99</v>
      </c>
      <c r="MA10" s="143">
        <v>2.97</v>
      </c>
      <c r="MB10" s="143">
        <v>0.67</v>
      </c>
      <c r="MC10" s="143">
        <v>1.48</v>
      </c>
      <c r="MD10" s="143">
        <v>1.47</v>
      </c>
      <c r="ME10" s="143">
        <v>2.25</v>
      </c>
      <c r="MF10" s="143">
        <v>67.150000000000006</v>
      </c>
      <c r="MG10" s="143">
        <v>0.35</v>
      </c>
      <c r="MH10" s="143">
        <v>0.13</v>
      </c>
      <c r="MI10" s="143">
        <v>0.28000000000000003</v>
      </c>
      <c r="MJ10" s="143">
        <v>0.1</v>
      </c>
      <c r="MK10" s="143">
        <v>0.14000000000000001</v>
      </c>
      <c r="ML10" s="143">
        <v>39.479999999999997</v>
      </c>
      <c r="MM10" s="143">
        <v>1.67</v>
      </c>
      <c r="MN10" s="143">
        <v>0.6</v>
      </c>
      <c r="MO10" s="143">
        <v>0.81</v>
      </c>
      <c r="MP10" s="143">
        <v>0.31</v>
      </c>
      <c r="MQ10" s="143">
        <v>0.49</v>
      </c>
      <c r="MR10" s="143">
        <v>82.59</v>
      </c>
      <c r="MS10" s="143">
        <v>1.7</v>
      </c>
      <c r="MT10" s="143">
        <v>0.62</v>
      </c>
      <c r="MU10" s="143">
        <v>1.1200000000000001</v>
      </c>
      <c r="MV10" s="143">
        <v>2.17</v>
      </c>
      <c r="MW10" s="143">
        <v>0.68</v>
      </c>
      <c r="MX10" s="143">
        <v>42.41</v>
      </c>
      <c r="MY10" s="143">
        <v>1.68</v>
      </c>
      <c r="MZ10" s="143">
        <v>0.59</v>
      </c>
      <c r="NA10" s="143">
        <v>1.43</v>
      </c>
      <c r="NB10" s="143">
        <v>0.35</v>
      </c>
      <c r="NC10" s="143">
        <v>0.59</v>
      </c>
      <c r="ND10" s="143">
        <v>67.53</v>
      </c>
      <c r="NE10" s="143">
        <v>1.03</v>
      </c>
      <c r="NF10" s="143">
        <v>0.6</v>
      </c>
      <c r="NG10" s="143">
        <v>1.58</v>
      </c>
      <c r="NH10" s="143">
        <v>0.18</v>
      </c>
      <c r="NI10" s="143">
        <v>0.42</v>
      </c>
      <c r="NJ10" s="143">
        <v>22.97</v>
      </c>
      <c r="NK10" s="143">
        <v>0.88</v>
      </c>
      <c r="NL10" s="143">
        <v>0.36</v>
      </c>
      <c r="NM10" s="143">
        <v>0.62</v>
      </c>
      <c r="NN10" s="143">
        <v>0.25</v>
      </c>
      <c r="NO10" s="143">
        <v>0.23</v>
      </c>
      <c r="NP10" s="143">
        <v>14.84</v>
      </c>
      <c r="NQ10" s="143">
        <v>0.29659999999999997</v>
      </c>
      <c r="NR10" s="143">
        <v>8.3599999999999994E-2</v>
      </c>
      <c r="NS10" s="143">
        <v>0.38</v>
      </c>
      <c r="NT10" s="143">
        <v>0.11940000000000001</v>
      </c>
      <c r="NU10" s="143">
        <v>2.4799999999999999E-2</v>
      </c>
      <c r="NV10" s="143">
        <v>114.32</v>
      </c>
      <c r="NW10" s="143">
        <v>4.91</v>
      </c>
      <c r="NX10" s="143">
        <v>2.4900000000000002</v>
      </c>
      <c r="NY10" s="143">
        <v>6.6</v>
      </c>
      <c r="NZ10" s="143">
        <v>2.7</v>
      </c>
      <c r="OA10" s="143">
        <v>4.76</v>
      </c>
      <c r="OB10" s="143">
        <v>45.64</v>
      </c>
      <c r="OC10" s="143">
        <v>0.93</v>
      </c>
      <c r="OD10" s="143">
        <v>0.39</v>
      </c>
      <c r="OE10" s="143">
        <v>1.69</v>
      </c>
      <c r="OF10" s="143">
        <v>1.1000000000000001</v>
      </c>
      <c r="OG10" s="143">
        <v>0.61</v>
      </c>
      <c r="OH10" s="143">
        <v>47.24</v>
      </c>
      <c r="OI10" s="143">
        <v>6.54</v>
      </c>
      <c r="OJ10" s="143">
        <v>0.63</v>
      </c>
      <c r="OK10" s="143">
        <v>1.46</v>
      </c>
      <c r="OL10" s="143">
        <v>0.94</v>
      </c>
      <c r="OM10" s="143">
        <v>0.62</v>
      </c>
      <c r="ON10" s="143">
        <v>53.51</v>
      </c>
      <c r="OO10" s="143">
        <v>1.45</v>
      </c>
      <c r="OP10" s="143">
        <v>0.5</v>
      </c>
      <c r="OQ10" s="143">
        <v>2.14</v>
      </c>
      <c r="OR10" s="143">
        <v>0.78</v>
      </c>
      <c r="OS10" s="143">
        <v>0.69</v>
      </c>
      <c r="OT10" s="143">
        <v>37.44</v>
      </c>
      <c r="OU10" s="143">
        <v>1.1499999999999999</v>
      </c>
      <c r="OV10" s="143">
        <v>0.43</v>
      </c>
      <c r="OW10" s="143">
        <v>2.23</v>
      </c>
      <c r="OX10" s="143">
        <v>0.24</v>
      </c>
      <c r="OY10" s="143">
        <v>0.27</v>
      </c>
      <c r="OZ10" s="143">
        <v>46.9</v>
      </c>
      <c r="PA10" s="143">
        <v>1.03</v>
      </c>
      <c r="PB10" s="143">
        <v>0.67</v>
      </c>
      <c r="PC10" s="143">
        <v>2.0299999999999998</v>
      </c>
      <c r="PD10" s="143">
        <v>0.62</v>
      </c>
      <c r="PE10" s="143">
        <v>1.6</v>
      </c>
      <c r="PF10" s="143">
        <v>41.74</v>
      </c>
      <c r="PG10" s="143">
        <v>1.1000000000000001</v>
      </c>
      <c r="PH10" s="143">
        <v>0.54</v>
      </c>
      <c r="PI10" s="143">
        <v>1.22</v>
      </c>
      <c r="PJ10" s="143">
        <v>1.18</v>
      </c>
      <c r="PK10" s="143">
        <v>1.1599999999999999</v>
      </c>
      <c r="PL10" s="143">
        <v>8.64</v>
      </c>
      <c r="PM10" s="143">
        <v>0.28000000000000003</v>
      </c>
      <c r="PN10" s="143">
        <v>0.18</v>
      </c>
      <c r="PO10" s="143">
        <v>0.43</v>
      </c>
      <c r="PP10" s="143">
        <v>0.22</v>
      </c>
      <c r="PQ10" s="143">
        <v>0.05</v>
      </c>
      <c r="PR10" s="143">
        <v>26.93</v>
      </c>
      <c r="PS10" s="143">
        <v>0.52</v>
      </c>
      <c r="PT10" s="143">
        <v>0.3</v>
      </c>
      <c r="PU10" s="143">
        <v>2.0699999999999998</v>
      </c>
      <c r="PV10" s="143">
        <v>0.17</v>
      </c>
      <c r="PW10" s="143">
        <v>0.18</v>
      </c>
      <c r="PX10" s="143">
        <v>29.73</v>
      </c>
      <c r="PY10" s="143">
        <v>0.77</v>
      </c>
      <c r="PZ10" s="143">
        <v>0.25</v>
      </c>
      <c r="QA10" s="143">
        <v>0.77</v>
      </c>
      <c r="QB10" s="143">
        <v>0.62</v>
      </c>
      <c r="QC10" s="143">
        <v>0.21</v>
      </c>
      <c r="QD10" s="143">
        <v>35.92</v>
      </c>
      <c r="QE10" s="143">
        <v>0.91</v>
      </c>
      <c r="QF10" s="143">
        <v>0.39</v>
      </c>
      <c r="QG10" s="143">
        <v>1.96</v>
      </c>
      <c r="QH10" s="143">
        <v>0.65</v>
      </c>
      <c r="QI10" s="143">
        <v>0.83</v>
      </c>
      <c r="QJ10" s="143">
        <v>32.61</v>
      </c>
      <c r="QK10" s="143">
        <v>1.04</v>
      </c>
      <c r="QL10" s="143">
        <v>0.44</v>
      </c>
      <c r="QM10" s="143">
        <v>1.1200000000000001</v>
      </c>
      <c r="QN10" s="143">
        <v>0.59</v>
      </c>
      <c r="QO10" s="143">
        <v>0.43</v>
      </c>
      <c r="QP10" s="143">
        <v>26.31</v>
      </c>
      <c r="QQ10" s="143">
        <v>1.29</v>
      </c>
      <c r="QR10" s="143">
        <v>0.38</v>
      </c>
      <c r="QS10" s="143">
        <v>0.92</v>
      </c>
      <c r="QT10" s="143">
        <v>0.23</v>
      </c>
      <c r="QU10" s="143">
        <v>0.33</v>
      </c>
      <c r="QV10" s="143">
        <v>412.88</v>
      </c>
      <c r="QW10" s="143">
        <v>69.45</v>
      </c>
      <c r="QX10" s="143">
        <v>17.64</v>
      </c>
      <c r="QY10" s="143">
        <v>19.91</v>
      </c>
      <c r="QZ10" s="143">
        <v>40.64</v>
      </c>
      <c r="RA10" s="143">
        <v>15.28</v>
      </c>
      <c r="RB10" s="143">
        <v>552.73</v>
      </c>
      <c r="RC10" s="153">
        <v>45.258299999999998</v>
      </c>
      <c r="RD10" s="154">
        <v>31.2864</v>
      </c>
      <c r="RE10" s="154">
        <v>12.229699999999999</v>
      </c>
      <c r="RF10" s="154">
        <v>29.127600000000001</v>
      </c>
      <c r="RG10" s="154">
        <v>17.3338</v>
      </c>
      <c r="RH10" s="143">
        <v>20.28</v>
      </c>
      <c r="RI10" s="154">
        <v>1.2529999999999999</v>
      </c>
      <c r="RJ10" s="154">
        <v>0.31019999999999998</v>
      </c>
      <c r="RK10" s="154">
        <v>0.96989999999999998</v>
      </c>
      <c r="RL10" s="154">
        <v>0.2402</v>
      </c>
      <c r="RM10" s="154">
        <v>0.31419999999999998</v>
      </c>
      <c r="RN10" s="143">
        <v>28.02</v>
      </c>
      <c r="RO10" s="154">
        <v>1.0886</v>
      </c>
      <c r="RP10" s="154">
        <v>0.27260000000000001</v>
      </c>
      <c r="RQ10" s="154">
        <v>0.90049999999999997</v>
      </c>
      <c r="RR10" s="154">
        <v>0.60029999999999994</v>
      </c>
      <c r="RS10" s="154">
        <v>0.54379999999999995</v>
      </c>
      <c r="RT10" s="143">
        <v>38.43</v>
      </c>
      <c r="RU10" s="154">
        <v>1.3131999999999999</v>
      </c>
      <c r="RV10" s="154">
        <v>0.33289999999999997</v>
      </c>
      <c r="RW10" s="154">
        <v>1.0149999999999999</v>
      </c>
      <c r="RX10" s="154">
        <v>0.59119999999999995</v>
      </c>
      <c r="RY10" s="154">
        <v>0.27289999999999998</v>
      </c>
      <c r="RZ10" s="143">
        <v>31.76</v>
      </c>
      <c r="SA10" s="154">
        <v>0.95269999999999999</v>
      </c>
      <c r="SB10" s="154">
        <v>0.28149999999999997</v>
      </c>
      <c r="SC10" s="154">
        <v>1.4584999999999999</v>
      </c>
      <c r="SD10" s="154">
        <v>0.41699999999999998</v>
      </c>
      <c r="SE10" s="154">
        <v>0.57440000000000002</v>
      </c>
      <c r="SF10" s="143">
        <v>52.6</v>
      </c>
      <c r="SG10" s="154">
        <v>1.4220999999999999</v>
      </c>
      <c r="SH10" s="154">
        <v>0.85829999999999995</v>
      </c>
      <c r="SI10" s="154">
        <v>2.1941000000000002</v>
      </c>
      <c r="SJ10" s="154">
        <v>1.6763999999999999</v>
      </c>
      <c r="SK10" s="154">
        <v>3.7601</v>
      </c>
      <c r="SL10" s="143">
        <v>16.87</v>
      </c>
      <c r="SM10" s="154">
        <v>0.65480000000000005</v>
      </c>
      <c r="SN10" s="154">
        <v>0.37819999999999998</v>
      </c>
      <c r="SO10" s="154">
        <v>0.90590000000000004</v>
      </c>
      <c r="SP10" s="154">
        <v>0.17180000000000001</v>
      </c>
      <c r="SQ10" s="154">
        <v>0.1532</v>
      </c>
      <c r="SR10" s="143">
        <v>33.18</v>
      </c>
      <c r="SS10" s="154">
        <v>0.44540000000000002</v>
      </c>
      <c r="ST10" s="154">
        <v>0.63100000000000001</v>
      </c>
      <c r="SU10" s="154">
        <v>0.66359999999999997</v>
      </c>
      <c r="SV10" s="154">
        <v>0.23669999999999999</v>
      </c>
      <c r="SW10" s="154">
        <v>0.15720000000000001</v>
      </c>
      <c r="SX10" s="143">
        <v>28.05</v>
      </c>
      <c r="SY10" s="154">
        <v>0.89149999999999996</v>
      </c>
      <c r="SZ10" s="154">
        <v>0.18210000000000001</v>
      </c>
      <c r="TA10" s="154">
        <v>1.016</v>
      </c>
      <c r="TB10" s="154">
        <v>0.24460000000000001</v>
      </c>
      <c r="TC10" s="154">
        <v>0.15279999999999999</v>
      </c>
      <c r="TD10" s="143">
        <v>26.53</v>
      </c>
      <c r="TE10" s="154">
        <v>0.90100000000000002</v>
      </c>
      <c r="TF10" s="154">
        <v>0.2316</v>
      </c>
      <c r="TG10" s="154">
        <v>0.87209999999999999</v>
      </c>
      <c r="TH10" s="154">
        <v>0.31569999999999998</v>
      </c>
      <c r="TI10" s="154">
        <v>0.56200000000000006</v>
      </c>
      <c r="TJ10" s="143">
        <v>45.17</v>
      </c>
      <c r="TK10" s="154">
        <v>1.4034</v>
      </c>
      <c r="TL10" s="154">
        <v>0.50049999999999994</v>
      </c>
      <c r="TM10" s="154">
        <v>2.0341999999999998</v>
      </c>
      <c r="TN10" s="154">
        <v>1.7847</v>
      </c>
      <c r="TO10" s="154">
        <v>0.49049999999999999</v>
      </c>
      <c r="TP10" s="143">
        <v>20.6</v>
      </c>
      <c r="TQ10" s="154">
        <v>0.68030000000000002</v>
      </c>
      <c r="TR10" s="154">
        <v>0.2034</v>
      </c>
      <c r="TS10" s="154">
        <v>0.3034</v>
      </c>
      <c r="TT10" s="154">
        <v>8.6900000000000005E-2</v>
      </c>
      <c r="TU10" s="154">
        <v>0.28720000000000001</v>
      </c>
      <c r="TV10" s="143">
        <v>35.32</v>
      </c>
      <c r="TW10" s="154">
        <v>0.99770000000000003</v>
      </c>
      <c r="TX10" s="154">
        <v>0.245</v>
      </c>
      <c r="TY10" s="154">
        <v>1.8489</v>
      </c>
      <c r="TZ10" s="154">
        <v>0.38469999999999999</v>
      </c>
      <c r="UA10" s="154">
        <v>0.24049999999999999</v>
      </c>
      <c r="UB10" s="143">
        <v>15.52</v>
      </c>
      <c r="UC10" s="154">
        <v>0.50080000000000002</v>
      </c>
      <c r="UD10" s="154">
        <v>0.2064</v>
      </c>
      <c r="UE10" s="154">
        <v>1.0495000000000001</v>
      </c>
      <c r="UF10" s="154">
        <v>0.13950000000000001</v>
      </c>
      <c r="UG10" s="154">
        <v>0.1133</v>
      </c>
      <c r="UH10" s="143">
        <v>37.61</v>
      </c>
      <c r="UI10" s="154">
        <v>1.2961</v>
      </c>
      <c r="UJ10" s="154">
        <v>0.51570000000000005</v>
      </c>
      <c r="UK10" s="154">
        <v>1.3435999999999999</v>
      </c>
      <c r="UL10" s="154">
        <v>0.29870000000000002</v>
      </c>
      <c r="UM10" s="154">
        <v>0.58489999999999998</v>
      </c>
      <c r="UN10" s="143">
        <v>11.28</v>
      </c>
      <c r="UO10" s="154">
        <v>0.34110000000000001</v>
      </c>
      <c r="UP10" s="154">
        <v>0.23400000000000001</v>
      </c>
      <c r="UQ10" s="154">
        <v>0.50839999999999996</v>
      </c>
      <c r="UR10" s="154">
        <v>0.125</v>
      </c>
      <c r="US10" s="154">
        <v>6.2199999999999998E-2</v>
      </c>
      <c r="UT10" s="143">
        <v>30.1</v>
      </c>
      <c r="UU10" s="154">
        <v>0.77070000000000005</v>
      </c>
      <c r="UV10" s="154">
        <v>0.51090000000000002</v>
      </c>
      <c r="UW10" s="154">
        <v>0.54310000000000003</v>
      </c>
      <c r="UX10" s="154">
        <v>0.25900000000000001</v>
      </c>
      <c r="UY10" s="154">
        <v>0.17560000000000001</v>
      </c>
      <c r="UZ10" s="143">
        <v>18.2</v>
      </c>
      <c r="VA10" s="154">
        <v>0.64019999999999999</v>
      </c>
      <c r="VB10" s="154">
        <v>0.27479999999999999</v>
      </c>
      <c r="VC10" s="154">
        <v>1.1044</v>
      </c>
      <c r="VD10" s="154">
        <v>0.2535</v>
      </c>
      <c r="VE10" s="154">
        <v>0.29520000000000002</v>
      </c>
      <c r="VF10" s="143">
        <v>133.6</v>
      </c>
      <c r="VG10" s="143">
        <v>9.93</v>
      </c>
      <c r="VH10" s="143">
        <v>2.2599999999999998</v>
      </c>
      <c r="VI10" s="143">
        <v>3.42</v>
      </c>
      <c r="VJ10" s="143">
        <v>4.0999999999999996</v>
      </c>
      <c r="VK10" s="143">
        <v>4.68</v>
      </c>
      <c r="VL10" s="143">
        <v>46.86</v>
      </c>
      <c r="VM10" s="143">
        <v>0.67</v>
      </c>
      <c r="VN10" s="143">
        <v>0.27</v>
      </c>
      <c r="VO10" s="143">
        <v>0.63</v>
      </c>
      <c r="VP10" s="143">
        <v>0.96</v>
      </c>
      <c r="VQ10" s="143">
        <v>0.39</v>
      </c>
      <c r="VR10" s="143">
        <v>28.26</v>
      </c>
      <c r="VS10" s="143">
        <v>0.36</v>
      </c>
      <c r="VT10" s="143">
        <v>0.15</v>
      </c>
      <c r="VU10" s="143">
        <v>0.69</v>
      </c>
      <c r="VV10" s="143">
        <v>0.17</v>
      </c>
      <c r="VW10" s="143">
        <v>0.31</v>
      </c>
      <c r="VX10" s="143">
        <v>20.04</v>
      </c>
      <c r="VY10" s="143">
        <v>0.32</v>
      </c>
      <c r="VZ10" s="143">
        <v>0.1</v>
      </c>
      <c r="WA10" s="143">
        <v>0.34</v>
      </c>
      <c r="WB10" s="143">
        <v>0.21</v>
      </c>
      <c r="WC10" s="143">
        <v>0.25</v>
      </c>
      <c r="WD10" s="143">
        <v>24.13</v>
      </c>
      <c r="WE10" s="143">
        <v>0.3</v>
      </c>
      <c r="WF10" s="143">
        <v>0.18</v>
      </c>
      <c r="WG10" s="143">
        <v>0.37</v>
      </c>
      <c r="WH10" s="143">
        <v>0.14000000000000001</v>
      </c>
      <c r="WI10" s="143">
        <v>0.42</v>
      </c>
      <c r="WJ10" s="143">
        <v>10.3</v>
      </c>
      <c r="WK10" s="143">
        <v>0.28000000000000003</v>
      </c>
      <c r="WL10" s="143">
        <v>0.1</v>
      </c>
      <c r="WM10" s="143">
        <v>0.22</v>
      </c>
      <c r="WN10" s="143">
        <v>0.18</v>
      </c>
      <c r="WO10" s="143">
        <v>0.26</v>
      </c>
      <c r="WP10" s="143">
        <v>17.190000000000001</v>
      </c>
      <c r="WQ10" s="143">
        <v>0.37</v>
      </c>
      <c r="WR10" s="143">
        <v>0.15</v>
      </c>
      <c r="WS10" s="143">
        <v>0.37</v>
      </c>
      <c r="WT10" s="143">
        <v>0.36</v>
      </c>
      <c r="WU10" s="143">
        <v>0.52</v>
      </c>
      <c r="WV10" s="143">
        <v>15.01</v>
      </c>
      <c r="WW10" s="143">
        <v>0.31</v>
      </c>
      <c r="WX10" s="143">
        <v>0.12</v>
      </c>
      <c r="WY10" s="143">
        <v>0.25</v>
      </c>
      <c r="WZ10" s="143">
        <v>0.08</v>
      </c>
      <c r="XA10" s="143">
        <v>0.1</v>
      </c>
      <c r="XB10" s="143">
        <v>105.74</v>
      </c>
      <c r="XC10" s="143">
        <v>7.81</v>
      </c>
      <c r="XD10" s="143">
        <v>1.91</v>
      </c>
      <c r="XE10" s="143">
        <v>2.6</v>
      </c>
      <c r="XF10" s="143">
        <v>2.42</v>
      </c>
      <c r="XG10" s="143">
        <v>2.96</v>
      </c>
      <c r="XH10" s="143">
        <v>23.04</v>
      </c>
      <c r="XI10" s="143">
        <v>0.33</v>
      </c>
      <c r="XJ10" s="143">
        <v>0.15</v>
      </c>
      <c r="XK10" s="143">
        <v>0.6</v>
      </c>
      <c r="XL10" s="143">
        <v>0.14000000000000001</v>
      </c>
      <c r="XM10" s="143">
        <v>0.21</v>
      </c>
      <c r="XN10" s="143">
        <v>42.66</v>
      </c>
      <c r="XO10" s="143">
        <v>1.04</v>
      </c>
      <c r="XP10" s="143">
        <v>0.3</v>
      </c>
      <c r="XQ10" s="143">
        <v>1.07</v>
      </c>
      <c r="XR10" s="143">
        <v>0.78</v>
      </c>
      <c r="XS10" s="143">
        <v>0.75</v>
      </c>
      <c r="XT10" s="143">
        <v>18.89</v>
      </c>
      <c r="XU10" s="143">
        <v>0.46</v>
      </c>
      <c r="XV10" s="143">
        <v>0.19</v>
      </c>
      <c r="XW10" s="143">
        <v>0.71</v>
      </c>
      <c r="XX10" s="143">
        <v>0.42</v>
      </c>
      <c r="XY10" s="143">
        <v>0.28000000000000003</v>
      </c>
      <c r="XZ10" s="143">
        <v>32.909999999999997</v>
      </c>
      <c r="YA10" s="143">
        <v>0.23</v>
      </c>
      <c r="YB10" s="143">
        <v>0.56999999999999995</v>
      </c>
      <c r="YC10" s="143">
        <v>0.96</v>
      </c>
      <c r="YD10" s="143">
        <v>0.45</v>
      </c>
      <c r="YE10" s="143">
        <v>1.55</v>
      </c>
      <c r="YF10" s="143">
        <v>21.07</v>
      </c>
      <c r="YG10" s="143">
        <v>0.42</v>
      </c>
      <c r="YH10" s="143">
        <v>0.19</v>
      </c>
      <c r="YI10" s="143">
        <v>0.96</v>
      </c>
      <c r="YJ10" s="143">
        <v>0.08</v>
      </c>
      <c r="YK10" s="143">
        <v>0.08</v>
      </c>
      <c r="YL10" s="5"/>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row>
    <row r="11" spans="1:752" ht="15.6">
      <c r="A11" s="143">
        <v>2017</v>
      </c>
      <c r="B11" s="143">
        <v>632.30999999999995</v>
      </c>
      <c r="C11" s="143">
        <v>51.14</v>
      </c>
      <c r="D11" s="143">
        <v>52.47</v>
      </c>
      <c r="E11" s="143">
        <v>34.18</v>
      </c>
      <c r="F11" s="143">
        <v>55.44</v>
      </c>
      <c r="G11" s="143">
        <v>24.55</v>
      </c>
      <c r="H11" s="143">
        <v>204.49</v>
      </c>
      <c r="I11" s="143">
        <v>14.23</v>
      </c>
      <c r="J11" s="143">
        <v>14.51</v>
      </c>
      <c r="K11" s="143">
        <v>4.7300000000000004</v>
      </c>
      <c r="L11" s="143">
        <v>7.95</v>
      </c>
      <c r="M11" s="143">
        <v>8.6199999999999992</v>
      </c>
      <c r="N11" s="143">
        <v>113.09</v>
      </c>
      <c r="O11" s="143">
        <v>2.99</v>
      </c>
      <c r="P11" s="143">
        <v>3.64</v>
      </c>
      <c r="Q11" s="143">
        <v>4.09</v>
      </c>
      <c r="R11" s="143">
        <v>1.51</v>
      </c>
      <c r="S11" s="143">
        <v>1.71</v>
      </c>
      <c r="T11" s="143">
        <v>97.74</v>
      </c>
      <c r="U11" s="143">
        <v>4.6100000000000003</v>
      </c>
      <c r="V11" s="143">
        <v>0.66</v>
      </c>
      <c r="W11" s="143">
        <v>2.77</v>
      </c>
      <c r="X11" s="143">
        <v>2</v>
      </c>
      <c r="Y11" s="143">
        <v>1.1100000000000001</v>
      </c>
      <c r="Z11" s="143">
        <v>68.88</v>
      </c>
      <c r="AA11" s="143">
        <v>1.92</v>
      </c>
      <c r="AB11" s="143">
        <v>0.65</v>
      </c>
      <c r="AC11" s="143">
        <v>2.4900000000000002</v>
      </c>
      <c r="AD11" s="143">
        <v>1.73</v>
      </c>
      <c r="AE11" s="143">
        <v>1.38</v>
      </c>
      <c r="AF11" s="143">
        <v>290.97000000000003</v>
      </c>
      <c r="AG11" s="143">
        <v>7.32</v>
      </c>
      <c r="AH11" s="143">
        <v>4.1500000000000004</v>
      </c>
      <c r="AI11" s="143">
        <v>6.21</v>
      </c>
      <c r="AJ11" s="143">
        <v>4.9000000000000004</v>
      </c>
      <c r="AK11" s="143">
        <v>2.63</v>
      </c>
      <c r="AL11" s="143">
        <v>209.74</v>
      </c>
      <c r="AM11" s="143">
        <v>2.76</v>
      </c>
      <c r="AN11" s="143">
        <v>1.03</v>
      </c>
      <c r="AO11" s="143">
        <v>4.6500000000000004</v>
      </c>
      <c r="AP11" s="143">
        <v>3.16</v>
      </c>
      <c r="AQ11" s="143">
        <v>1.54</v>
      </c>
      <c r="AR11" s="143">
        <v>45.66</v>
      </c>
      <c r="AS11" s="143">
        <v>3</v>
      </c>
      <c r="AT11" s="143">
        <v>0.55000000000000004</v>
      </c>
      <c r="AU11" s="143">
        <v>2.84</v>
      </c>
      <c r="AV11" s="143">
        <v>1.71</v>
      </c>
      <c r="AW11" s="143">
        <v>0.79</v>
      </c>
      <c r="AX11" s="143">
        <v>64.53</v>
      </c>
      <c r="AY11" s="143">
        <v>1.68</v>
      </c>
      <c r="AZ11" s="143">
        <v>0.54</v>
      </c>
      <c r="BA11" s="143">
        <v>2.52</v>
      </c>
      <c r="BB11" s="143">
        <v>0.77</v>
      </c>
      <c r="BC11" s="143">
        <v>0.49</v>
      </c>
      <c r="BD11" s="143">
        <v>83.39</v>
      </c>
      <c r="BE11" s="143">
        <v>2.4900000000000002</v>
      </c>
      <c r="BF11" s="143">
        <v>0.76</v>
      </c>
      <c r="BG11" s="143">
        <v>2.95</v>
      </c>
      <c r="BH11" s="143">
        <v>1.49</v>
      </c>
      <c r="BI11" s="143">
        <v>0.7</v>
      </c>
      <c r="BJ11" s="143">
        <v>98.13</v>
      </c>
      <c r="BK11" s="143">
        <v>2.34</v>
      </c>
      <c r="BL11" s="143">
        <v>0.92</v>
      </c>
      <c r="BM11" s="143">
        <v>1.8</v>
      </c>
      <c r="BN11" s="143">
        <v>1.61</v>
      </c>
      <c r="BO11" s="143">
        <v>1.1299999999999999</v>
      </c>
      <c r="BP11" s="143">
        <v>43.06</v>
      </c>
      <c r="BQ11" s="143">
        <v>1.24</v>
      </c>
      <c r="BR11" s="143">
        <v>0.41</v>
      </c>
      <c r="BS11" s="143">
        <v>2.0299999999999998</v>
      </c>
      <c r="BT11" s="143">
        <v>1.51</v>
      </c>
      <c r="BU11" s="143">
        <v>0.83</v>
      </c>
      <c r="BV11" s="146">
        <v>114.03</v>
      </c>
      <c r="BW11" s="143">
        <v>2.64</v>
      </c>
      <c r="BX11" s="143">
        <v>0.69</v>
      </c>
      <c r="BY11" s="143">
        <v>2.5499999999999998</v>
      </c>
      <c r="BZ11" s="143">
        <v>1.26</v>
      </c>
      <c r="CA11" s="143">
        <v>0.93</v>
      </c>
      <c r="CB11" s="143">
        <v>46.8</v>
      </c>
      <c r="CC11" s="143">
        <v>0.91</v>
      </c>
      <c r="CD11" s="143">
        <v>0.44</v>
      </c>
      <c r="CE11" s="143">
        <v>0.72</v>
      </c>
      <c r="CF11" s="143">
        <v>0.66</v>
      </c>
      <c r="CG11" s="143">
        <v>0.18</v>
      </c>
      <c r="CH11" s="143">
        <v>287.02</v>
      </c>
      <c r="CI11" s="143">
        <v>11.37</v>
      </c>
      <c r="CJ11" s="143">
        <v>16.11</v>
      </c>
      <c r="CK11" s="143">
        <v>11.49</v>
      </c>
      <c r="CL11" s="143">
        <v>12.53</v>
      </c>
      <c r="CM11" s="143">
        <v>11.42</v>
      </c>
      <c r="CN11" s="143">
        <v>161.28</v>
      </c>
      <c r="CO11" s="143">
        <v>6.15</v>
      </c>
      <c r="CP11" s="143">
        <v>2.41</v>
      </c>
      <c r="CQ11" s="143">
        <v>8.3699999999999992</v>
      </c>
      <c r="CR11" s="143">
        <v>4.9800000000000004</v>
      </c>
      <c r="CS11" s="143">
        <v>1.91</v>
      </c>
      <c r="CT11" s="143">
        <v>119.11</v>
      </c>
      <c r="CU11" s="143">
        <v>3.58</v>
      </c>
      <c r="CV11" s="143">
        <v>0.8</v>
      </c>
      <c r="CW11" s="143">
        <v>6.41</v>
      </c>
      <c r="CX11" s="143">
        <v>2.48</v>
      </c>
      <c r="CY11" s="143">
        <v>1.1000000000000001</v>
      </c>
      <c r="CZ11" s="143">
        <v>79.13</v>
      </c>
      <c r="DA11" s="143">
        <v>1.8</v>
      </c>
      <c r="DB11" s="143">
        <v>0.55000000000000004</v>
      </c>
      <c r="DC11" s="143">
        <v>2.74</v>
      </c>
      <c r="DD11" s="143">
        <v>2.12</v>
      </c>
      <c r="DE11" s="143">
        <v>1.43</v>
      </c>
      <c r="DF11" s="143">
        <v>50.38</v>
      </c>
      <c r="DG11" s="143">
        <v>0.9</v>
      </c>
      <c r="DH11" s="143">
        <v>0.43</v>
      </c>
      <c r="DI11" s="143">
        <v>2.31</v>
      </c>
      <c r="DJ11" s="143">
        <v>0.78</v>
      </c>
      <c r="DK11" s="143">
        <v>0.46</v>
      </c>
      <c r="DL11" s="143">
        <v>120.25</v>
      </c>
      <c r="DM11" s="143">
        <v>1.46</v>
      </c>
      <c r="DN11" s="143">
        <v>0.49</v>
      </c>
      <c r="DO11" s="143">
        <v>2.61</v>
      </c>
      <c r="DP11" s="143">
        <v>0.98</v>
      </c>
      <c r="DQ11" s="143">
        <v>0.64</v>
      </c>
      <c r="DR11" s="143">
        <v>76.489999999999995</v>
      </c>
      <c r="DS11" s="143">
        <v>2.1800000000000002</v>
      </c>
      <c r="DT11" s="143">
        <v>0.83</v>
      </c>
      <c r="DU11" s="143">
        <v>3.7</v>
      </c>
      <c r="DV11" s="143">
        <v>1.78</v>
      </c>
      <c r="DW11" s="143">
        <v>0.56999999999999995</v>
      </c>
      <c r="DX11" s="143">
        <v>20.45</v>
      </c>
      <c r="DY11" s="143">
        <v>0.52</v>
      </c>
      <c r="DZ11" s="143">
        <v>0.31</v>
      </c>
      <c r="EA11" s="143">
        <v>2.17</v>
      </c>
      <c r="EB11" s="143">
        <v>0.34</v>
      </c>
      <c r="EC11" s="143">
        <v>0.22</v>
      </c>
      <c r="ED11" s="143">
        <v>18.38</v>
      </c>
      <c r="EE11" s="143">
        <v>1.86</v>
      </c>
      <c r="EF11" s="143">
        <v>0.24</v>
      </c>
      <c r="EG11" s="143">
        <v>1.02</v>
      </c>
      <c r="EH11" s="143">
        <v>1.08</v>
      </c>
      <c r="EI11" s="143">
        <v>0.23</v>
      </c>
      <c r="EJ11" s="143">
        <v>101.23</v>
      </c>
      <c r="EK11" s="143">
        <v>1.35</v>
      </c>
      <c r="EL11" s="143">
        <v>0.56000000000000005</v>
      </c>
      <c r="EM11" s="143">
        <v>5.43</v>
      </c>
      <c r="EN11" s="143">
        <v>1.1399999999999999</v>
      </c>
      <c r="EO11" s="143">
        <v>0.68</v>
      </c>
      <c r="EP11" s="143">
        <v>19.02</v>
      </c>
      <c r="EQ11" s="143">
        <v>0.63</v>
      </c>
      <c r="ER11" s="143">
        <v>0.32</v>
      </c>
      <c r="ES11" s="143">
        <v>2.2000000000000002</v>
      </c>
      <c r="ET11" s="143">
        <v>0.42</v>
      </c>
      <c r="EU11" s="143">
        <v>0.34</v>
      </c>
      <c r="EV11" s="143">
        <v>151.38999999999999</v>
      </c>
      <c r="EW11" s="143">
        <v>9.3699999999999992</v>
      </c>
      <c r="EX11" s="143">
        <v>3.99</v>
      </c>
      <c r="EY11" s="143">
        <v>4.07</v>
      </c>
      <c r="EZ11" s="143">
        <v>2.75</v>
      </c>
      <c r="FA11" s="143">
        <v>3.95</v>
      </c>
      <c r="FB11" s="143">
        <v>34.479999999999997</v>
      </c>
      <c r="FC11" s="143">
        <v>1.78</v>
      </c>
      <c r="FD11" s="143">
        <v>0.34</v>
      </c>
      <c r="FE11" s="143">
        <v>3.06</v>
      </c>
      <c r="FF11" s="143">
        <v>0.2</v>
      </c>
      <c r="FG11" s="143">
        <v>0.25</v>
      </c>
      <c r="FH11" s="143">
        <v>10.5</v>
      </c>
      <c r="FI11" s="143">
        <v>0.41</v>
      </c>
      <c r="FJ11" s="143">
        <v>0.15</v>
      </c>
      <c r="FK11" s="143">
        <v>0.81</v>
      </c>
      <c r="FL11" s="143">
        <v>0.18</v>
      </c>
      <c r="FM11" s="143">
        <v>0.21</v>
      </c>
      <c r="FN11" s="143">
        <v>17.18</v>
      </c>
      <c r="FO11" s="143">
        <v>0.43</v>
      </c>
      <c r="FP11" s="143">
        <v>0.27</v>
      </c>
      <c r="FQ11" s="143">
        <v>1.1499999999999999</v>
      </c>
      <c r="FR11" s="143">
        <v>0.15</v>
      </c>
      <c r="FS11" s="143">
        <v>0.2</v>
      </c>
      <c r="FT11" s="143">
        <v>23.92</v>
      </c>
      <c r="FU11" s="143">
        <v>1.41</v>
      </c>
      <c r="FV11" s="143">
        <v>0.24</v>
      </c>
      <c r="FW11" s="143">
        <v>1.47</v>
      </c>
      <c r="FX11" s="143">
        <v>0.28000000000000003</v>
      </c>
      <c r="FY11" s="143">
        <v>0.25</v>
      </c>
      <c r="FZ11" s="143">
        <v>44.74</v>
      </c>
      <c r="GA11" s="143">
        <v>2.86</v>
      </c>
      <c r="GB11" s="143">
        <v>0.4</v>
      </c>
      <c r="GC11" s="143">
        <v>1.76</v>
      </c>
      <c r="GD11" s="143">
        <v>0.63</v>
      </c>
      <c r="GE11" s="143">
        <v>0.57999999999999996</v>
      </c>
      <c r="GF11" s="143">
        <v>29.81</v>
      </c>
      <c r="GG11" s="143">
        <v>0.92</v>
      </c>
      <c r="GH11" s="143">
        <v>0.49</v>
      </c>
      <c r="GI11" s="143">
        <v>1.3</v>
      </c>
      <c r="GJ11" s="143">
        <v>0.36</v>
      </c>
      <c r="GK11" s="143">
        <v>0.46</v>
      </c>
      <c r="GL11" s="143">
        <v>22.08</v>
      </c>
      <c r="GM11" s="143">
        <v>0.69</v>
      </c>
      <c r="GN11" s="143">
        <v>0.36</v>
      </c>
      <c r="GO11" s="143">
        <v>1.42</v>
      </c>
      <c r="GP11" s="143">
        <v>0.38</v>
      </c>
      <c r="GQ11" s="143">
        <v>0.44</v>
      </c>
      <c r="GR11" s="143">
        <v>17.09</v>
      </c>
      <c r="GS11" s="143">
        <v>0.6</v>
      </c>
      <c r="GT11" s="143">
        <v>0.13</v>
      </c>
      <c r="GU11" s="143">
        <v>0.55000000000000004</v>
      </c>
      <c r="GV11" s="143">
        <v>0.28000000000000003</v>
      </c>
      <c r="GW11" s="143">
        <v>0.21</v>
      </c>
      <c r="GX11" s="143">
        <v>25.74</v>
      </c>
      <c r="GY11" s="143">
        <v>1.37</v>
      </c>
      <c r="GZ11" s="143">
        <v>0.22</v>
      </c>
      <c r="HA11" s="143">
        <v>1.57</v>
      </c>
      <c r="HB11" s="143">
        <v>0.4</v>
      </c>
      <c r="HC11" s="143">
        <v>0.55000000000000004</v>
      </c>
      <c r="HD11" s="143">
        <v>21.56</v>
      </c>
      <c r="HE11" s="143">
        <v>0.49</v>
      </c>
      <c r="HF11" s="143">
        <v>0.22</v>
      </c>
      <c r="HG11" s="143">
        <v>0.8</v>
      </c>
      <c r="HH11" s="143">
        <v>0.23</v>
      </c>
      <c r="HI11" s="143">
        <v>0.13</v>
      </c>
      <c r="HJ11" s="143">
        <v>11.26</v>
      </c>
      <c r="HK11" s="143">
        <v>0.4</v>
      </c>
      <c r="HL11" s="143">
        <v>0.19</v>
      </c>
      <c r="HM11" s="143">
        <v>0.81</v>
      </c>
      <c r="HN11" s="143">
        <v>0.14000000000000001</v>
      </c>
      <c r="HO11" s="143">
        <v>0.16</v>
      </c>
      <c r="HP11" s="143">
        <v>29.31</v>
      </c>
      <c r="HQ11" s="143">
        <v>0.95</v>
      </c>
      <c r="HR11" s="143">
        <v>0.17</v>
      </c>
      <c r="HS11" s="143">
        <v>1.71</v>
      </c>
      <c r="HT11" s="143">
        <v>0.72</v>
      </c>
      <c r="HU11" s="143">
        <v>0.39</v>
      </c>
      <c r="HV11" s="143">
        <v>33.06</v>
      </c>
      <c r="HW11" s="143">
        <v>1.04</v>
      </c>
      <c r="HX11" s="143">
        <v>0.54</v>
      </c>
      <c r="HY11" s="143">
        <v>1.28</v>
      </c>
      <c r="HZ11" s="143">
        <v>0.33</v>
      </c>
      <c r="IA11" s="143">
        <v>0.4</v>
      </c>
      <c r="IB11" s="143">
        <v>23.87</v>
      </c>
      <c r="IC11" s="143">
        <v>0.92</v>
      </c>
      <c r="ID11" s="143">
        <v>0.23</v>
      </c>
      <c r="IE11" s="143">
        <v>0.77</v>
      </c>
      <c r="IF11" s="143">
        <v>0.2</v>
      </c>
      <c r="IG11" s="143">
        <v>0.39</v>
      </c>
      <c r="IH11" s="143">
        <v>117.94</v>
      </c>
      <c r="II11" s="143">
        <v>16.579999999999998</v>
      </c>
      <c r="IJ11" s="143">
        <v>1.57</v>
      </c>
      <c r="IK11" s="143">
        <v>1.75</v>
      </c>
      <c r="IL11" s="143">
        <v>3.76</v>
      </c>
      <c r="IM11" s="143">
        <v>1.17</v>
      </c>
      <c r="IN11" s="143">
        <v>120.95</v>
      </c>
      <c r="IO11" s="143">
        <v>4.16</v>
      </c>
      <c r="IP11" s="143">
        <v>3.41</v>
      </c>
      <c r="IQ11" s="143">
        <v>2.98</v>
      </c>
      <c r="IR11" s="143">
        <v>2.71</v>
      </c>
      <c r="IS11" s="143">
        <v>2.78</v>
      </c>
      <c r="IT11" s="143">
        <v>18.97</v>
      </c>
      <c r="IU11" s="143">
        <v>0.83</v>
      </c>
      <c r="IV11" s="143">
        <v>0.16</v>
      </c>
      <c r="IW11" s="143">
        <v>0.51</v>
      </c>
      <c r="IX11" s="143">
        <v>0.13</v>
      </c>
      <c r="IY11" s="143">
        <v>0.4</v>
      </c>
      <c r="IZ11" s="143">
        <v>18.850000000000001</v>
      </c>
      <c r="JA11" s="143">
        <v>0.44</v>
      </c>
      <c r="JB11" s="143">
        <v>0.16</v>
      </c>
      <c r="JC11" s="143">
        <v>0.89</v>
      </c>
      <c r="JD11" s="143">
        <v>0.04</v>
      </c>
      <c r="JE11" s="143">
        <v>0.17</v>
      </c>
      <c r="JF11" s="143">
        <v>44.41</v>
      </c>
      <c r="JG11" s="143">
        <v>1.46</v>
      </c>
      <c r="JH11" s="143">
        <v>0.43</v>
      </c>
      <c r="JI11" s="143">
        <v>0.97</v>
      </c>
      <c r="JJ11" s="143">
        <v>1.1499999999999999</v>
      </c>
      <c r="JK11" s="143">
        <v>0.82</v>
      </c>
      <c r="JL11" s="143">
        <v>13.54</v>
      </c>
      <c r="JM11" s="143">
        <v>0.38</v>
      </c>
      <c r="JN11" s="143">
        <v>0.1</v>
      </c>
      <c r="JO11" s="143">
        <v>0.36</v>
      </c>
      <c r="JP11" s="143">
        <v>0.09</v>
      </c>
      <c r="JQ11" s="143">
        <v>0.14000000000000001</v>
      </c>
      <c r="JR11" s="143">
        <v>16.04</v>
      </c>
      <c r="JS11" s="143">
        <v>0.63</v>
      </c>
      <c r="JT11" s="143">
        <v>0.15</v>
      </c>
      <c r="JU11" s="143">
        <v>0.52</v>
      </c>
      <c r="JV11" s="143">
        <v>0.2</v>
      </c>
      <c r="JW11" s="143">
        <v>0.17</v>
      </c>
      <c r="JX11" s="143">
        <v>56.57</v>
      </c>
      <c r="JY11" s="143">
        <v>1.52</v>
      </c>
      <c r="JZ11" s="143">
        <v>0.54</v>
      </c>
      <c r="KA11" s="143">
        <v>2.12</v>
      </c>
      <c r="KB11" s="143">
        <v>0.62</v>
      </c>
      <c r="KC11" s="143">
        <v>0.66</v>
      </c>
      <c r="KD11" s="143">
        <v>38.1</v>
      </c>
      <c r="KE11" s="143">
        <v>1.44</v>
      </c>
      <c r="KF11" s="143">
        <v>0.33</v>
      </c>
      <c r="KG11" s="143">
        <v>0.95</v>
      </c>
      <c r="KH11" s="143">
        <v>0.33</v>
      </c>
      <c r="KI11" s="143">
        <v>0.48</v>
      </c>
      <c r="KJ11" s="143">
        <v>46.19</v>
      </c>
      <c r="KK11" s="143">
        <v>1.6</v>
      </c>
      <c r="KL11" s="143">
        <v>0.28000000000000003</v>
      </c>
      <c r="KM11" s="143">
        <v>1.88</v>
      </c>
      <c r="KN11" s="143">
        <v>0.26</v>
      </c>
      <c r="KO11" s="143">
        <v>0.23</v>
      </c>
      <c r="KP11" s="143">
        <v>35.799999999999997</v>
      </c>
      <c r="KQ11" s="143">
        <v>1.18</v>
      </c>
      <c r="KR11" s="143">
        <v>0.25</v>
      </c>
      <c r="KS11" s="143">
        <v>0.89</v>
      </c>
      <c r="KT11" s="143">
        <v>0.2</v>
      </c>
      <c r="KU11" s="143">
        <v>0.21</v>
      </c>
      <c r="KV11" s="143">
        <v>43.3</v>
      </c>
      <c r="KW11" s="143">
        <v>0.8</v>
      </c>
      <c r="KX11" s="143">
        <v>0.38</v>
      </c>
      <c r="KY11" s="143">
        <v>1.19</v>
      </c>
      <c r="KZ11" s="143">
        <v>0.74</v>
      </c>
      <c r="LA11" s="143">
        <v>0.18</v>
      </c>
      <c r="LB11" s="143">
        <v>219.9</v>
      </c>
      <c r="LC11" s="143">
        <v>11.85</v>
      </c>
      <c r="LD11" s="143">
        <v>5.01</v>
      </c>
      <c r="LE11" s="143">
        <v>7.86</v>
      </c>
      <c r="LF11" s="143">
        <v>4.72</v>
      </c>
      <c r="LG11" s="143">
        <v>8.44</v>
      </c>
      <c r="LH11" s="143">
        <v>30.73</v>
      </c>
      <c r="LI11" s="143">
        <v>0.9</v>
      </c>
      <c r="LJ11" s="143">
        <v>0.19</v>
      </c>
      <c r="LK11" s="143">
        <v>0.53</v>
      </c>
      <c r="LL11" s="143">
        <v>0.38</v>
      </c>
      <c r="LM11" s="143">
        <v>0.51</v>
      </c>
      <c r="LN11" s="143">
        <v>67.95</v>
      </c>
      <c r="LO11" s="143">
        <v>1.46</v>
      </c>
      <c r="LP11" s="143">
        <v>0.8</v>
      </c>
      <c r="LQ11" s="143">
        <v>2.0699999999999998</v>
      </c>
      <c r="LR11" s="143">
        <v>0.96</v>
      </c>
      <c r="LS11" s="143">
        <v>0.52</v>
      </c>
      <c r="LT11" s="143">
        <v>87.66</v>
      </c>
      <c r="LU11" s="143">
        <v>5.08</v>
      </c>
      <c r="LV11" s="143">
        <v>0.68</v>
      </c>
      <c r="LW11" s="143">
        <v>1.22</v>
      </c>
      <c r="LX11" s="143">
        <v>2.83</v>
      </c>
      <c r="LY11" s="143">
        <v>1.71</v>
      </c>
      <c r="LZ11" s="143">
        <v>101.5</v>
      </c>
      <c r="MA11" s="143">
        <v>3.66</v>
      </c>
      <c r="MB11" s="143">
        <v>1.03</v>
      </c>
      <c r="MC11" s="143">
        <v>1.53</v>
      </c>
      <c r="MD11" s="143">
        <v>2</v>
      </c>
      <c r="ME11" s="143">
        <v>2.35</v>
      </c>
      <c r="MF11" s="143">
        <v>68.23</v>
      </c>
      <c r="MG11" s="143">
        <v>0.34</v>
      </c>
      <c r="MH11" s="143">
        <v>0.13</v>
      </c>
      <c r="MI11" s="143">
        <v>0.3</v>
      </c>
      <c r="MJ11" s="143">
        <v>7.0000000000000007E-2</v>
      </c>
      <c r="MK11" s="143">
        <v>0.15</v>
      </c>
      <c r="ML11" s="143">
        <v>39.69</v>
      </c>
      <c r="MM11" s="143">
        <v>1.78</v>
      </c>
      <c r="MN11" s="143">
        <v>0.61</v>
      </c>
      <c r="MO11" s="143">
        <v>0.85</v>
      </c>
      <c r="MP11" s="143">
        <v>0.36</v>
      </c>
      <c r="MQ11" s="143">
        <v>0.4</v>
      </c>
      <c r="MR11" s="143">
        <v>83.42</v>
      </c>
      <c r="MS11" s="143">
        <v>1.95</v>
      </c>
      <c r="MT11" s="143">
        <v>0.68</v>
      </c>
      <c r="MU11" s="143">
        <v>1.18</v>
      </c>
      <c r="MV11" s="143">
        <v>2.29</v>
      </c>
      <c r="MW11" s="143">
        <v>0.68</v>
      </c>
      <c r="MX11" s="143">
        <v>40.97</v>
      </c>
      <c r="MY11" s="143">
        <v>1.48</v>
      </c>
      <c r="MZ11" s="143">
        <v>0.57999999999999996</v>
      </c>
      <c r="NA11" s="143">
        <v>1.49</v>
      </c>
      <c r="NB11" s="143">
        <v>0.27</v>
      </c>
      <c r="NC11" s="143">
        <v>0.62</v>
      </c>
      <c r="ND11" s="143">
        <v>78.319999999999993</v>
      </c>
      <c r="NE11" s="143">
        <v>1.24</v>
      </c>
      <c r="NF11" s="143">
        <v>0.6</v>
      </c>
      <c r="NG11" s="143">
        <v>1.84</v>
      </c>
      <c r="NH11" s="143">
        <v>3.05</v>
      </c>
      <c r="NI11" s="143">
        <v>0.46</v>
      </c>
      <c r="NJ11" s="143">
        <v>22.51</v>
      </c>
      <c r="NK11" s="143">
        <v>0.88</v>
      </c>
      <c r="NL11" s="143">
        <v>0.35</v>
      </c>
      <c r="NM11" s="143">
        <v>0.59</v>
      </c>
      <c r="NN11" s="143">
        <v>0.26</v>
      </c>
      <c r="NO11" s="143">
        <v>0.24</v>
      </c>
      <c r="NP11" s="143">
        <v>14.46</v>
      </c>
      <c r="NQ11" s="143">
        <v>0.29409999999999997</v>
      </c>
      <c r="NR11" s="143">
        <v>9.35E-2</v>
      </c>
      <c r="NS11" s="143">
        <v>0.39</v>
      </c>
      <c r="NT11" s="143">
        <v>0.1298</v>
      </c>
      <c r="NU11" s="143">
        <v>1.9E-2</v>
      </c>
      <c r="NV11" s="143">
        <v>116.15</v>
      </c>
      <c r="NW11" s="143">
        <v>4.71</v>
      </c>
      <c r="NX11" s="143">
        <v>2.02</v>
      </c>
      <c r="NY11" s="143">
        <v>7.06</v>
      </c>
      <c r="NZ11" s="143">
        <v>2.78</v>
      </c>
      <c r="OA11" s="143">
        <v>4.9400000000000004</v>
      </c>
      <c r="OB11" s="143">
        <v>44.37</v>
      </c>
      <c r="OC11" s="143">
        <v>0.93</v>
      </c>
      <c r="OD11" s="143">
        <v>0.41</v>
      </c>
      <c r="OE11" s="143">
        <v>1.61</v>
      </c>
      <c r="OF11" s="143">
        <v>1.04</v>
      </c>
      <c r="OG11" s="143">
        <v>0.56999999999999995</v>
      </c>
      <c r="OH11" s="143">
        <v>33.31</v>
      </c>
      <c r="OI11" s="143">
        <v>0.65</v>
      </c>
      <c r="OJ11" s="143">
        <v>0.22</v>
      </c>
      <c r="OK11" s="143">
        <v>1.54</v>
      </c>
      <c r="OL11" s="143">
        <v>0.42</v>
      </c>
      <c r="OM11" s="143">
        <v>0.32</v>
      </c>
      <c r="ON11" s="143">
        <v>52.11</v>
      </c>
      <c r="OO11" s="143">
        <v>1.4</v>
      </c>
      <c r="OP11" s="143">
        <v>0.48</v>
      </c>
      <c r="OQ11" s="143">
        <v>1.96</v>
      </c>
      <c r="OR11" s="143">
        <v>0.8</v>
      </c>
      <c r="OS11" s="143">
        <v>0.49</v>
      </c>
      <c r="OT11" s="143">
        <v>37.479999999999997</v>
      </c>
      <c r="OU11" s="143">
        <v>1.1100000000000001</v>
      </c>
      <c r="OV11" s="143">
        <v>0.42</v>
      </c>
      <c r="OW11" s="143">
        <v>2.33</v>
      </c>
      <c r="OX11" s="143">
        <v>0.37</v>
      </c>
      <c r="OY11" s="143">
        <v>0.27</v>
      </c>
      <c r="OZ11" s="143">
        <v>43</v>
      </c>
      <c r="PA11" s="143">
        <v>1.04</v>
      </c>
      <c r="PB11" s="143">
        <v>0.63</v>
      </c>
      <c r="PC11" s="143">
        <v>2.27</v>
      </c>
      <c r="PD11" s="143">
        <v>0.57999999999999996</v>
      </c>
      <c r="PE11" s="143">
        <v>1.3</v>
      </c>
      <c r="PF11" s="143">
        <v>42.35</v>
      </c>
      <c r="PG11" s="143">
        <v>1.03</v>
      </c>
      <c r="PH11" s="143">
        <v>0.54</v>
      </c>
      <c r="PI11" s="143">
        <v>1.27</v>
      </c>
      <c r="PJ11" s="143">
        <v>1.26</v>
      </c>
      <c r="PK11" s="143">
        <v>1.3</v>
      </c>
      <c r="PL11" s="143">
        <v>8.7799999999999994</v>
      </c>
      <c r="PM11" s="143">
        <v>0.31</v>
      </c>
      <c r="PN11" s="143">
        <v>0.19</v>
      </c>
      <c r="PO11" s="143">
        <v>0.49</v>
      </c>
      <c r="PP11" s="143">
        <v>0.17</v>
      </c>
      <c r="PQ11" s="143">
        <v>0.04</v>
      </c>
      <c r="PR11" s="143">
        <v>26.77</v>
      </c>
      <c r="PS11" s="143">
        <v>0.52</v>
      </c>
      <c r="PT11" s="143">
        <v>0.3</v>
      </c>
      <c r="PU11" s="143">
        <v>2.3199999999999998</v>
      </c>
      <c r="PV11" s="143">
        <v>0.17</v>
      </c>
      <c r="PW11" s="143">
        <v>0.18</v>
      </c>
      <c r="PX11" s="143">
        <v>29.31</v>
      </c>
      <c r="PY11" s="143">
        <v>0.74</v>
      </c>
      <c r="PZ11" s="143">
        <v>0.26</v>
      </c>
      <c r="QA11" s="143">
        <v>0.81</v>
      </c>
      <c r="QB11" s="143">
        <v>0.64</v>
      </c>
      <c r="QC11" s="143">
        <v>0.21</v>
      </c>
      <c r="QD11" s="143">
        <v>36.31</v>
      </c>
      <c r="QE11" s="143">
        <v>0.92</v>
      </c>
      <c r="QF11" s="143">
        <v>0.39</v>
      </c>
      <c r="QG11" s="143">
        <v>2.14</v>
      </c>
      <c r="QH11" s="143">
        <v>0.75</v>
      </c>
      <c r="QI11" s="143">
        <v>0.88</v>
      </c>
      <c r="QJ11" s="143">
        <v>33.53</v>
      </c>
      <c r="QK11" s="143">
        <v>1.06</v>
      </c>
      <c r="QL11" s="143">
        <v>0.44</v>
      </c>
      <c r="QM11" s="143">
        <v>1.1599999999999999</v>
      </c>
      <c r="QN11" s="143">
        <v>0.87</v>
      </c>
      <c r="QO11" s="143">
        <v>0.37</v>
      </c>
      <c r="QP11" s="143">
        <v>25.14</v>
      </c>
      <c r="QQ11" s="143">
        <v>1.19</v>
      </c>
      <c r="QR11" s="143">
        <v>0.37</v>
      </c>
      <c r="QS11" s="143">
        <v>0.92</v>
      </c>
      <c r="QT11" s="143">
        <v>0.18</v>
      </c>
      <c r="QU11" s="143">
        <v>0.27</v>
      </c>
      <c r="QV11" s="143">
        <v>406.39</v>
      </c>
      <c r="QW11" s="143">
        <v>73.17</v>
      </c>
      <c r="QX11" s="143">
        <v>18.89</v>
      </c>
      <c r="QY11" s="143">
        <v>21.02</v>
      </c>
      <c r="QZ11" s="143">
        <v>44.31</v>
      </c>
      <c r="RA11" s="143">
        <v>16.71</v>
      </c>
      <c r="RB11" s="143">
        <v>593.54999999999995</v>
      </c>
      <c r="RC11" s="153">
        <v>41.159500000000001</v>
      </c>
      <c r="RD11" s="154">
        <v>31.443200000000001</v>
      </c>
      <c r="RE11" s="154">
        <v>12.658099999999999</v>
      </c>
      <c r="RF11" s="154">
        <v>29.377700000000001</v>
      </c>
      <c r="RG11" s="154">
        <v>17.9665</v>
      </c>
      <c r="RH11" s="143">
        <v>20.170000000000002</v>
      </c>
      <c r="RI11" s="154">
        <v>1.2918000000000001</v>
      </c>
      <c r="RJ11" s="154">
        <v>0.31230000000000002</v>
      </c>
      <c r="RK11" s="154">
        <v>0.90149999999999997</v>
      </c>
      <c r="RL11" s="154">
        <v>0.31630000000000003</v>
      </c>
      <c r="RM11" s="154">
        <v>0.34129999999999999</v>
      </c>
      <c r="RN11" s="143">
        <v>29.1</v>
      </c>
      <c r="RO11" s="154">
        <v>1.2536</v>
      </c>
      <c r="RP11" s="154">
        <v>0.43240000000000001</v>
      </c>
      <c r="RQ11" s="154">
        <v>0.88590000000000002</v>
      </c>
      <c r="RR11" s="154">
        <v>0.51890000000000003</v>
      </c>
      <c r="RS11" s="154">
        <v>0.53349999999999997</v>
      </c>
      <c r="RT11" s="143">
        <v>29.71</v>
      </c>
      <c r="RU11" s="154">
        <v>1.0048999999999999</v>
      </c>
      <c r="RV11" s="154">
        <v>0.25419999999999998</v>
      </c>
      <c r="RW11" s="154">
        <v>1.0284</v>
      </c>
      <c r="RX11" s="154">
        <v>0.49959999999999999</v>
      </c>
      <c r="RY11" s="154">
        <v>0.20150000000000001</v>
      </c>
      <c r="RZ11" s="143">
        <v>30.94</v>
      </c>
      <c r="SA11" s="154">
        <v>0.79990000000000006</v>
      </c>
      <c r="SB11" s="154">
        <v>0.2737</v>
      </c>
      <c r="SC11" s="154">
        <v>1.4257</v>
      </c>
      <c r="SD11" s="154">
        <v>0.4103</v>
      </c>
      <c r="SE11" s="154">
        <v>0.60229999999999995</v>
      </c>
      <c r="SF11" s="143">
        <v>50.64</v>
      </c>
      <c r="SG11" s="154">
        <v>1.2457</v>
      </c>
      <c r="SH11" s="154">
        <v>0.85009999999999997</v>
      </c>
      <c r="SI11" s="154">
        <v>2.3532999999999999</v>
      </c>
      <c r="SJ11" s="154">
        <v>1.2642</v>
      </c>
      <c r="SK11" s="154">
        <v>3.8473999999999999</v>
      </c>
      <c r="SL11" s="143">
        <v>17.27</v>
      </c>
      <c r="SM11" s="154">
        <v>0.63019999999999998</v>
      </c>
      <c r="SN11" s="154">
        <v>0.29330000000000001</v>
      </c>
      <c r="SO11" s="154">
        <v>0.97570000000000001</v>
      </c>
      <c r="SP11" s="154">
        <v>0.2326</v>
      </c>
      <c r="SQ11" s="154">
        <v>0.1757</v>
      </c>
      <c r="SR11" s="143">
        <v>20.88</v>
      </c>
      <c r="SS11" s="154">
        <v>0.35949999999999999</v>
      </c>
      <c r="ST11" s="154">
        <v>0.2475</v>
      </c>
      <c r="SU11" s="154">
        <v>0.64790000000000003</v>
      </c>
      <c r="SV11" s="154">
        <v>0.18540000000000001</v>
      </c>
      <c r="SW11" s="154">
        <v>0.1159</v>
      </c>
      <c r="SX11" s="143">
        <v>26.04</v>
      </c>
      <c r="SY11" s="154">
        <v>0.87019999999999997</v>
      </c>
      <c r="SZ11" s="154">
        <v>0.18010000000000001</v>
      </c>
      <c r="TA11" s="154">
        <v>1.1363000000000001</v>
      </c>
      <c r="TB11" s="154">
        <v>0.23899999999999999</v>
      </c>
      <c r="TC11" s="154">
        <v>0.14910000000000001</v>
      </c>
      <c r="TD11" s="143">
        <v>26.02</v>
      </c>
      <c r="TE11" s="154">
        <v>0.92889999999999995</v>
      </c>
      <c r="TF11" s="154">
        <v>0.2238</v>
      </c>
      <c r="TG11" s="154">
        <v>0.90469999999999995</v>
      </c>
      <c r="TH11" s="154">
        <v>0.39090000000000003</v>
      </c>
      <c r="TI11" s="154">
        <v>0.3926</v>
      </c>
      <c r="TJ11" s="143">
        <v>45.54</v>
      </c>
      <c r="TK11" s="154">
        <v>1.4422999999999999</v>
      </c>
      <c r="TL11" s="154">
        <v>0.57210000000000005</v>
      </c>
      <c r="TM11" s="154">
        <v>2.0482</v>
      </c>
      <c r="TN11" s="154">
        <v>1.921</v>
      </c>
      <c r="TO11" s="154">
        <v>0.5454</v>
      </c>
      <c r="TP11" s="143">
        <v>20.14</v>
      </c>
      <c r="TQ11" s="154">
        <v>0.61760000000000004</v>
      </c>
      <c r="TR11" s="154">
        <v>0.1903</v>
      </c>
      <c r="TS11" s="154">
        <v>0.2893</v>
      </c>
      <c r="TT11" s="154">
        <v>0.12230000000000001</v>
      </c>
      <c r="TU11" s="154">
        <v>0.28499999999999998</v>
      </c>
      <c r="TV11" s="143">
        <v>36.11</v>
      </c>
      <c r="TW11" s="154">
        <v>0.93259999999999998</v>
      </c>
      <c r="TX11" s="154">
        <v>0.24759999999999999</v>
      </c>
      <c r="TY11" s="154">
        <v>1.8455999999999999</v>
      </c>
      <c r="TZ11" s="154">
        <v>0.41099999999999998</v>
      </c>
      <c r="UA11" s="154">
        <v>0.2077</v>
      </c>
      <c r="UB11" s="143">
        <v>32.9</v>
      </c>
      <c r="UC11" s="154">
        <v>1.0052000000000001</v>
      </c>
      <c r="UD11" s="154">
        <v>0.27539999999999998</v>
      </c>
      <c r="UE11" s="154">
        <v>1.0884</v>
      </c>
      <c r="UF11" s="154">
        <v>0.38519999999999999</v>
      </c>
      <c r="UG11" s="154">
        <v>0.16209999999999999</v>
      </c>
      <c r="UH11" s="143">
        <v>48.42</v>
      </c>
      <c r="UI11" s="154">
        <v>2.1772999999999998</v>
      </c>
      <c r="UJ11" s="154">
        <v>0.86760000000000004</v>
      </c>
      <c r="UK11" s="154">
        <v>1.1721999999999999</v>
      </c>
      <c r="UL11" s="154">
        <v>0.60340000000000005</v>
      </c>
      <c r="UM11" s="154">
        <v>0.57520000000000004</v>
      </c>
      <c r="UN11" s="143">
        <v>11.6</v>
      </c>
      <c r="UO11" s="154">
        <v>0.34510000000000002</v>
      </c>
      <c r="UP11" s="154">
        <v>0.23449999999999999</v>
      </c>
      <c r="UQ11" s="154">
        <v>0.50029999999999997</v>
      </c>
      <c r="UR11" s="154">
        <v>0.2046</v>
      </c>
      <c r="US11" s="154">
        <v>7.4399999999999994E-2</v>
      </c>
      <c r="UT11" s="143">
        <v>32.4</v>
      </c>
      <c r="UU11" s="154">
        <v>0.77749999999999997</v>
      </c>
      <c r="UV11" s="154">
        <v>0.44369999999999998</v>
      </c>
      <c r="UW11" s="154">
        <v>0.61429999999999996</v>
      </c>
      <c r="UX11" s="154">
        <v>0.29320000000000002</v>
      </c>
      <c r="UY11" s="154">
        <v>0.1956</v>
      </c>
      <c r="UZ11" s="143">
        <v>17.61</v>
      </c>
      <c r="VA11" s="154">
        <v>0.67849999999999999</v>
      </c>
      <c r="VB11" s="154">
        <v>0.2535</v>
      </c>
      <c r="VC11" s="154">
        <v>1.0367999999999999</v>
      </c>
      <c r="VD11" s="154">
        <v>0.28599999999999998</v>
      </c>
      <c r="VE11" s="154">
        <v>0.27079999999999999</v>
      </c>
      <c r="VF11" s="143">
        <v>134.80000000000001</v>
      </c>
      <c r="VG11" s="143">
        <v>10.35</v>
      </c>
      <c r="VH11" s="143">
        <v>2.38</v>
      </c>
      <c r="VI11" s="143">
        <v>3.49</v>
      </c>
      <c r="VJ11" s="143">
        <v>4.74</v>
      </c>
      <c r="VK11" s="143">
        <v>4.57</v>
      </c>
      <c r="VL11" s="143">
        <v>47.15</v>
      </c>
      <c r="VM11" s="143">
        <v>0.79</v>
      </c>
      <c r="VN11" s="143">
        <v>0.21</v>
      </c>
      <c r="VO11" s="143">
        <v>0.61</v>
      </c>
      <c r="VP11" s="143">
        <v>0.73</v>
      </c>
      <c r="VQ11" s="143">
        <v>0.38</v>
      </c>
      <c r="VR11" s="143">
        <v>27.66</v>
      </c>
      <c r="VS11" s="143">
        <v>0.39</v>
      </c>
      <c r="VT11" s="143">
        <v>0.2</v>
      </c>
      <c r="VU11" s="143">
        <v>0.68</v>
      </c>
      <c r="VV11" s="143">
        <v>0.2</v>
      </c>
      <c r="VW11" s="143">
        <v>0.33</v>
      </c>
      <c r="VX11" s="143">
        <v>20.66</v>
      </c>
      <c r="VY11" s="143">
        <v>0.36</v>
      </c>
      <c r="VZ11" s="143">
        <v>0.1</v>
      </c>
      <c r="WA11" s="143">
        <v>0.33</v>
      </c>
      <c r="WB11" s="143">
        <v>0.22</v>
      </c>
      <c r="WC11" s="143">
        <v>0.24</v>
      </c>
      <c r="WD11" s="143">
        <v>24.95</v>
      </c>
      <c r="WE11" s="143">
        <v>0.3</v>
      </c>
      <c r="WF11" s="143">
        <v>0.18</v>
      </c>
      <c r="WG11" s="143">
        <v>0.35</v>
      </c>
      <c r="WH11" s="143">
        <v>0.19</v>
      </c>
      <c r="WI11" s="143">
        <v>0.73</v>
      </c>
      <c r="WJ11" s="143">
        <v>10.42</v>
      </c>
      <c r="WK11" s="143">
        <v>0.36</v>
      </c>
      <c r="WL11" s="143">
        <v>0.13</v>
      </c>
      <c r="WM11" s="143">
        <v>0.23</v>
      </c>
      <c r="WN11" s="143">
        <v>0.17</v>
      </c>
      <c r="WO11" s="143">
        <v>0.24</v>
      </c>
      <c r="WP11" s="143">
        <v>17.61</v>
      </c>
      <c r="WQ11" s="143">
        <v>0.41</v>
      </c>
      <c r="WR11" s="143">
        <v>0.15</v>
      </c>
      <c r="WS11" s="143">
        <v>0.36</v>
      </c>
      <c r="WT11" s="143">
        <v>0.42</v>
      </c>
      <c r="WU11" s="143">
        <v>0.53</v>
      </c>
      <c r="WV11" s="143">
        <v>15.1</v>
      </c>
      <c r="WW11" s="143">
        <v>0.31</v>
      </c>
      <c r="WX11" s="143">
        <v>0.12</v>
      </c>
      <c r="WY11" s="143">
        <v>0.25</v>
      </c>
      <c r="WZ11" s="143">
        <v>0.05</v>
      </c>
      <c r="XA11" s="143">
        <v>0.13</v>
      </c>
      <c r="XB11" s="143">
        <v>109.06</v>
      </c>
      <c r="XC11" s="143">
        <v>8.0500000000000007</v>
      </c>
      <c r="XD11" s="143">
        <v>2.12</v>
      </c>
      <c r="XE11" s="143">
        <v>2.66</v>
      </c>
      <c r="XF11" s="143">
        <v>3.31</v>
      </c>
      <c r="XG11" s="143">
        <v>3.01</v>
      </c>
      <c r="XH11" s="143">
        <v>24.09</v>
      </c>
      <c r="XI11" s="143">
        <v>0.3</v>
      </c>
      <c r="XJ11" s="143">
        <v>0.18</v>
      </c>
      <c r="XK11" s="143">
        <v>0.66</v>
      </c>
      <c r="XL11" s="143">
        <v>0.26</v>
      </c>
      <c r="XM11" s="143">
        <v>0.21</v>
      </c>
      <c r="XN11" s="143">
        <v>43.37</v>
      </c>
      <c r="XO11" s="143">
        <v>1.1399999999999999</v>
      </c>
      <c r="XP11" s="143">
        <v>0.28999999999999998</v>
      </c>
      <c r="XQ11" s="143">
        <v>1.07</v>
      </c>
      <c r="XR11" s="143">
        <v>1.1599999999999999</v>
      </c>
      <c r="XS11" s="143">
        <v>0.69</v>
      </c>
      <c r="XT11" s="143">
        <v>20.32</v>
      </c>
      <c r="XU11" s="143">
        <v>0.44</v>
      </c>
      <c r="XV11" s="143">
        <v>0.16</v>
      </c>
      <c r="XW11" s="143">
        <v>0.61</v>
      </c>
      <c r="XX11" s="143">
        <v>0.65</v>
      </c>
      <c r="XY11" s="143">
        <v>0.28000000000000003</v>
      </c>
      <c r="XZ11" s="143">
        <v>33.9</v>
      </c>
      <c r="YA11" s="143">
        <v>0.22</v>
      </c>
      <c r="YB11" s="143">
        <v>0.55000000000000004</v>
      </c>
      <c r="YC11" s="143">
        <v>0.88</v>
      </c>
      <c r="YD11" s="143">
        <v>0.42</v>
      </c>
      <c r="YE11" s="143">
        <v>1.54</v>
      </c>
      <c r="YF11" s="143">
        <v>20.92</v>
      </c>
      <c r="YG11" s="143">
        <v>0.35</v>
      </c>
      <c r="YH11" s="143">
        <v>0.2</v>
      </c>
      <c r="YI11" s="143">
        <v>0.97</v>
      </c>
      <c r="YJ11" s="143">
        <v>0.12</v>
      </c>
      <c r="YK11" s="143">
        <v>0.12</v>
      </c>
      <c r="YL11" s="5"/>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row>
    <row r="12" spans="1:752" ht="15.6">
      <c r="A12" s="143">
        <v>2018</v>
      </c>
      <c r="B12" s="143">
        <v>640.66999999999996</v>
      </c>
      <c r="C12" s="143">
        <v>50.58</v>
      </c>
      <c r="D12" s="143">
        <v>55.84</v>
      </c>
      <c r="E12" s="143">
        <v>33.39</v>
      </c>
      <c r="F12" s="143">
        <v>57.87</v>
      </c>
      <c r="G12" s="143">
        <v>26.89</v>
      </c>
      <c r="H12" s="143">
        <v>219.16</v>
      </c>
      <c r="I12" s="143">
        <v>12.68</v>
      </c>
      <c r="J12" s="143">
        <v>18.68</v>
      </c>
      <c r="K12" s="143">
        <v>7.05</v>
      </c>
      <c r="L12" s="143">
        <v>10.14</v>
      </c>
      <c r="M12" s="143">
        <v>7.89</v>
      </c>
      <c r="N12" s="143">
        <v>112.32</v>
      </c>
      <c r="O12" s="143">
        <v>3.04</v>
      </c>
      <c r="P12" s="143">
        <v>3.64</v>
      </c>
      <c r="Q12" s="143">
        <v>3.88</v>
      </c>
      <c r="R12" s="143">
        <v>1.92</v>
      </c>
      <c r="S12" s="143">
        <v>1.55</v>
      </c>
      <c r="T12" s="143">
        <v>87.36</v>
      </c>
      <c r="U12" s="143">
        <v>3.59</v>
      </c>
      <c r="V12" s="143">
        <v>0.76</v>
      </c>
      <c r="W12" s="143">
        <v>2.34</v>
      </c>
      <c r="X12" s="143">
        <v>2.42</v>
      </c>
      <c r="Y12" s="143">
        <v>1.1299999999999999</v>
      </c>
      <c r="Z12" s="143">
        <v>68.319999999999993</v>
      </c>
      <c r="AA12" s="143">
        <v>1.91</v>
      </c>
      <c r="AB12" s="143">
        <v>0.79</v>
      </c>
      <c r="AC12" s="143">
        <v>1.73</v>
      </c>
      <c r="AD12" s="143">
        <v>1.94</v>
      </c>
      <c r="AE12" s="143">
        <v>1.77</v>
      </c>
      <c r="AF12" s="143">
        <v>290.13</v>
      </c>
      <c r="AG12" s="143">
        <v>8.6300000000000008</v>
      </c>
      <c r="AH12" s="143">
        <v>4.1100000000000003</v>
      </c>
      <c r="AI12" s="143">
        <v>6.71</v>
      </c>
      <c r="AJ12" s="143">
        <v>4.5599999999999996</v>
      </c>
      <c r="AK12" s="143">
        <v>3.16</v>
      </c>
      <c r="AL12" s="143">
        <v>210.04</v>
      </c>
      <c r="AM12" s="143">
        <v>2.5099999999999998</v>
      </c>
      <c r="AN12" s="143">
        <v>0.75</v>
      </c>
      <c r="AO12" s="143">
        <v>3.48</v>
      </c>
      <c r="AP12" s="143">
        <v>3.05</v>
      </c>
      <c r="AQ12" s="143">
        <v>1.2</v>
      </c>
      <c r="AR12" s="143">
        <v>47.28</v>
      </c>
      <c r="AS12" s="143">
        <v>2.8</v>
      </c>
      <c r="AT12" s="143">
        <v>0.38</v>
      </c>
      <c r="AU12" s="143">
        <v>2.99</v>
      </c>
      <c r="AV12" s="143">
        <v>2.0099999999999998</v>
      </c>
      <c r="AW12" s="143">
        <v>0.99</v>
      </c>
      <c r="AX12" s="143">
        <v>47.14</v>
      </c>
      <c r="AY12" s="143">
        <v>2.0699999999999998</v>
      </c>
      <c r="AZ12" s="143">
        <v>0.51</v>
      </c>
      <c r="BA12" s="143">
        <v>2.6</v>
      </c>
      <c r="BB12" s="143">
        <v>0.87</v>
      </c>
      <c r="BC12" s="143">
        <v>0.54</v>
      </c>
      <c r="BD12" s="143">
        <v>80.45</v>
      </c>
      <c r="BE12" s="143">
        <v>2.4500000000000002</v>
      </c>
      <c r="BF12" s="143">
        <v>0.92</v>
      </c>
      <c r="BG12" s="143">
        <v>2.29</v>
      </c>
      <c r="BH12" s="143">
        <v>1.64</v>
      </c>
      <c r="BI12" s="143">
        <v>1</v>
      </c>
      <c r="BJ12" s="143">
        <v>97.06</v>
      </c>
      <c r="BK12" s="143">
        <v>1.8</v>
      </c>
      <c r="BL12" s="143">
        <v>0.95</v>
      </c>
      <c r="BM12" s="143">
        <v>1.55</v>
      </c>
      <c r="BN12" s="143">
        <v>1.67</v>
      </c>
      <c r="BO12" s="143">
        <v>1.04</v>
      </c>
      <c r="BP12" s="143">
        <v>38.43</v>
      </c>
      <c r="BQ12" s="143">
        <v>1.28</v>
      </c>
      <c r="BR12" s="143">
        <v>0.34</v>
      </c>
      <c r="BS12" s="143">
        <v>1.96</v>
      </c>
      <c r="BT12" s="143">
        <v>1.23</v>
      </c>
      <c r="BU12" s="143">
        <v>0.59</v>
      </c>
      <c r="BV12" s="146">
        <v>113.96</v>
      </c>
      <c r="BW12" s="143">
        <v>2.4900000000000002</v>
      </c>
      <c r="BX12" s="143">
        <v>0.72</v>
      </c>
      <c r="BY12" s="143">
        <v>2.4</v>
      </c>
      <c r="BZ12" s="143">
        <v>1.1399999999999999</v>
      </c>
      <c r="CA12" s="143">
        <v>0.78</v>
      </c>
      <c r="CB12" s="143">
        <v>44.12</v>
      </c>
      <c r="CC12" s="143">
        <v>0.9</v>
      </c>
      <c r="CD12" s="143">
        <v>0.32</v>
      </c>
      <c r="CE12" s="143">
        <v>0.44</v>
      </c>
      <c r="CF12" s="143">
        <v>0.84</v>
      </c>
      <c r="CG12" s="143">
        <v>0.25</v>
      </c>
      <c r="CH12" s="143">
        <v>279.19</v>
      </c>
      <c r="CI12" s="143">
        <v>9.75</v>
      </c>
      <c r="CJ12" s="143">
        <v>16.04</v>
      </c>
      <c r="CK12" s="143">
        <v>11.05</v>
      </c>
      <c r="CL12" s="143">
        <v>12.59</v>
      </c>
      <c r="CM12" s="143">
        <v>8.86</v>
      </c>
      <c r="CN12" s="143">
        <v>150.83000000000001</v>
      </c>
      <c r="CO12" s="143">
        <v>6.81</v>
      </c>
      <c r="CP12" s="143">
        <v>1.36</v>
      </c>
      <c r="CQ12" s="143">
        <v>8.4</v>
      </c>
      <c r="CR12" s="143">
        <v>4.1500000000000004</v>
      </c>
      <c r="CS12" s="143">
        <v>2.46</v>
      </c>
      <c r="CT12" s="143">
        <v>107.36</v>
      </c>
      <c r="CU12" s="143">
        <v>3.47</v>
      </c>
      <c r="CV12" s="143">
        <v>0.71</v>
      </c>
      <c r="CW12" s="143">
        <v>6.02</v>
      </c>
      <c r="CX12" s="143">
        <v>2.93</v>
      </c>
      <c r="CY12" s="143">
        <v>0.85</v>
      </c>
      <c r="CZ12" s="143">
        <v>75.260000000000005</v>
      </c>
      <c r="DA12" s="143">
        <v>1.6</v>
      </c>
      <c r="DB12" s="143">
        <v>0.63</v>
      </c>
      <c r="DC12" s="143">
        <v>2.06</v>
      </c>
      <c r="DD12" s="143">
        <v>3.17</v>
      </c>
      <c r="DE12" s="143">
        <v>1.42</v>
      </c>
      <c r="DF12" s="143">
        <v>47.37</v>
      </c>
      <c r="DG12" s="143">
        <v>0.91</v>
      </c>
      <c r="DH12" s="143">
        <v>0.43</v>
      </c>
      <c r="DI12" s="143">
        <v>2.31</v>
      </c>
      <c r="DJ12" s="143">
        <v>0.63</v>
      </c>
      <c r="DK12" s="143">
        <v>0.46</v>
      </c>
      <c r="DL12" s="143">
        <v>115.06</v>
      </c>
      <c r="DM12" s="143">
        <v>1.31</v>
      </c>
      <c r="DN12" s="143">
        <v>0.44</v>
      </c>
      <c r="DO12" s="143">
        <v>2.25</v>
      </c>
      <c r="DP12" s="143">
        <v>0.88</v>
      </c>
      <c r="DQ12" s="143">
        <v>0.65</v>
      </c>
      <c r="DR12" s="143">
        <v>86.97</v>
      </c>
      <c r="DS12" s="143">
        <v>2</v>
      </c>
      <c r="DT12" s="143">
        <v>0.63</v>
      </c>
      <c r="DU12" s="143">
        <v>2.34</v>
      </c>
      <c r="DV12" s="143">
        <v>1.68</v>
      </c>
      <c r="DW12" s="143">
        <v>0.55000000000000004</v>
      </c>
      <c r="DX12" s="143">
        <v>19.329999999999998</v>
      </c>
      <c r="DY12" s="143">
        <v>0.46</v>
      </c>
      <c r="DZ12" s="143">
        <v>0.28000000000000003</v>
      </c>
      <c r="EA12" s="143">
        <v>2.0299999999999998</v>
      </c>
      <c r="EB12" s="143">
        <v>0.23</v>
      </c>
      <c r="EC12" s="143">
        <v>0.23</v>
      </c>
      <c r="ED12" s="143">
        <v>18.14</v>
      </c>
      <c r="EE12" s="143">
        <v>2.0699999999999998</v>
      </c>
      <c r="EF12" s="143">
        <v>0.24</v>
      </c>
      <c r="EG12" s="143">
        <v>0.98</v>
      </c>
      <c r="EH12" s="143">
        <v>0.91</v>
      </c>
      <c r="EI12" s="143">
        <v>0.22</v>
      </c>
      <c r="EJ12" s="143">
        <v>94.95</v>
      </c>
      <c r="EK12" s="143">
        <v>1.1599999999999999</v>
      </c>
      <c r="EL12" s="143">
        <v>0.53</v>
      </c>
      <c r="EM12" s="143">
        <v>5.47</v>
      </c>
      <c r="EN12" s="143">
        <v>1.39</v>
      </c>
      <c r="EO12" s="143">
        <v>0.62</v>
      </c>
      <c r="EP12" s="143">
        <v>19.010000000000002</v>
      </c>
      <c r="EQ12" s="143">
        <v>0.56999999999999995</v>
      </c>
      <c r="ER12" s="143">
        <v>0.31</v>
      </c>
      <c r="ES12" s="143">
        <v>2.08</v>
      </c>
      <c r="ET12" s="143">
        <v>0.45</v>
      </c>
      <c r="EU12" s="143">
        <v>0.31</v>
      </c>
      <c r="EV12" s="143">
        <v>183.29</v>
      </c>
      <c r="EW12" s="143">
        <v>8.9499999999999993</v>
      </c>
      <c r="EX12" s="143">
        <v>4.88</v>
      </c>
      <c r="EY12" s="143">
        <v>4.2300000000000004</v>
      </c>
      <c r="EZ12" s="143">
        <v>3.62</v>
      </c>
      <c r="FA12" s="143">
        <v>4.5999999999999996</v>
      </c>
      <c r="FB12" s="143">
        <v>39.58</v>
      </c>
      <c r="FC12" s="143">
        <v>1.92</v>
      </c>
      <c r="FD12" s="143">
        <v>0.33</v>
      </c>
      <c r="FE12" s="143">
        <v>3.22</v>
      </c>
      <c r="FF12" s="143">
        <v>0.21</v>
      </c>
      <c r="FG12" s="143">
        <v>0.23</v>
      </c>
      <c r="FH12" s="143">
        <v>11.33</v>
      </c>
      <c r="FI12" s="143">
        <v>0.42</v>
      </c>
      <c r="FJ12" s="143">
        <v>0.15</v>
      </c>
      <c r="FK12" s="143">
        <v>0.95</v>
      </c>
      <c r="FL12" s="143">
        <v>0.11</v>
      </c>
      <c r="FM12" s="143">
        <v>0.19</v>
      </c>
      <c r="FN12" s="143">
        <v>20.91</v>
      </c>
      <c r="FO12" s="143">
        <v>0.41</v>
      </c>
      <c r="FP12" s="143">
        <v>0.26</v>
      </c>
      <c r="FQ12" s="143">
        <v>1.18</v>
      </c>
      <c r="FR12" s="143">
        <v>0.36</v>
      </c>
      <c r="FS12" s="143">
        <v>7.0000000000000007E-2</v>
      </c>
      <c r="FT12" s="143">
        <v>26.48</v>
      </c>
      <c r="FU12" s="143">
        <v>1.46</v>
      </c>
      <c r="FV12" s="143">
        <v>0.3</v>
      </c>
      <c r="FW12" s="143">
        <v>1.54</v>
      </c>
      <c r="FX12" s="143">
        <v>0.27</v>
      </c>
      <c r="FY12" s="143">
        <v>0.24</v>
      </c>
      <c r="FZ12" s="143">
        <v>52.93</v>
      </c>
      <c r="GA12" s="143">
        <v>2.96</v>
      </c>
      <c r="GB12" s="143">
        <v>0.55000000000000004</v>
      </c>
      <c r="GC12" s="143">
        <v>1.81</v>
      </c>
      <c r="GD12" s="143">
        <v>0.9</v>
      </c>
      <c r="GE12" s="143">
        <v>0.56000000000000005</v>
      </c>
      <c r="GF12" s="143">
        <v>30.86</v>
      </c>
      <c r="GG12" s="143">
        <v>1.06</v>
      </c>
      <c r="GH12" s="143">
        <v>0.47</v>
      </c>
      <c r="GI12" s="143">
        <v>1.47</v>
      </c>
      <c r="GJ12" s="143">
        <v>0.28999999999999998</v>
      </c>
      <c r="GK12" s="143">
        <v>0.38</v>
      </c>
      <c r="GL12" s="143">
        <v>27.9</v>
      </c>
      <c r="GM12" s="143">
        <v>0.83</v>
      </c>
      <c r="GN12" s="143">
        <v>0.41</v>
      </c>
      <c r="GO12" s="143">
        <v>1.36</v>
      </c>
      <c r="GP12" s="143">
        <v>0.38</v>
      </c>
      <c r="GQ12" s="143">
        <v>0.37</v>
      </c>
      <c r="GR12" s="143">
        <v>18.100000000000001</v>
      </c>
      <c r="GS12" s="143">
        <v>0.7</v>
      </c>
      <c r="GT12" s="143">
        <v>0.13</v>
      </c>
      <c r="GU12" s="143">
        <v>0.56999999999999995</v>
      </c>
      <c r="GV12" s="143">
        <v>0.49</v>
      </c>
      <c r="GW12" s="143">
        <v>0.17</v>
      </c>
      <c r="GX12" s="143">
        <v>27.61</v>
      </c>
      <c r="GY12" s="143">
        <v>1.43</v>
      </c>
      <c r="GZ12" s="143">
        <v>0.22</v>
      </c>
      <c r="HA12" s="143">
        <v>1.45</v>
      </c>
      <c r="HB12" s="143">
        <v>0.56999999999999995</v>
      </c>
      <c r="HC12" s="143">
        <v>0.53</v>
      </c>
      <c r="HD12" s="143">
        <v>20.14</v>
      </c>
      <c r="HE12" s="143">
        <v>0.55000000000000004</v>
      </c>
      <c r="HF12" s="143">
        <v>0.2</v>
      </c>
      <c r="HG12" s="143">
        <v>0.76</v>
      </c>
      <c r="HH12" s="143">
        <v>0.15</v>
      </c>
      <c r="HI12" s="143">
        <v>0.35</v>
      </c>
      <c r="HJ12" s="143">
        <v>12.1</v>
      </c>
      <c r="HK12" s="143">
        <v>0.4</v>
      </c>
      <c r="HL12" s="143">
        <v>0.19</v>
      </c>
      <c r="HM12" s="143">
        <v>0.82</v>
      </c>
      <c r="HN12" s="143">
        <v>0.15</v>
      </c>
      <c r="HO12" s="143">
        <v>0.13</v>
      </c>
      <c r="HP12" s="143">
        <v>27.95</v>
      </c>
      <c r="HQ12" s="143">
        <v>0.86</v>
      </c>
      <c r="HR12" s="143">
        <v>0.18</v>
      </c>
      <c r="HS12" s="143">
        <v>1.68</v>
      </c>
      <c r="HT12" s="143">
        <v>0.55000000000000004</v>
      </c>
      <c r="HU12" s="143">
        <v>0.41</v>
      </c>
      <c r="HV12" s="143">
        <v>38.85</v>
      </c>
      <c r="HW12" s="143">
        <v>1.1000000000000001</v>
      </c>
      <c r="HX12" s="143">
        <v>0.56000000000000005</v>
      </c>
      <c r="HY12" s="143">
        <v>1.1499999999999999</v>
      </c>
      <c r="HZ12" s="143">
        <v>0.33</v>
      </c>
      <c r="IA12" s="143">
        <v>0.4</v>
      </c>
      <c r="IB12" s="143">
        <v>31.34</v>
      </c>
      <c r="IC12" s="143">
        <v>0.97</v>
      </c>
      <c r="ID12" s="143">
        <v>0.24</v>
      </c>
      <c r="IE12" s="143">
        <v>1.26</v>
      </c>
      <c r="IF12" s="143">
        <v>0.24</v>
      </c>
      <c r="IG12" s="143">
        <v>0.43</v>
      </c>
      <c r="IH12" s="143">
        <v>129.19999999999999</v>
      </c>
      <c r="II12" s="143">
        <v>14.98</v>
      </c>
      <c r="IJ12" s="143">
        <v>1.49</v>
      </c>
      <c r="IK12" s="143">
        <v>1.68</v>
      </c>
      <c r="IL12" s="143">
        <v>4.08</v>
      </c>
      <c r="IM12" s="143">
        <v>1.32</v>
      </c>
      <c r="IN12" s="143">
        <v>117.53</v>
      </c>
      <c r="IO12" s="143">
        <v>4.7</v>
      </c>
      <c r="IP12" s="143">
        <v>2.64</v>
      </c>
      <c r="IQ12" s="143">
        <v>3.75</v>
      </c>
      <c r="IR12" s="143">
        <v>2.64</v>
      </c>
      <c r="IS12" s="143">
        <v>2.76</v>
      </c>
      <c r="IT12" s="143">
        <v>16.510000000000002</v>
      </c>
      <c r="IU12" s="143">
        <v>0.54</v>
      </c>
      <c r="IV12" s="143">
        <v>0.14000000000000001</v>
      </c>
      <c r="IW12" s="143">
        <v>0.6</v>
      </c>
      <c r="IX12" s="143">
        <v>0.06</v>
      </c>
      <c r="IY12" s="143">
        <v>0.43</v>
      </c>
      <c r="IZ12" s="143">
        <v>16.670000000000002</v>
      </c>
      <c r="JA12" s="143">
        <v>0.4</v>
      </c>
      <c r="JB12" s="143">
        <v>0.21</v>
      </c>
      <c r="JC12" s="143">
        <v>0.91</v>
      </c>
      <c r="JD12" s="143">
        <v>0.22</v>
      </c>
      <c r="JE12" s="143">
        <v>0.15</v>
      </c>
      <c r="JF12" s="143">
        <v>39.86</v>
      </c>
      <c r="JG12" s="143">
        <v>1.1000000000000001</v>
      </c>
      <c r="JH12" s="143">
        <v>0.37</v>
      </c>
      <c r="JI12" s="143">
        <v>1</v>
      </c>
      <c r="JJ12" s="143">
        <v>0.79</v>
      </c>
      <c r="JK12" s="143">
        <v>0.79</v>
      </c>
      <c r="JL12" s="143">
        <v>11.55</v>
      </c>
      <c r="JM12" s="143">
        <v>0.35</v>
      </c>
      <c r="JN12" s="143">
        <v>0.09</v>
      </c>
      <c r="JO12" s="143">
        <v>0.4</v>
      </c>
      <c r="JP12" s="143">
        <v>0.06</v>
      </c>
      <c r="JQ12" s="143">
        <v>0.09</v>
      </c>
      <c r="JR12" s="143">
        <v>15.71</v>
      </c>
      <c r="JS12" s="143">
        <v>0.63</v>
      </c>
      <c r="JT12" s="143">
        <v>0.12</v>
      </c>
      <c r="JU12" s="143">
        <v>0.54</v>
      </c>
      <c r="JV12" s="143">
        <v>0.13</v>
      </c>
      <c r="JW12" s="143">
        <v>0.22</v>
      </c>
      <c r="JX12" s="143">
        <v>54.35</v>
      </c>
      <c r="JY12" s="143">
        <v>1.44</v>
      </c>
      <c r="JZ12" s="143">
        <v>0.51</v>
      </c>
      <c r="KA12" s="143">
        <v>1.82</v>
      </c>
      <c r="KB12" s="143">
        <v>0.49</v>
      </c>
      <c r="KC12" s="143">
        <v>0.67</v>
      </c>
      <c r="KD12" s="143">
        <v>36.04</v>
      </c>
      <c r="KE12" s="143">
        <v>1.18</v>
      </c>
      <c r="KF12" s="143">
        <v>0.32</v>
      </c>
      <c r="KG12" s="143">
        <v>0.83</v>
      </c>
      <c r="KH12" s="143">
        <v>0.4</v>
      </c>
      <c r="KI12" s="143">
        <v>0.39</v>
      </c>
      <c r="KJ12" s="143">
        <v>44.14</v>
      </c>
      <c r="KK12" s="143">
        <v>1.1499999999999999</v>
      </c>
      <c r="KL12" s="143">
        <v>0.35</v>
      </c>
      <c r="KM12" s="143">
        <v>1.93</v>
      </c>
      <c r="KN12" s="143">
        <v>0.16</v>
      </c>
      <c r="KO12" s="143">
        <v>0.23</v>
      </c>
      <c r="KP12" s="143">
        <v>32.65</v>
      </c>
      <c r="KQ12" s="143">
        <v>0.89</v>
      </c>
      <c r="KR12" s="143">
        <v>0.23</v>
      </c>
      <c r="KS12" s="143">
        <v>0.93</v>
      </c>
      <c r="KT12" s="143">
        <v>0.11</v>
      </c>
      <c r="KU12" s="143">
        <v>0.17</v>
      </c>
      <c r="KV12" s="143">
        <v>39.57</v>
      </c>
      <c r="KW12" s="143">
        <v>0.7</v>
      </c>
      <c r="KX12" s="143">
        <v>0.37</v>
      </c>
      <c r="KY12" s="143">
        <v>1.67</v>
      </c>
      <c r="KZ12" s="143">
        <v>0.72</v>
      </c>
      <c r="LA12" s="143">
        <v>0.22</v>
      </c>
      <c r="LB12" s="143">
        <v>247.25</v>
      </c>
      <c r="LC12" s="143">
        <v>11.99</v>
      </c>
      <c r="LD12" s="143">
        <v>9.5399999999999991</v>
      </c>
      <c r="LE12" s="143">
        <v>4.46</v>
      </c>
      <c r="LF12" s="143">
        <v>7.18</v>
      </c>
      <c r="LG12" s="143">
        <v>9.1999999999999993</v>
      </c>
      <c r="LH12" s="143">
        <v>29.98</v>
      </c>
      <c r="LI12" s="143">
        <v>0.84</v>
      </c>
      <c r="LJ12" s="143">
        <v>0.19</v>
      </c>
      <c r="LK12" s="143">
        <v>0.55000000000000004</v>
      </c>
      <c r="LL12" s="143">
        <v>0.39</v>
      </c>
      <c r="LM12" s="143">
        <v>0.45</v>
      </c>
      <c r="LN12" s="143">
        <v>68.83</v>
      </c>
      <c r="LO12" s="143">
        <v>1.48</v>
      </c>
      <c r="LP12" s="143">
        <v>0.83</v>
      </c>
      <c r="LQ12" s="143">
        <v>2.14</v>
      </c>
      <c r="LR12" s="143">
        <v>0.97</v>
      </c>
      <c r="LS12" s="143">
        <v>0.54</v>
      </c>
      <c r="LT12" s="143">
        <v>87.72</v>
      </c>
      <c r="LU12" s="143">
        <v>5.07</v>
      </c>
      <c r="LV12" s="143">
        <v>0.7</v>
      </c>
      <c r="LW12" s="143">
        <v>1.06</v>
      </c>
      <c r="LX12" s="143">
        <v>3.63</v>
      </c>
      <c r="LY12" s="143">
        <v>1.67</v>
      </c>
      <c r="LZ12" s="143">
        <v>104.53</v>
      </c>
      <c r="MA12" s="143">
        <v>3.74</v>
      </c>
      <c r="MB12" s="143">
        <v>1.08</v>
      </c>
      <c r="MC12" s="143">
        <v>1.26</v>
      </c>
      <c r="MD12" s="143">
        <v>2.29</v>
      </c>
      <c r="ME12" s="143">
        <v>2.44</v>
      </c>
      <c r="MF12" s="143">
        <v>68.69</v>
      </c>
      <c r="MG12" s="143">
        <v>0.35</v>
      </c>
      <c r="MH12" s="143">
        <v>0.13</v>
      </c>
      <c r="MI12" s="143">
        <v>0.28999999999999998</v>
      </c>
      <c r="MJ12" s="143">
        <v>0.08</v>
      </c>
      <c r="MK12" s="143">
        <v>0.14000000000000001</v>
      </c>
      <c r="ML12" s="143">
        <v>40.71</v>
      </c>
      <c r="MM12" s="143">
        <v>1.61</v>
      </c>
      <c r="MN12" s="143">
        <v>0.65</v>
      </c>
      <c r="MO12" s="143">
        <v>0.82</v>
      </c>
      <c r="MP12" s="143">
        <v>0.46</v>
      </c>
      <c r="MQ12" s="143">
        <v>0.3</v>
      </c>
      <c r="MR12" s="143">
        <v>83.95</v>
      </c>
      <c r="MS12" s="143">
        <v>2.13</v>
      </c>
      <c r="MT12" s="143">
        <v>0.67</v>
      </c>
      <c r="MU12" s="143">
        <v>1.1599999999999999</v>
      </c>
      <c r="MV12" s="143">
        <v>2.6</v>
      </c>
      <c r="MW12" s="143">
        <v>0.74</v>
      </c>
      <c r="MX12" s="143">
        <v>37.71</v>
      </c>
      <c r="MY12" s="143">
        <v>1.46</v>
      </c>
      <c r="MZ12" s="143">
        <v>0.39</v>
      </c>
      <c r="NA12" s="143">
        <v>1.69</v>
      </c>
      <c r="NB12" s="143">
        <v>0.25</v>
      </c>
      <c r="NC12" s="143">
        <v>0.54</v>
      </c>
      <c r="ND12" s="143">
        <v>78.73</v>
      </c>
      <c r="NE12" s="143">
        <v>1.1599999999999999</v>
      </c>
      <c r="NF12" s="143">
        <v>0.64</v>
      </c>
      <c r="NG12" s="143">
        <v>2.5</v>
      </c>
      <c r="NH12" s="143">
        <v>1.1200000000000001</v>
      </c>
      <c r="NI12" s="143">
        <v>0.43</v>
      </c>
      <c r="NJ12" s="143">
        <v>20.56</v>
      </c>
      <c r="NK12" s="143">
        <v>0.53</v>
      </c>
      <c r="NL12" s="143">
        <v>0.56999999999999995</v>
      </c>
      <c r="NM12" s="143">
        <v>1.1100000000000001</v>
      </c>
      <c r="NN12" s="143">
        <v>0.15</v>
      </c>
      <c r="NO12" s="143">
        <v>0.28000000000000003</v>
      </c>
      <c r="NP12" s="143">
        <v>12.81</v>
      </c>
      <c r="NQ12" s="143">
        <v>0.29330000000000001</v>
      </c>
      <c r="NR12" s="143">
        <v>9.4600000000000004E-2</v>
      </c>
      <c r="NS12" s="143">
        <v>0.41</v>
      </c>
      <c r="NT12" s="143">
        <v>0.1323</v>
      </c>
      <c r="NU12" s="143">
        <v>1.9099999999999999E-2</v>
      </c>
      <c r="NV12" s="143">
        <v>111.38</v>
      </c>
      <c r="NW12" s="143">
        <v>4.24</v>
      </c>
      <c r="NX12" s="143">
        <v>2.23</v>
      </c>
      <c r="NY12" s="143">
        <v>7.16</v>
      </c>
      <c r="NZ12" s="143">
        <v>3.34</v>
      </c>
      <c r="OA12" s="143">
        <v>5.14</v>
      </c>
      <c r="OB12" s="143">
        <v>40.29</v>
      </c>
      <c r="OC12" s="143">
        <v>1.0900000000000001</v>
      </c>
      <c r="OD12" s="143">
        <v>0.4</v>
      </c>
      <c r="OE12" s="143">
        <v>1.46</v>
      </c>
      <c r="OF12" s="143">
        <v>0.68</v>
      </c>
      <c r="OG12" s="143">
        <v>0.56000000000000005</v>
      </c>
      <c r="OH12" s="143">
        <v>34.270000000000003</v>
      </c>
      <c r="OI12" s="143">
        <v>0.6</v>
      </c>
      <c r="OJ12" s="143">
        <v>0.18</v>
      </c>
      <c r="OK12" s="143">
        <v>1.86</v>
      </c>
      <c r="OL12" s="143">
        <v>0.5</v>
      </c>
      <c r="OM12" s="143">
        <v>0.36</v>
      </c>
      <c r="ON12" s="143">
        <v>46.24</v>
      </c>
      <c r="OO12" s="143">
        <v>1.29</v>
      </c>
      <c r="OP12" s="143">
        <v>0.45</v>
      </c>
      <c r="OQ12" s="143">
        <v>0.82</v>
      </c>
      <c r="OR12" s="143">
        <v>0.69</v>
      </c>
      <c r="OS12" s="143">
        <v>0.48</v>
      </c>
      <c r="OT12" s="143">
        <v>36.380000000000003</v>
      </c>
      <c r="OU12" s="143">
        <v>0.96</v>
      </c>
      <c r="OV12" s="143">
        <v>0.34</v>
      </c>
      <c r="OW12" s="143">
        <v>2.1</v>
      </c>
      <c r="OX12" s="143">
        <v>0.23</v>
      </c>
      <c r="OY12" s="143">
        <v>0.22</v>
      </c>
      <c r="OZ12" s="143">
        <v>41.32</v>
      </c>
      <c r="PA12" s="143">
        <v>0.93</v>
      </c>
      <c r="PB12" s="143">
        <v>0.51</v>
      </c>
      <c r="PC12" s="143">
        <v>1.02</v>
      </c>
      <c r="PD12" s="143">
        <v>0.55000000000000004</v>
      </c>
      <c r="PE12" s="143">
        <v>1.1499999999999999</v>
      </c>
      <c r="PF12" s="143">
        <v>43.33</v>
      </c>
      <c r="PG12" s="143">
        <v>0.93</v>
      </c>
      <c r="PH12" s="143">
        <v>0.51</v>
      </c>
      <c r="PI12" s="143">
        <v>3.39</v>
      </c>
      <c r="PJ12" s="143">
        <v>1.06</v>
      </c>
      <c r="PK12" s="143">
        <v>0.94</v>
      </c>
      <c r="PL12" s="143">
        <v>8.4499999999999993</v>
      </c>
      <c r="PM12" s="143">
        <v>0.33</v>
      </c>
      <c r="PN12" s="143">
        <v>0.18</v>
      </c>
      <c r="PO12" s="143">
        <v>0.36</v>
      </c>
      <c r="PP12" s="143">
        <v>0.16</v>
      </c>
      <c r="PQ12" s="143">
        <v>0.04</v>
      </c>
      <c r="PR12" s="143">
        <v>24.68</v>
      </c>
      <c r="PS12" s="143">
        <v>0.41</v>
      </c>
      <c r="PT12" s="143">
        <v>0.3</v>
      </c>
      <c r="PU12" s="143">
        <v>2.14</v>
      </c>
      <c r="PV12" s="143">
        <v>0.13</v>
      </c>
      <c r="PW12" s="143">
        <v>0.19</v>
      </c>
      <c r="PX12" s="143">
        <v>28.7</v>
      </c>
      <c r="PY12" s="143">
        <v>0.67</v>
      </c>
      <c r="PZ12" s="143">
        <v>0.25</v>
      </c>
      <c r="QA12" s="143">
        <v>2.04</v>
      </c>
      <c r="QB12" s="143">
        <v>0.49</v>
      </c>
      <c r="QC12" s="143">
        <v>0.2</v>
      </c>
      <c r="QD12" s="143">
        <v>35.47</v>
      </c>
      <c r="QE12" s="143">
        <v>0.93</v>
      </c>
      <c r="QF12" s="143">
        <v>0.38</v>
      </c>
      <c r="QG12" s="143">
        <v>2.4</v>
      </c>
      <c r="QH12" s="143">
        <v>0.57999999999999996</v>
      </c>
      <c r="QI12" s="143">
        <v>1.02</v>
      </c>
      <c r="QJ12" s="143">
        <v>32.11</v>
      </c>
      <c r="QK12" s="143">
        <v>0.95</v>
      </c>
      <c r="QL12" s="143">
        <v>0.43</v>
      </c>
      <c r="QM12" s="143">
        <v>0.97</v>
      </c>
      <c r="QN12" s="143">
        <v>0.75</v>
      </c>
      <c r="QO12" s="143">
        <v>0.35</v>
      </c>
      <c r="QP12" s="143">
        <v>25.34</v>
      </c>
      <c r="QQ12" s="143">
        <v>1.1299999999999999</v>
      </c>
      <c r="QR12" s="143">
        <v>0.37</v>
      </c>
      <c r="QS12" s="143">
        <v>0.86</v>
      </c>
      <c r="QT12" s="143">
        <v>0.34</v>
      </c>
      <c r="QU12" s="143">
        <v>0.28999999999999998</v>
      </c>
      <c r="QV12" s="143">
        <v>391.2</v>
      </c>
      <c r="QW12" s="143">
        <v>72.099999999999994</v>
      </c>
      <c r="QX12" s="143">
        <v>20.21</v>
      </c>
      <c r="QY12" s="143">
        <v>24.21</v>
      </c>
      <c r="QZ12" s="143">
        <v>50.12</v>
      </c>
      <c r="RA12" s="143">
        <v>17.32</v>
      </c>
      <c r="RB12" s="143">
        <v>613.54</v>
      </c>
      <c r="RC12" s="153">
        <v>45.731099999999998</v>
      </c>
      <c r="RD12" s="154">
        <v>33.144399999999997</v>
      </c>
      <c r="RE12" s="154">
        <v>12.4739</v>
      </c>
      <c r="RF12" s="154">
        <v>33.316099999999999</v>
      </c>
      <c r="RG12" s="154">
        <v>18.783100000000001</v>
      </c>
      <c r="RH12" s="143">
        <v>20.55</v>
      </c>
      <c r="RI12" s="154">
        <v>1.2034</v>
      </c>
      <c r="RJ12" s="154">
        <v>0.2858</v>
      </c>
      <c r="RK12" s="154">
        <v>0.95109999999999995</v>
      </c>
      <c r="RL12" s="154">
        <v>0.47549999999999998</v>
      </c>
      <c r="RM12" s="154">
        <v>0.39829999999999999</v>
      </c>
      <c r="RN12" s="143">
        <v>28.7</v>
      </c>
      <c r="RO12" s="154">
        <v>2.5451000000000001</v>
      </c>
      <c r="RP12" s="154">
        <v>0.61670000000000003</v>
      </c>
      <c r="RQ12" s="154">
        <v>0.3589</v>
      </c>
      <c r="RR12" s="154">
        <v>0.73580000000000001</v>
      </c>
      <c r="RS12" s="154">
        <v>0.58760000000000001</v>
      </c>
      <c r="RT12" s="143">
        <v>36.92</v>
      </c>
      <c r="RU12" s="154">
        <v>0.99219999999999997</v>
      </c>
      <c r="RV12" s="154">
        <v>0.31850000000000001</v>
      </c>
      <c r="RW12" s="154">
        <v>1.0222</v>
      </c>
      <c r="RX12" s="154">
        <v>0.66520000000000001</v>
      </c>
      <c r="RY12" s="154">
        <v>0.1953</v>
      </c>
      <c r="RZ12" s="143">
        <v>30.97</v>
      </c>
      <c r="SA12" s="154">
        <v>0.73380000000000001</v>
      </c>
      <c r="SB12" s="154">
        <v>0.34699999999999998</v>
      </c>
      <c r="SC12" s="154">
        <v>1.5670999999999999</v>
      </c>
      <c r="SD12" s="154">
        <v>0.31</v>
      </c>
      <c r="SE12" s="154">
        <v>0.55930000000000002</v>
      </c>
      <c r="SF12" s="143">
        <v>50.55</v>
      </c>
      <c r="SG12" s="154">
        <v>1.1026</v>
      </c>
      <c r="SH12" s="154">
        <v>0.89529999999999998</v>
      </c>
      <c r="SI12" s="154">
        <v>2.3813</v>
      </c>
      <c r="SJ12" s="154">
        <v>0.87939999999999996</v>
      </c>
      <c r="SK12" s="154">
        <v>3.8609</v>
      </c>
      <c r="SL12" s="143">
        <v>17.190000000000001</v>
      </c>
      <c r="SM12" s="154">
        <v>0.65180000000000005</v>
      </c>
      <c r="SN12" s="154">
        <v>0.36009999999999998</v>
      </c>
      <c r="SO12" s="154">
        <v>1.075</v>
      </c>
      <c r="SP12" s="154">
        <v>0.2266</v>
      </c>
      <c r="SQ12" s="154">
        <v>0.1618</v>
      </c>
      <c r="SR12" s="143">
        <v>20.46</v>
      </c>
      <c r="SS12" s="154">
        <v>0.39029999999999998</v>
      </c>
      <c r="ST12" s="154">
        <v>0.23710000000000001</v>
      </c>
      <c r="SU12" s="154">
        <v>0.65920000000000001</v>
      </c>
      <c r="SV12" s="154">
        <v>0.20860000000000001</v>
      </c>
      <c r="SW12" s="154">
        <v>8.5999999999999993E-2</v>
      </c>
      <c r="SX12" s="143">
        <v>31.5</v>
      </c>
      <c r="SY12" s="154">
        <v>1.2385999999999999</v>
      </c>
      <c r="SZ12" s="154">
        <v>0.29330000000000001</v>
      </c>
      <c r="TA12" s="154">
        <v>1.1122000000000001</v>
      </c>
      <c r="TB12" s="154">
        <v>0.56850000000000001</v>
      </c>
      <c r="TC12" s="154">
        <v>0.29199999999999998</v>
      </c>
      <c r="TD12" s="143">
        <v>24.05</v>
      </c>
      <c r="TE12" s="154">
        <v>0.76029999999999998</v>
      </c>
      <c r="TF12" s="154">
        <v>0.2525</v>
      </c>
      <c r="TG12" s="154">
        <v>0.88109999999999999</v>
      </c>
      <c r="TH12" s="154">
        <v>0.35730000000000001</v>
      </c>
      <c r="TI12" s="154">
        <v>0.18629999999999999</v>
      </c>
      <c r="TJ12" s="143">
        <v>43.85</v>
      </c>
      <c r="TK12" s="154">
        <v>1.4285000000000001</v>
      </c>
      <c r="TL12" s="154">
        <v>0.58620000000000005</v>
      </c>
      <c r="TM12" s="154">
        <v>2.0438000000000001</v>
      </c>
      <c r="TN12" s="154">
        <v>1.907</v>
      </c>
      <c r="TO12" s="154">
        <v>0.52070000000000005</v>
      </c>
      <c r="TP12" s="143">
        <v>18.510000000000002</v>
      </c>
      <c r="TQ12" s="154">
        <v>0.53280000000000005</v>
      </c>
      <c r="TR12" s="154">
        <v>0.17519999999999999</v>
      </c>
      <c r="TS12" s="154">
        <v>0.24490000000000001</v>
      </c>
      <c r="TT12" s="154">
        <v>0.32600000000000001</v>
      </c>
      <c r="TU12" s="154">
        <v>0.20530000000000001</v>
      </c>
      <c r="TV12" s="143">
        <v>38.19</v>
      </c>
      <c r="TW12" s="154">
        <v>0.82420000000000004</v>
      </c>
      <c r="TX12" s="154">
        <v>0.25119999999999998</v>
      </c>
      <c r="TY12" s="154">
        <v>2.0853000000000002</v>
      </c>
      <c r="TZ12" s="154">
        <v>0.42149999999999999</v>
      </c>
      <c r="UA12" s="154">
        <v>0.21759999999999999</v>
      </c>
      <c r="UB12" s="143">
        <v>32.92</v>
      </c>
      <c r="UC12" s="154">
        <v>0.90690000000000004</v>
      </c>
      <c r="UD12" s="154">
        <v>0.25919999999999999</v>
      </c>
      <c r="UE12" s="154">
        <v>1.1148</v>
      </c>
      <c r="UF12" s="154">
        <v>0.40610000000000002</v>
      </c>
      <c r="UG12" s="154">
        <v>0.1474</v>
      </c>
      <c r="UH12" s="143">
        <v>52.81</v>
      </c>
      <c r="UI12" s="154">
        <v>2.1223999999999998</v>
      </c>
      <c r="UJ12" s="154">
        <v>0.78749999999999998</v>
      </c>
      <c r="UK12" s="154">
        <v>1.2990999999999999</v>
      </c>
      <c r="UL12" s="154">
        <v>0.93089999999999995</v>
      </c>
      <c r="UM12" s="154">
        <v>0.60770000000000002</v>
      </c>
      <c r="UN12" s="143">
        <v>11.52</v>
      </c>
      <c r="UO12" s="154">
        <v>0.2984</v>
      </c>
      <c r="UP12" s="154">
        <v>0.18160000000000001</v>
      </c>
      <c r="UQ12" s="154">
        <v>0.48159999999999997</v>
      </c>
      <c r="UR12" s="154">
        <v>0.33129999999999998</v>
      </c>
      <c r="US12" s="154">
        <v>7.8E-2</v>
      </c>
      <c r="UT12" s="143">
        <v>33.92</v>
      </c>
      <c r="UU12" s="154">
        <v>0.83099999999999996</v>
      </c>
      <c r="UV12" s="154">
        <v>0.46239999999999998</v>
      </c>
      <c r="UW12" s="154">
        <v>0.61170000000000002</v>
      </c>
      <c r="UX12" s="154">
        <v>0.38219999999999998</v>
      </c>
      <c r="UY12" s="154">
        <v>0.16950000000000001</v>
      </c>
      <c r="UZ12" s="143">
        <v>18.72</v>
      </c>
      <c r="VA12" s="154">
        <v>0.63149999999999995</v>
      </c>
      <c r="VB12" s="154">
        <v>0.25209999999999999</v>
      </c>
      <c r="VC12" s="154">
        <v>1.2125999999999999</v>
      </c>
      <c r="VD12" s="154">
        <v>0.19969999999999999</v>
      </c>
      <c r="VE12" s="154">
        <v>0.24410000000000001</v>
      </c>
      <c r="VF12" s="143">
        <v>133.66999999999999</v>
      </c>
      <c r="VG12" s="143">
        <v>10.42</v>
      </c>
      <c r="VH12" s="143">
        <v>2.34</v>
      </c>
      <c r="VI12" s="143">
        <v>3.47</v>
      </c>
      <c r="VJ12" s="143">
        <v>5.08</v>
      </c>
      <c r="VK12" s="143">
        <v>4.63</v>
      </c>
      <c r="VL12" s="143">
        <v>45.7</v>
      </c>
      <c r="VM12" s="143">
        <v>0.63</v>
      </c>
      <c r="VN12" s="143">
        <v>0.09</v>
      </c>
      <c r="VO12" s="143">
        <v>0.51</v>
      </c>
      <c r="VP12" s="143">
        <v>0.65</v>
      </c>
      <c r="VQ12" s="143">
        <v>0.31</v>
      </c>
      <c r="VR12" s="143">
        <v>29.84</v>
      </c>
      <c r="VS12" s="143">
        <v>0.35</v>
      </c>
      <c r="VT12" s="143">
        <v>0.2</v>
      </c>
      <c r="VU12" s="143">
        <v>0.66</v>
      </c>
      <c r="VV12" s="143">
        <v>0.32</v>
      </c>
      <c r="VW12" s="143">
        <v>0.39</v>
      </c>
      <c r="VX12" s="143">
        <v>21.66</v>
      </c>
      <c r="VY12" s="143">
        <v>0.32</v>
      </c>
      <c r="VZ12" s="143">
        <v>0.1</v>
      </c>
      <c r="WA12" s="143">
        <v>0.34</v>
      </c>
      <c r="WB12" s="143">
        <v>0.2</v>
      </c>
      <c r="WC12" s="143">
        <v>0.25</v>
      </c>
      <c r="WD12" s="143">
        <v>24.85</v>
      </c>
      <c r="WE12" s="143">
        <v>0.31</v>
      </c>
      <c r="WF12" s="143">
        <v>0.18</v>
      </c>
      <c r="WG12" s="143">
        <v>0.42</v>
      </c>
      <c r="WH12" s="143">
        <v>0.25</v>
      </c>
      <c r="WI12" s="143">
        <v>0.27</v>
      </c>
      <c r="WJ12" s="143">
        <v>9.82</v>
      </c>
      <c r="WK12" s="143">
        <v>0.33</v>
      </c>
      <c r="WL12" s="143">
        <v>0.11</v>
      </c>
      <c r="WM12" s="143">
        <v>0.24</v>
      </c>
      <c r="WN12" s="143">
        <v>0.12</v>
      </c>
      <c r="WO12" s="143">
        <v>0.27</v>
      </c>
      <c r="WP12" s="143">
        <v>18.329999999999998</v>
      </c>
      <c r="WQ12" s="143">
        <v>0.47</v>
      </c>
      <c r="WR12" s="143">
        <v>0.16</v>
      </c>
      <c r="WS12" s="143">
        <v>0.36</v>
      </c>
      <c r="WT12" s="143">
        <v>0.57999999999999996</v>
      </c>
      <c r="WU12" s="143">
        <v>0.61</v>
      </c>
      <c r="WV12" s="143">
        <v>15.75</v>
      </c>
      <c r="WW12" s="143">
        <v>0.36</v>
      </c>
      <c r="WX12" s="143">
        <v>0.13</v>
      </c>
      <c r="WY12" s="143">
        <v>0.26</v>
      </c>
      <c r="WZ12" s="143">
        <v>0.06</v>
      </c>
      <c r="XA12" s="143">
        <v>0.14000000000000001</v>
      </c>
      <c r="XB12" s="143">
        <v>106.33</v>
      </c>
      <c r="XC12" s="143">
        <v>7.88</v>
      </c>
      <c r="XD12" s="143">
        <v>1.91</v>
      </c>
      <c r="XE12" s="143">
        <v>2.6</v>
      </c>
      <c r="XF12" s="143">
        <v>3.7</v>
      </c>
      <c r="XG12" s="143">
        <v>3.04</v>
      </c>
      <c r="XH12" s="143">
        <v>24.04</v>
      </c>
      <c r="XI12" s="143">
        <v>0.39</v>
      </c>
      <c r="XJ12" s="143">
        <v>0.16</v>
      </c>
      <c r="XK12" s="143">
        <v>0.68</v>
      </c>
      <c r="XL12" s="143">
        <v>0.26</v>
      </c>
      <c r="XM12" s="143">
        <v>0.19</v>
      </c>
      <c r="XN12" s="143">
        <v>43.05</v>
      </c>
      <c r="XO12" s="143">
        <v>1.08</v>
      </c>
      <c r="XP12" s="143">
        <v>0.27</v>
      </c>
      <c r="XQ12" s="143">
        <v>0.92</v>
      </c>
      <c r="XR12" s="143">
        <v>1.05</v>
      </c>
      <c r="XS12" s="143">
        <v>0.59</v>
      </c>
      <c r="XT12" s="143">
        <v>18.36</v>
      </c>
      <c r="XU12" s="143">
        <v>0.36</v>
      </c>
      <c r="XV12" s="143">
        <v>0.16</v>
      </c>
      <c r="XW12" s="143">
        <v>0.55000000000000004</v>
      </c>
      <c r="XX12" s="143">
        <v>0.38</v>
      </c>
      <c r="XY12" s="143">
        <v>0.23</v>
      </c>
      <c r="XZ12" s="143">
        <v>32.369999999999997</v>
      </c>
      <c r="YA12" s="143">
        <v>0.21</v>
      </c>
      <c r="YB12" s="143">
        <v>0.54</v>
      </c>
      <c r="YC12" s="143">
        <v>0.9</v>
      </c>
      <c r="YD12" s="143">
        <v>0.46</v>
      </c>
      <c r="YE12" s="143">
        <v>1.55</v>
      </c>
      <c r="YF12" s="143">
        <v>21.18</v>
      </c>
      <c r="YG12" s="143">
        <v>0.28999999999999998</v>
      </c>
      <c r="YH12" s="143">
        <v>0.19</v>
      </c>
      <c r="YI12" s="143">
        <v>0.92</v>
      </c>
      <c r="YJ12" s="143">
        <v>0.56000000000000005</v>
      </c>
      <c r="YK12" s="143">
        <v>0.56000000000000005</v>
      </c>
      <c r="YL12" s="5"/>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row>
    <row r="13" spans="1:752" ht="15.6">
      <c r="A13" s="143">
        <v>2019</v>
      </c>
      <c r="B13" s="143">
        <v>716.06</v>
      </c>
      <c r="C13" s="143">
        <v>50.43</v>
      </c>
      <c r="D13" s="143">
        <v>74.959999999999994</v>
      </c>
      <c r="E13" s="143">
        <v>37.89</v>
      </c>
      <c r="F13" s="143">
        <v>76.39</v>
      </c>
      <c r="G13" s="143">
        <v>36.21</v>
      </c>
      <c r="H13" s="143">
        <v>202.52</v>
      </c>
      <c r="I13" s="143">
        <v>10.48</v>
      </c>
      <c r="J13" s="143">
        <v>17.350000000000001</v>
      </c>
      <c r="K13" s="143">
        <v>6.86</v>
      </c>
      <c r="L13" s="143">
        <v>13.24</v>
      </c>
      <c r="M13" s="143">
        <v>9.61</v>
      </c>
      <c r="N13" s="143">
        <v>122.35</v>
      </c>
      <c r="O13" s="143">
        <v>2.94</v>
      </c>
      <c r="P13" s="143">
        <v>3.64</v>
      </c>
      <c r="Q13" s="143">
        <v>3.58</v>
      </c>
      <c r="R13" s="143">
        <v>4.3899999999999997</v>
      </c>
      <c r="S13" s="143">
        <v>2.64</v>
      </c>
      <c r="T13" s="143">
        <v>74.209999999999994</v>
      </c>
      <c r="U13" s="143">
        <v>3.17</v>
      </c>
      <c r="V13" s="143">
        <v>0.81</v>
      </c>
      <c r="W13" s="143">
        <v>2.12</v>
      </c>
      <c r="X13" s="143">
        <v>3.35</v>
      </c>
      <c r="Y13" s="143">
        <v>1.1599999999999999</v>
      </c>
      <c r="Z13" s="143">
        <v>64.599999999999994</v>
      </c>
      <c r="AA13" s="143">
        <v>1.57</v>
      </c>
      <c r="AB13" s="143">
        <v>0.8</v>
      </c>
      <c r="AC13" s="143">
        <v>3.42</v>
      </c>
      <c r="AD13" s="143">
        <v>1.87</v>
      </c>
      <c r="AE13" s="143">
        <v>1.69</v>
      </c>
      <c r="AF13" s="143">
        <v>291.52999999999997</v>
      </c>
      <c r="AG13" s="143">
        <v>9.1</v>
      </c>
      <c r="AH13" s="143">
        <v>5.2</v>
      </c>
      <c r="AI13" s="143">
        <v>7.27</v>
      </c>
      <c r="AJ13" s="143">
        <v>7.38</v>
      </c>
      <c r="AK13" s="143">
        <v>4.0999999999999996</v>
      </c>
      <c r="AL13" s="143">
        <v>161.13999999999999</v>
      </c>
      <c r="AM13" s="143">
        <v>2.87</v>
      </c>
      <c r="AN13" s="143">
        <v>0.88</v>
      </c>
      <c r="AO13" s="143">
        <v>2.04</v>
      </c>
      <c r="AP13" s="143">
        <v>3.1</v>
      </c>
      <c r="AQ13" s="143">
        <v>1.38</v>
      </c>
      <c r="AR13" s="143">
        <v>42.7</v>
      </c>
      <c r="AS13" s="143">
        <v>2.82</v>
      </c>
      <c r="AT13" s="143">
        <v>0.35</v>
      </c>
      <c r="AU13" s="143">
        <v>2.0499999999999998</v>
      </c>
      <c r="AV13" s="143">
        <v>2.11</v>
      </c>
      <c r="AW13" s="143">
        <v>0.98</v>
      </c>
      <c r="AX13" s="143">
        <v>45.93</v>
      </c>
      <c r="AY13" s="143">
        <v>2.1</v>
      </c>
      <c r="AZ13" s="143">
        <v>0.56999999999999995</v>
      </c>
      <c r="BA13" s="143">
        <v>2.4300000000000002</v>
      </c>
      <c r="BB13" s="143">
        <v>1.23</v>
      </c>
      <c r="BC13" s="143">
        <v>0.83</v>
      </c>
      <c r="BD13" s="143">
        <v>59.94</v>
      </c>
      <c r="BE13" s="143">
        <v>2.21</v>
      </c>
      <c r="BF13" s="143">
        <v>1</v>
      </c>
      <c r="BG13" s="143">
        <v>2.4</v>
      </c>
      <c r="BH13" s="143">
        <v>1.73</v>
      </c>
      <c r="BI13" s="143">
        <v>1.04</v>
      </c>
      <c r="BJ13" s="143">
        <v>85.81</v>
      </c>
      <c r="BK13" s="143">
        <v>2.06</v>
      </c>
      <c r="BL13" s="143">
        <v>1.08</v>
      </c>
      <c r="BM13" s="143">
        <v>1.46</v>
      </c>
      <c r="BN13" s="143">
        <v>2.35</v>
      </c>
      <c r="BO13" s="143">
        <v>1.69</v>
      </c>
      <c r="BP13" s="143">
        <v>37.590000000000003</v>
      </c>
      <c r="BQ13" s="143">
        <v>1.25</v>
      </c>
      <c r="BR13" s="143">
        <v>0.32</v>
      </c>
      <c r="BS13" s="143">
        <v>1.47</v>
      </c>
      <c r="BT13" s="143">
        <v>1.1399999999999999</v>
      </c>
      <c r="BU13" s="143">
        <v>0.93</v>
      </c>
      <c r="BV13" s="146">
        <v>94.62</v>
      </c>
      <c r="BW13" s="143">
        <v>1.92</v>
      </c>
      <c r="BX13" s="143">
        <v>0.71</v>
      </c>
      <c r="BY13" s="143">
        <v>2.64</v>
      </c>
      <c r="BZ13" s="143">
        <v>1.95</v>
      </c>
      <c r="CA13" s="143">
        <v>0.84</v>
      </c>
      <c r="CB13" s="143">
        <v>41.11</v>
      </c>
      <c r="CC13" s="143">
        <v>0.92</v>
      </c>
      <c r="CD13" s="143">
        <v>0.4</v>
      </c>
      <c r="CE13" s="143">
        <v>1.22</v>
      </c>
      <c r="CF13" s="143">
        <v>2.34</v>
      </c>
      <c r="CG13" s="143">
        <v>0.35</v>
      </c>
      <c r="CH13" s="143">
        <v>286.54000000000002</v>
      </c>
      <c r="CI13" s="143">
        <v>10.11</v>
      </c>
      <c r="CJ13" s="143">
        <v>18.04</v>
      </c>
      <c r="CK13" s="143">
        <v>12.69</v>
      </c>
      <c r="CL13" s="143">
        <v>12.2</v>
      </c>
      <c r="CM13" s="143">
        <v>9.64</v>
      </c>
      <c r="CN13" s="143">
        <v>158.15</v>
      </c>
      <c r="CO13" s="143">
        <v>6.92</v>
      </c>
      <c r="CP13" s="143">
        <v>1.68</v>
      </c>
      <c r="CQ13" s="143">
        <v>8.68</v>
      </c>
      <c r="CR13" s="143">
        <v>6.52</v>
      </c>
      <c r="CS13" s="143">
        <v>2.62</v>
      </c>
      <c r="CT13" s="143">
        <v>99.93</v>
      </c>
      <c r="CU13" s="143">
        <v>3.49</v>
      </c>
      <c r="CV13" s="143">
        <v>0.76</v>
      </c>
      <c r="CW13" s="143">
        <v>3.12</v>
      </c>
      <c r="CX13" s="143">
        <v>3.29</v>
      </c>
      <c r="CY13" s="143">
        <v>1.03</v>
      </c>
      <c r="CZ13" s="143">
        <v>73.97</v>
      </c>
      <c r="DA13" s="143">
        <v>1.59</v>
      </c>
      <c r="DB13" s="143">
        <v>0.8</v>
      </c>
      <c r="DC13" s="143">
        <v>2.2799999999999998</v>
      </c>
      <c r="DD13" s="143">
        <v>3.71</v>
      </c>
      <c r="DE13" s="143">
        <v>1.37</v>
      </c>
      <c r="DF13" s="143">
        <v>48.98</v>
      </c>
      <c r="DG13" s="143">
        <v>0.94</v>
      </c>
      <c r="DH13" s="143">
        <v>0.47</v>
      </c>
      <c r="DI13" s="143">
        <v>2.29</v>
      </c>
      <c r="DJ13" s="143">
        <v>1.1399999999999999</v>
      </c>
      <c r="DK13" s="143">
        <v>0.52</v>
      </c>
      <c r="DL13" s="143">
        <v>102.95</v>
      </c>
      <c r="DM13" s="143">
        <v>1.55</v>
      </c>
      <c r="DN13" s="143">
        <v>0.4</v>
      </c>
      <c r="DO13" s="143">
        <v>2.5</v>
      </c>
      <c r="DP13" s="143">
        <v>1.04</v>
      </c>
      <c r="DQ13" s="143">
        <v>0.67</v>
      </c>
      <c r="DR13" s="143">
        <v>69.53</v>
      </c>
      <c r="DS13" s="143">
        <v>1.89</v>
      </c>
      <c r="DT13" s="143">
        <v>0.63</v>
      </c>
      <c r="DU13" s="143">
        <v>3.81</v>
      </c>
      <c r="DV13" s="143">
        <v>2.58</v>
      </c>
      <c r="DW13" s="143">
        <v>0.66</v>
      </c>
      <c r="DX13" s="143">
        <v>20.79</v>
      </c>
      <c r="DY13" s="143">
        <v>0.59</v>
      </c>
      <c r="DZ13" s="143">
        <v>0.45</v>
      </c>
      <c r="EA13" s="143">
        <v>2.35</v>
      </c>
      <c r="EB13" s="143">
        <v>0.66</v>
      </c>
      <c r="EC13" s="143">
        <v>0.28999999999999998</v>
      </c>
      <c r="ED13" s="143">
        <v>18.61</v>
      </c>
      <c r="EE13" s="143">
        <v>2.16</v>
      </c>
      <c r="EF13" s="143">
        <v>0.25</v>
      </c>
      <c r="EG13" s="143">
        <v>1.24</v>
      </c>
      <c r="EH13" s="143">
        <v>0.97</v>
      </c>
      <c r="EI13" s="143">
        <v>0.28000000000000003</v>
      </c>
      <c r="EJ13" s="143">
        <v>87.98</v>
      </c>
      <c r="EK13" s="143">
        <v>1.45</v>
      </c>
      <c r="EL13" s="143">
        <v>0.56000000000000005</v>
      </c>
      <c r="EM13" s="143">
        <v>6.56</v>
      </c>
      <c r="EN13" s="143">
        <v>2.69</v>
      </c>
      <c r="EO13" s="143">
        <v>0.66</v>
      </c>
      <c r="EP13" s="143">
        <v>19.510000000000002</v>
      </c>
      <c r="EQ13" s="143">
        <v>0.53</v>
      </c>
      <c r="ER13" s="143">
        <v>0.31</v>
      </c>
      <c r="ES13" s="143">
        <v>2.0499999999999998</v>
      </c>
      <c r="ET13" s="143">
        <v>0.81</v>
      </c>
      <c r="EU13" s="143">
        <v>0.28999999999999998</v>
      </c>
      <c r="EV13" s="143">
        <v>170.91</v>
      </c>
      <c r="EW13" s="143">
        <v>5.49</v>
      </c>
      <c r="EX13" s="143">
        <v>5.0599999999999996</v>
      </c>
      <c r="EY13" s="143">
        <v>4.16</v>
      </c>
      <c r="EZ13" s="143">
        <v>7.88</v>
      </c>
      <c r="FA13" s="143">
        <v>5.29</v>
      </c>
      <c r="FB13" s="143">
        <v>43.08</v>
      </c>
      <c r="FC13" s="143">
        <v>1.9</v>
      </c>
      <c r="FD13" s="143">
        <v>0.34</v>
      </c>
      <c r="FE13" s="143">
        <v>3.09</v>
      </c>
      <c r="FF13" s="143">
        <v>0.65</v>
      </c>
      <c r="FG13" s="143">
        <v>0.35</v>
      </c>
      <c r="FH13" s="143">
        <v>10.91</v>
      </c>
      <c r="FI13" s="143">
        <v>0.43</v>
      </c>
      <c r="FJ13" s="143">
        <v>0.14000000000000001</v>
      </c>
      <c r="FK13" s="143">
        <v>0.82</v>
      </c>
      <c r="FL13" s="143">
        <v>0.44</v>
      </c>
      <c r="FM13" s="143">
        <v>0.23</v>
      </c>
      <c r="FN13" s="143">
        <v>20.96</v>
      </c>
      <c r="FO13" s="143">
        <v>0.39</v>
      </c>
      <c r="FP13" s="143">
        <v>0.25</v>
      </c>
      <c r="FQ13" s="143">
        <v>0.9</v>
      </c>
      <c r="FR13" s="143">
        <v>0.5</v>
      </c>
      <c r="FS13" s="143">
        <v>0.15</v>
      </c>
      <c r="FT13" s="143">
        <v>26.66</v>
      </c>
      <c r="FU13" s="143">
        <v>1.22</v>
      </c>
      <c r="FV13" s="143">
        <v>0.23</v>
      </c>
      <c r="FW13" s="143">
        <v>0.96</v>
      </c>
      <c r="FX13" s="143">
        <v>1.1100000000000001</v>
      </c>
      <c r="FY13" s="143">
        <v>0.13</v>
      </c>
      <c r="FZ13" s="143">
        <v>46.25</v>
      </c>
      <c r="GA13" s="143">
        <v>2.39</v>
      </c>
      <c r="GB13" s="143">
        <v>0.56999999999999995</v>
      </c>
      <c r="GC13" s="143">
        <v>1.5</v>
      </c>
      <c r="GD13" s="143">
        <v>1.33</v>
      </c>
      <c r="GE13" s="143">
        <v>0.77</v>
      </c>
      <c r="GF13" s="143">
        <v>30.22</v>
      </c>
      <c r="GG13" s="143">
        <v>0.95</v>
      </c>
      <c r="GH13" s="143">
        <v>0.34</v>
      </c>
      <c r="GI13" s="143">
        <v>1.62</v>
      </c>
      <c r="GJ13" s="143">
        <v>0.33</v>
      </c>
      <c r="GK13" s="143">
        <v>0.51</v>
      </c>
      <c r="GL13" s="143">
        <v>27.11</v>
      </c>
      <c r="GM13" s="143">
        <v>0.76</v>
      </c>
      <c r="GN13" s="143">
        <v>0.43</v>
      </c>
      <c r="GO13" s="143">
        <v>1.39</v>
      </c>
      <c r="GP13" s="143">
        <v>1.08</v>
      </c>
      <c r="GQ13" s="143">
        <v>0.51</v>
      </c>
      <c r="GR13" s="143">
        <v>19.07</v>
      </c>
      <c r="GS13" s="143">
        <v>0.65</v>
      </c>
      <c r="GT13" s="143">
        <v>0.15</v>
      </c>
      <c r="GU13" s="143">
        <v>0.5</v>
      </c>
      <c r="GV13" s="143">
        <v>0.56999999999999995</v>
      </c>
      <c r="GW13" s="143">
        <v>0.25</v>
      </c>
      <c r="GX13" s="143">
        <v>27.75</v>
      </c>
      <c r="GY13" s="143">
        <v>1.1599999999999999</v>
      </c>
      <c r="GZ13" s="143">
        <v>0.23</v>
      </c>
      <c r="HA13" s="143">
        <v>1.21</v>
      </c>
      <c r="HB13" s="143">
        <v>0.82</v>
      </c>
      <c r="HC13" s="143">
        <v>0.4</v>
      </c>
      <c r="HD13" s="143">
        <v>19.05</v>
      </c>
      <c r="HE13" s="143">
        <v>0.42</v>
      </c>
      <c r="HF13" s="143">
        <v>0.22</v>
      </c>
      <c r="HG13" s="143">
        <v>0.92</v>
      </c>
      <c r="HH13" s="143">
        <v>0.67</v>
      </c>
      <c r="HI13" s="143">
        <v>0.18</v>
      </c>
      <c r="HJ13" s="143">
        <v>12.95</v>
      </c>
      <c r="HK13" s="143">
        <v>0.39</v>
      </c>
      <c r="HL13" s="143">
        <v>0.18</v>
      </c>
      <c r="HM13" s="143">
        <v>0.56000000000000005</v>
      </c>
      <c r="HN13" s="143">
        <v>0.32</v>
      </c>
      <c r="HO13" s="143">
        <v>0.26</v>
      </c>
      <c r="HP13" s="143">
        <v>26.58</v>
      </c>
      <c r="HQ13" s="143">
        <v>0.7</v>
      </c>
      <c r="HR13" s="143">
        <v>0.17</v>
      </c>
      <c r="HS13" s="143">
        <v>1.83</v>
      </c>
      <c r="HT13" s="143">
        <v>0.38</v>
      </c>
      <c r="HU13" s="143">
        <v>0.34</v>
      </c>
      <c r="HV13" s="143">
        <v>37.86</v>
      </c>
      <c r="HW13" s="143">
        <v>1.05</v>
      </c>
      <c r="HX13" s="143">
        <v>0.43</v>
      </c>
      <c r="HY13" s="143">
        <v>1.6</v>
      </c>
      <c r="HZ13" s="143">
        <v>0.83</v>
      </c>
      <c r="IA13" s="143">
        <v>0.54</v>
      </c>
      <c r="IB13" s="143">
        <v>33.380000000000003</v>
      </c>
      <c r="IC13" s="143">
        <v>1.01</v>
      </c>
      <c r="ID13" s="143">
        <v>0.26</v>
      </c>
      <c r="IE13" s="143">
        <v>1.21</v>
      </c>
      <c r="IF13" s="143">
        <v>0.83</v>
      </c>
      <c r="IG13" s="143">
        <v>0.4</v>
      </c>
      <c r="IH13" s="143">
        <v>131.38</v>
      </c>
      <c r="II13" s="143">
        <v>13.29</v>
      </c>
      <c r="IJ13" s="143">
        <v>1.35</v>
      </c>
      <c r="IK13" s="143">
        <v>1.6</v>
      </c>
      <c r="IL13" s="143">
        <v>4.29</v>
      </c>
      <c r="IM13" s="143">
        <v>1.33</v>
      </c>
      <c r="IN13" s="143">
        <v>125.09</v>
      </c>
      <c r="IO13" s="143">
        <v>4.5999999999999996</v>
      </c>
      <c r="IP13" s="143">
        <v>2.69</v>
      </c>
      <c r="IQ13" s="143">
        <v>6.5</v>
      </c>
      <c r="IR13" s="143">
        <v>3</v>
      </c>
      <c r="IS13" s="143">
        <v>3.28</v>
      </c>
      <c r="IT13" s="143">
        <v>14.16</v>
      </c>
      <c r="IU13" s="143">
        <v>0.49</v>
      </c>
      <c r="IV13" s="143">
        <v>0.12</v>
      </c>
      <c r="IW13" s="143">
        <v>0.71</v>
      </c>
      <c r="IX13" s="143">
        <v>0.13</v>
      </c>
      <c r="IY13" s="143">
        <v>0.06</v>
      </c>
      <c r="IZ13" s="143">
        <v>16.61</v>
      </c>
      <c r="JA13" s="143">
        <v>0.36</v>
      </c>
      <c r="JB13" s="143">
        <v>0.16</v>
      </c>
      <c r="JC13" s="143">
        <v>0.7</v>
      </c>
      <c r="JD13" s="143">
        <v>0.1</v>
      </c>
      <c r="JE13" s="143">
        <v>0.18</v>
      </c>
      <c r="JF13" s="143">
        <v>41.36</v>
      </c>
      <c r="JG13" s="143">
        <v>1.28</v>
      </c>
      <c r="JH13" s="143">
        <v>0.34</v>
      </c>
      <c r="JI13" s="143">
        <v>1.6</v>
      </c>
      <c r="JJ13" s="143">
        <v>0.72</v>
      </c>
      <c r="JK13" s="143">
        <v>0.67</v>
      </c>
      <c r="JL13" s="143">
        <v>12.68</v>
      </c>
      <c r="JM13" s="143">
        <v>0.26</v>
      </c>
      <c r="JN13" s="143">
        <v>0.12</v>
      </c>
      <c r="JO13" s="143">
        <v>0.64</v>
      </c>
      <c r="JP13" s="143">
        <v>0.13</v>
      </c>
      <c r="JQ13" s="143">
        <v>0.2</v>
      </c>
      <c r="JR13" s="143">
        <v>14.84</v>
      </c>
      <c r="JS13" s="143">
        <v>0.55000000000000004</v>
      </c>
      <c r="JT13" s="143">
        <v>0.11</v>
      </c>
      <c r="JU13" s="143">
        <v>0.72</v>
      </c>
      <c r="JV13" s="143">
        <v>0.35</v>
      </c>
      <c r="JW13" s="143">
        <v>0.4</v>
      </c>
      <c r="JX13" s="143">
        <v>56.6</v>
      </c>
      <c r="JY13" s="143">
        <v>1.27</v>
      </c>
      <c r="JZ13" s="143">
        <v>0.51</v>
      </c>
      <c r="KA13" s="143">
        <v>3.28</v>
      </c>
      <c r="KB13" s="143">
        <v>0.64</v>
      </c>
      <c r="KC13" s="143">
        <v>0.52</v>
      </c>
      <c r="KD13" s="143">
        <v>40.5</v>
      </c>
      <c r="KE13" s="143">
        <v>0.88</v>
      </c>
      <c r="KF13" s="143">
        <v>0.3</v>
      </c>
      <c r="KG13" s="143">
        <v>1.22</v>
      </c>
      <c r="KH13" s="143">
        <v>0.37</v>
      </c>
      <c r="KI13" s="143">
        <v>0.33</v>
      </c>
      <c r="KJ13" s="143">
        <v>43.79</v>
      </c>
      <c r="KK13" s="143">
        <v>1.28</v>
      </c>
      <c r="KL13" s="143">
        <v>0.27</v>
      </c>
      <c r="KM13" s="143">
        <v>1.83</v>
      </c>
      <c r="KN13" s="143">
        <v>0.33</v>
      </c>
      <c r="KO13" s="143">
        <v>0.23</v>
      </c>
      <c r="KP13" s="143">
        <v>34.42</v>
      </c>
      <c r="KQ13" s="143">
        <v>1.1200000000000001</v>
      </c>
      <c r="KR13" s="143">
        <v>0.22</v>
      </c>
      <c r="KS13" s="143">
        <v>1.35</v>
      </c>
      <c r="KT13" s="143">
        <v>0.2</v>
      </c>
      <c r="KU13" s="143">
        <v>0.19</v>
      </c>
      <c r="KV13" s="143">
        <v>40.909999999999997</v>
      </c>
      <c r="KW13" s="143">
        <v>0.65</v>
      </c>
      <c r="KX13" s="143">
        <v>0.43</v>
      </c>
      <c r="KY13" s="143">
        <v>1.66</v>
      </c>
      <c r="KZ13" s="143">
        <v>1.29</v>
      </c>
      <c r="LA13" s="143">
        <v>0.34</v>
      </c>
      <c r="LB13" s="143">
        <v>247.86</v>
      </c>
      <c r="LC13" s="143">
        <v>10.89</v>
      </c>
      <c r="LD13" s="143">
        <v>9.56</v>
      </c>
      <c r="LE13" s="143">
        <v>5.35</v>
      </c>
      <c r="LF13" s="143">
        <v>9.3000000000000007</v>
      </c>
      <c r="LG13" s="143">
        <v>9.8800000000000008</v>
      </c>
      <c r="LH13" s="143">
        <v>29.97</v>
      </c>
      <c r="LI13" s="143">
        <v>0.97</v>
      </c>
      <c r="LJ13" s="143">
        <v>0.27</v>
      </c>
      <c r="LK13" s="143">
        <v>0.15</v>
      </c>
      <c r="LL13" s="143">
        <v>0.67</v>
      </c>
      <c r="LM13" s="143">
        <v>0.49</v>
      </c>
      <c r="LN13" s="143">
        <v>69.31</v>
      </c>
      <c r="LO13" s="143">
        <v>1.43</v>
      </c>
      <c r="LP13" s="143">
        <v>0.88</v>
      </c>
      <c r="LQ13" s="143">
        <v>2.2000000000000002</v>
      </c>
      <c r="LR13" s="143">
        <v>1.1100000000000001</v>
      </c>
      <c r="LS13" s="143">
        <v>0.55000000000000004</v>
      </c>
      <c r="LT13" s="143">
        <v>83.4</v>
      </c>
      <c r="LU13" s="143">
        <v>3.11</v>
      </c>
      <c r="LV13" s="143">
        <v>0.64</v>
      </c>
      <c r="LW13" s="143">
        <v>0.82</v>
      </c>
      <c r="LX13" s="143">
        <v>4.09</v>
      </c>
      <c r="LY13" s="143">
        <v>1.97</v>
      </c>
      <c r="LZ13" s="143">
        <v>111.48</v>
      </c>
      <c r="MA13" s="143">
        <v>3.94</v>
      </c>
      <c r="MB13" s="143">
        <v>1.23</v>
      </c>
      <c r="MC13" s="143">
        <v>2.17</v>
      </c>
      <c r="MD13" s="143">
        <v>3.24</v>
      </c>
      <c r="ME13" s="143">
        <v>2.78</v>
      </c>
      <c r="MF13" s="143">
        <v>68.91</v>
      </c>
      <c r="MG13" s="143">
        <v>0.37</v>
      </c>
      <c r="MH13" s="143">
        <v>0.13</v>
      </c>
      <c r="MI13" s="143">
        <v>0.3</v>
      </c>
      <c r="MJ13" s="143">
        <v>0.22</v>
      </c>
      <c r="MK13" s="143">
        <v>0.15</v>
      </c>
      <c r="ML13" s="143">
        <v>41.35</v>
      </c>
      <c r="MM13" s="143">
        <v>1.68</v>
      </c>
      <c r="MN13" s="143">
        <v>0.62</v>
      </c>
      <c r="MO13" s="143">
        <v>1.1000000000000001</v>
      </c>
      <c r="MP13" s="143">
        <v>0.75</v>
      </c>
      <c r="MQ13" s="143">
        <v>0.34</v>
      </c>
      <c r="MR13" s="143">
        <v>83.98</v>
      </c>
      <c r="MS13" s="143">
        <v>2.27</v>
      </c>
      <c r="MT13" s="143">
        <v>0.81</v>
      </c>
      <c r="MU13" s="143">
        <v>1.18</v>
      </c>
      <c r="MV13" s="143">
        <v>3.01</v>
      </c>
      <c r="MW13" s="143">
        <v>0.86</v>
      </c>
      <c r="MX13" s="143">
        <v>37.74</v>
      </c>
      <c r="MY13" s="143">
        <v>1.67</v>
      </c>
      <c r="MZ13" s="143">
        <v>0.43</v>
      </c>
      <c r="NA13" s="143">
        <v>1.59</v>
      </c>
      <c r="NB13" s="143">
        <v>0.28999999999999998</v>
      </c>
      <c r="NC13" s="143">
        <v>0.62</v>
      </c>
      <c r="ND13" s="143">
        <v>79.12</v>
      </c>
      <c r="NE13" s="143">
        <v>1.26</v>
      </c>
      <c r="NF13" s="143">
        <v>0.6</v>
      </c>
      <c r="NG13" s="143">
        <v>2.78</v>
      </c>
      <c r="NH13" s="143">
        <v>1.26</v>
      </c>
      <c r="NI13" s="143">
        <v>0.39</v>
      </c>
      <c r="NJ13" s="143">
        <v>21.04</v>
      </c>
      <c r="NK13" s="143">
        <v>0.74</v>
      </c>
      <c r="NL13" s="143">
        <v>0.54</v>
      </c>
      <c r="NM13" s="143">
        <v>1.0900000000000001</v>
      </c>
      <c r="NN13" s="143">
        <v>0.51</v>
      </c>
      <c r="NO13" s="143">
        <v>0.27</v>
      </c>
      <c r="NP13" s="143">
        <v>13.36</v>
      </c>
      <c r="NQ13" s="143">
        <v>0.32600000000000001</v>
      </c>
      <c r="NR13" s="143">
        <v>0.10059999999999999</v>
      </c>
      <c r="NS13" s="143">
        <v>0.39</v>
      </c>
      <c r="NT13" s="143">
        <v>0.47599999999999998</v>
      </c>
      <c r="NU13" s="143">
        <v>2.9399999999999999E-2</v>
      </c>
      <c r="NV13" s="143">
        <v>126.14</v>
      </c>
      <c r="NW13" s="143">
        <v>6.26</v>
      </c>
      <c r="NX13" s="143">
        <v>3.23</v>
      </c>
      <c r="NY13" s="143">
        <v>10.19</v>
      </c>
      <c r="NZ13" s="143">
        <v>4.13</v>
      </c>
      <c r="OA13" s="143">
        <v>6.36</v>
      </c>
      <c r="OB13" s="143">
        <v>42.65</v>
      </c>
      <c r="OC13" s="143">
        <v>1.1299999999999999</v>
      </c>
      <c r="OD13" s="143">
        <v>0.44</v>
      </c>
      <c r="OE13" s="143">
        <v>1.79</v>
      </c>
      <c r="OF13" s="143">
        <v>1.1299999999999999</v>
      </c>
      <c r="OG13" s="143">
        <v>0.7</v>
      </c>
      <c r="OH13" s="143">
        <v>33.83</v>
      </c>
      <c r="OI13" s="143">
        <v>0.63</v>
      </c>
      <c r="OJ13" s="143">
        <v>0.21</v>
      </c>
      <c r="OK13" s="143">
        <v>2.12</v>
      </c>
      <c r="OL13" s="143">
        <v>1.01</v>
      </c>
      <c r="OM13" s="143">
        <v>0.35</v>
      </c>
      <c r="ON13" s="143">
        <v>50.01</v>
      </c>
      <c r="OO13" s="143">
        <v>1.46</v>
      </c>
      <c r="OP13" s="143">
        <v>0.45</v>
      </c>
      <c r="OQ13" s="143">
        <v>1.37</v>
      </c>
      <c r="OR13" s="143">
        <v>1.2</v>
      </c>
      <c r="OS13" s="143">
        <v>0.62</v>
      </c>
      <c r="OT13" s="143">
        <v>38.21</v>
      </c>
      <c r="OU13" s="143">
        <v>1.05</v>
      </c>
      <c r="OV13" s="143">
        <v>0.37</v>
      </c>
      <c r="OW13" s="143">
        <v>2.72</v>
      </c>
      <c r="OX13" s="143">
        <v>0.39</v>
      </c>
      <c r="OY13" s="143">
        <v>0.22</v>
      </c>
      <c r="OZ13" s="143">
        <v>50.66</v>
      </c>
      <c r="PA13" s="143">
        <v>1.22</v>
      </c>
      <c r="PB13" s="143">
        <v>0.62</v>
      </c>
      <c r="PC13" s="143">
        <v>2.85</v>
      </c>
      <c r="PD13" s="143">
        <v>1.1200000000000001</v>
      </c>
      <c r="PE13" s="143">
        <v>1.42</v>
      </c>
      <c r="PF13" s="143">
        <v>47.27</v>
      </c>
      <c r="PG13" s="143">
        <v>1.2</v>
      </c>
      <c r="PH13" s="143">
        <v>0.54</v>
      </c>
      <c r="PI13" s="143">
        <v>3.91</v>
      </c>
      <c r="PJ13" s="143">
        <v>1.51</v>
      </c>
      <c r="PK13" s="143">
        <v>1.04</v>
      </c>
      <c r="PL13" s="143">
        <v>9.89</v>
      </c>
      <c r="PM13" s="143">
        <v>0.28000000000000003</v>
      </c>
      <c r="PN13" s="143">
        <v>0.18</v>
      </c>
      <c r="PO13" s="143">
        <v>0.27</v>
      </c>
      <c r="PP13" s="143">
        <v>0.27</v>
      </c>
      <c r="PQ13" s="143">
        <v>0.06</v>
      </c>
      <c r="PR13" s="143">
        <v>26.89</v>
      </c>
      <c r="PS13" s="143">
        <v>0.56999999999999995</v>
      </c>
      <c r="PT13" s="143">
        <v>0.32</v>
      </c>
      <c r="PU13" s="143">
        <v>2.35</v>
      </c>
      <c r="PV13" s="143">
        <v>0.35</v>
      </c>
      <c r="PW13" s="143">
        <v>0.27</v>
      </c>
      <c r="PX13" s="143">
        <v>29.88</v>
      </c>
      <c r="PY13" s="143">
        <v>0.87</v>
      </c>
      <c r="PZ13" s="143">
        <v>0.31</v>
      </c>
      <c r="QA13" s="143">
        <v>2.1800000000000002</v>
      </c>
      <c r="QB13" s="143">
        <v>0.71</v>
      </c>
      <c r="QC13" s="143">
        <v>0.26</v>
      </c>
      <c r="QD13" s="143">
        <v>37.33</v>
      </c>
      <c r="QE13" s="143">
        <v>1.04</v>
      </c>
      <c r="QF13" s="143">
        <v>0.45</v>
      </c>
      <c r="QG13" s="143">
        <v>2.4300000000000002</v>
      </c>
      <c r="QH13" s="143">
        <v>0.56999999999999995</v>
      </c>
      <c r="QI13" s="143">
        <v>1.0900000000000001</v>
      </c>
      <c r="QJ13" s="143">
        <v>33.67</v>
      </c>
      <c r="QK13" s="143">
        <v>0.85</v>
      </c>
      <c r="QL13" s="143">
        <v>0.35</v>
      </c>
      <c r="QM13" s="143">
        <v>1.0900000000000001</v>
      </c>
      <c r="QN13" s="143">
        <v>0.65</v>
      </c>
      <c r="QO13" s="143">
        <v>0.36</v>
      </c>
      <c r="QP13" s="143">
        <v>27.78</v>
      </c>
      <c r="QQ13" s="143">
        <v>1.1000000000000001</v>
      </c>
      <c r="QR13" s="143">
        <v>0.41</v>
      </c>
      <c r="QS13" s="143">
        <v>1.28</v>
      </c>
      <c r="QT13" s="143">
        <v>0.45</v>
      </c>
      <c r="QU13" s="143">
        <v>0.34</v>
      </c>
      <c r="QV13" s="143">
        <v>374.42</v>
      </c>
      <c r="QW13" s="143">
        <v>72.38</v>
      </c>
      <c r="QX13" s="143">
        <v>23.24</v>
      </c>
      <c r="QY13" s="143">
        <v>26.5</v>
      </c>
      <c r="QZ13" s="143">
        <v>52.48</v>
      </c>
      <c r="RA13" s="143">
        <v>17.97</v>
      </c>
      <c r="RB13" s="143">
        <v>649.33000000000004</v>
      </c>
      <c r="RC13" s="153">
        <v>38.016399999999997</v>
      </c>
      <c r="RD13" s="154">
        <v>26.162099999999999</v>
      </c>
      <c r="RE13" s="154">
        <v>12.154400000000001</v>
      </c>
      <c r="RF13" s="154">
        <v>40.499200000000002</v>
      </c>
      <c r="RG13" s="154">
        <v>19.377099999999999</v>
      </c>
      <c r="RH13" s="143">
        <v>20.21</v>
      </c>
      <c r="RI13" s="154">
        <v>0.73939999999999995</v>
      </c>
      <c r="RJ13" s="154">
        <v>0.18479999999999999</v>
      </c>
      <c r="RK13" s="154">
        <v>1.4153</v>
      </c>
      <c r="RL13" s="154">
        <v>0.54369999999999996</v>
      </c>
      <c r="RM13" s="154">
        <v>0.2475</v>
      </c>
      <c r="RN13" s="143">
        <v>28.43</v>
      </c>
      <c r="RO13" s="154">
        <v>1.0096000000000001</v>
      </c>
      <c r="RP13" s="154">
        <v>0.22420000000000001</v>
      </c>
      <c r="RQ13" s="154">
        <v>1.0899000000000001</v>
      </c>
      <c r="RR13" s="154">
        <v>1.9363999999999999</v>
      </c>
      <c r="RS13" s="154">
        <v>0.33040000000000003</v>
      </c>
      <c r="RT13" s="143">
        <v>43.18</v>
      </c>
      <c r="RU13" s="154">
        <v>0.93159999999999998</v>
      </c>
      <c r="RV13" s="154">
        <v>0.29709999999999998</v>
      </c>
      <c r="RW13" s="154">
        <v>1.3426</v>
      </c>
      <c r="RX13" s="154">
        <v>1.1417999999999999</v>
      </c>
      <c r="RY13" s="154">
        <v>0.1714</v>
      </c>
      <c r="RZ13" s="143">
        <v>28.91</v>
      </c>
      <c r="SA13" s="154">
        <v>0.63859999999999995</v>
      </c>
      <c r="SB13" s="154">
        <v>0.2263</v>
      </c>
      <c r="SC13" s="154">
        <v>1.1494</v>
      </c>
      <c r="SD13" s="154">
        <v>0.52759999999999996</v>
      </c>
      <c r="SE13" s="154">
        <v>0.39560000000000001</v>
      </c>
      <c r="SF13" s="143">
        <v>44.05</v>
      </c>
      <c r="SG13" s="154">
        <v>0.97989999999999999</v>
      </c>
      <c r="SH13" s="154">
        <v>0.4027</v>
      </c>
      <c r="SI13" s="154">
        <v>0.87890000000000001</v>
      </c>
      <c r="SJ13" s="154">
        <v>0.72519999999999996</v>
      </c>
      <c r="SK13" s="154">
        <v>0.4299</v>
      </c>
      <c r="SL13" s="143">
        <v>18.03</v>
      </c>
      <c r="SM13" s="154">
        <v>0.44040000000000001</v>
      </c>
      <c r="SN13" s="154">
        <v>0.17349999999999999</v>
      </c>
      <c r="SO13" s="154">
        <v>0.97140000000000004</v>
      </c>
      <c r="SP13" s="154">
        <v>0.35730000000000001</v>
      </c>
      <c r="SQ13" s="154">
        <v>0.15479999999999999</v>
      </c>
      <c r="SR13" s="143">
        <v>33.33</v>
      </c>
      <c r="SS13" s="154">
        <v>0.41739999999999999</v>
      </c>
      <c r="ST13" s="154">
        <v>0.2112</v>
      </c>
      <c r="SU13" s="154">
        <v>0.24390000000000001</v>
      </c>
      <c r="SV13" s="154">
        <v>0.84560000000000002</v>
      </c>
      <c r="SW13" s="154">
        <v>8.1100000000000005E-2</v>
      </c>
      <c r="SX13" s="143">
        <v>32.24</v>
      </c>
      <c r="SY13" s="154">
        <v>0.89970000000000006</v>
      </c>
      <c r="SZ13" s="154">
        <v>0.2437</v>
      </c>
      <c r="TA13" s="154">
        <v>0.61</v>
      </c>
      <c r="TB13" s="154">
        <v>1.121</v>
      </c>
      <c r="TC13" s="154">
        <v>0.1807</v>
      </c>
      <c r="TD13" s="143">
        <v>23.84</v>
      </c>
      <c r="TE13" s="154">
        <v>0.77049999999999996</v>
      </c>
      <c r="TF13" s="154">
        <v>0.2208</v>
      </c>
      <c r="TG13" s="154">
        <v>0.96989999999999998</v>
      </c>
      <c r="TH13" s="154">
        <v>0.56520000000000004</v>
      </c>
      <c r="TI13" s="154">
        <v>0.33460000000000001</v>
      </c>
      <c r="TJ13" s="143">
        <v>43.59</v>
      </c>
      <c r="TK13" s="154">
        <v>1.0524</v>
      </c>
      <c r="TL13" s="154">
        <v>0.34010000000000001</v>
      </c>
      <c r="TM13" s="154">
        <v>1.6392</v>
      </c>
      <c r="TN13" s="154">
        <v>1.1593</v>
      </c>
      <c r="TO13" s="154">
        <v>0.39379999999999998</v>
      </c>
      <c r="TP13" s="143">
        <v>23.07</v>
      </c>
      <c r="TQ13" s="154">
        <v>0.47320000000000001</v>
      </c>
      <c r="TR13" s="154">
        <v>0.21029999999999999</v>
      </c>
      <c r="TS13" s="154">
        <v>1.9884999999999999</v>
      </c>
      <c r="TT13" s="154">
        <v>0.3856</v>
      </c>
      <c r="TU13" s="154">
        <v>0.1132</v>
      </c>
      <c r="TV13" s="143">
        <v>38.79</v>
      </c>
      <c r="TW13" s="154">
        <v>0.76949999999999996</v>
      </c>
      <c r="TX13" s="154">
        <v>0.2261</v>
      </c>
      <c r="TY13" s="154">
        <v>2.0133000000000001</v>
      </c>
      <c r="TZ13" s="154">
        <v>0.63849999999999996</v>
      </c>
      <c r="UA13" s="154">
        <v>0.1744</v>
      </c>
      <c r="UB13" s="143">
        <v>33.74</v>
      </c>
      <c r="UC13" s="154">
        <v>0.35099999999999998</v>
      </c>
      <c r="UD13" s="154">
        <v>0.30649999999999999</v>
      </c>
      <c r="UE13" s="154">
        <v>1.1667000000000001</v>
      </c>
      <c r="UF13" s="154">
        <v>0.65369999999999995</v>
      </c>
      <c r="UG13" s="154">
        <v>0.15509999999999999</v>
      </c>
      <c r="UH13" s="143">
        <v>53.26</v>
      </c>
      <c r="UI13" s="154">
        <v>1.3385</v>
      </c>
      <c r="UJ13" s="154">
        <v>0.45200000000000001</v>
      </c>
      <c r="UK13" s="154">
        <v>1.7626999999999999</v>
      </c>
      <c r="UL13" s="154">
        <v>1.0466</v>
      </c>
      <c r="UM13" s="154">
        <v>0.50429999999999997</v>
      </c>
      <c r="UN13" s="143">
        <v>12.43</v>
      </c>
      <c r="UO13" s="154">
        <v>0.32840000000000003</v>
      </c>
      <c r="UP13" s="154">
        <v>0.12859999999999999</v>
      </c>
      <c r="UQ13" s="154">
        <v>0.64380000000000004</v>
      </c>
      <c r="UR13" s="154">
        <v>0.59719999999999995</v>
      </c>
      <c r="US13" s="154">
        <v>0.1046</v>
      </c>
      <c r="UT13" s="143">
        <v>37.93</v>
      </c>
      <c r="UU13" s="154">
        <v>0.97519999999999996</v>
      </c>
      <c r="UV13" s="154">
        <v>0.24099999999999999</v>
      </c>
      <c r="UW13" s="154">
        <v>1.0712999999999999</v>
      </c>
      <c r="UX13" s="154">
        <v>1.5328999999999999</v>
      </c>
      <c r="UY13" s="154">
        <v>0.29110000000000003</v>
      </c>
      <c r="UZ13" s="143">
        <v>16.3</v>
      </c>
      <c r="VA13" s="154">
        <v>0.32219999999999999</v>
      </c>
      <c r="VB13" s="154">
        <v>0.154</v>
      </c>
      <c r="VC13" s="154">
        <v>1.4286000000000001</v>
      </c>
      <c r="VD13" s="154">
        <v>0.21190000000000001</v>
      </c>
      <c r="VE13" s="154">
        <v>4.6600000000000003E-2</v>
      </c>
      <c r="VF13" s="143">
        <v>117.28</v>
      </c>
      <c r="VG13" s="143">
        <v>6.38</v>
      </c>
      <c r="VH13" s="143">
        <v>2.61</v>
      </c>
      <c r="VI13" s="143">
        <v>4.0599999999999996</v>
      </c>
      <c r="VJ13" s="143">
        <v>3.78</v>
      </c>
      <c r="VK13" s="143">
        <v>3.83</v>
      </c>
      <c r="VL13" s="143">
        <v>34.81</v>
      </c>
      <c r="VM13" s="143">
        <v>0.43</v>
      </c>
      <c r="VN13" s="143">
        <v>0.22</v>
      </c>
      <c r="VO13" s="143">
        <v>0.8</v>
      </c>
      <c r="VP13" s="143">
        <v>0.36</v>
      </c>
      <c r="VQ13" s="143">
        <v>0.49</v>
      </c>
      <c r="VR13" s="143">
        <v>18.22</v>
      </c>
      <c r="VS13" s="143">
        <v>0.41</v>
      </c>
      <c r="VT13" s="143">
        <v>0.19</v>
      </c>
      <c r="VU13" s="143">
        <v>0.63</v>
      </c>
      <c r="VV13" s="143">
        <v>0.32</v>
      </c>
      <c r="VW13" s="143">
        <v>0.4</v>
      </c>
      <c r="VX13" s="143">
        <v>15.6</v>
      </c>
      <c r="VY13" s="143">
        <v>0.33</v>
      </c>
      <c r="VZ13" s="143">
        <v>0.17</v>
      </c>
      <c r="WA13" s="143">
        <v>0.34</v>
      </c>
      <c r="WB13" s="143">
        <v>0.35</v>
      </c>
      <c r="WC13" s="143">
        <v>0.22</v>
      </c>
      <c r="WD13" s="143">
        <v>24.27</v>
      </c>
      <c r="WE13" s="143">
        <v>0.37</v>
      </c>
      <c r="WF13" s="143">
        <v>0.21</v>
      </c>
      <c r="WG13" s="143">
        <v>0.49</v>
      </c>
      <c r="WH13" s="143">
        <v>0.27</v>
      </c>
      <c r="WI13" s="143">
        <v>0.35</v>
      </c>
      <c r="WJ13" s="143">
        <v>8.56</v>
      </c>
      <c r="WK13" s="143">
        <v>0.23</v>
      </c>
      <c r="WL13" s="143">
        <v>0.08</v>
      </c>
      <c r="WM13" s="143">
        <v>0.25</v>
      </c>
      <c r="WN13" s="143">
        <v>0.23</v>
      </c>
      <c r="WO13" s="143">
        <v>0.19</v>
      </c>
      <c r="WP13" s="143">
        <v>15.51</v>
      </c>
      <c r="WQ13" s="143">
        <v>0.4</v>
      </c>
      <c r="WR13" s="143">
        <v>0.22</v>
      </c>
      <c r="WS13" s="143">
        <v>0.42</v>
      </c>
      <c r="WT13" s="143">
        <v>0.65</v>
      </c>
      <c r="WU13" s="143">
        <v>0.65</v>
      </c>
      <c r="WV13" s="143">
        <v>14.22</v>
      </c>
      <c r="WW13" s="143">
        <v>0.39</v>
      </c>
      <c r="WX13" s="143">
        <v>0.15</v>
      </c>
      <c r="WY13" s="143">
        <v>0.23</v>
      </c>
      <c r="WZ13" s="143">
        <v>0.28999999999999998</v>
      </c>
      <c r="XA13" s="143">
        <v>0.22</v>
      </c>
      <c r="XB13" s="143">
        <v>107.82</v>
      </c>
      <c r="XC13" s="143">
        <v>8.99</v>
      </c>
      <c r="XD13" s="143">
        <v>2.33</v>
      </c>
      <c r="XE13" s="143">
        <v>3.49</v>
      </c>
      <c r="XF13" s="143">
        <v>3.27</v>
      </c>
      <c r="XG13" s="143">
        <v>3.07</v>
      </c>
      <c r="XH13" s="143">
        <v>25.23</v>
      </c>
      <c r="XI13" s="143">
        <v>0.47</v>
      </c>
      <c r="XJ13" s="143">
        <v>0.17</v>
      </c>
      <c r="XK13" s="143">
        <v>1.22</v>
      </c>
      <c r="XL13" s="143">
        <v>0.54</v>
      </c>
      <c r="XM13" s="143">
        <v>0.16</v>
      </c>
      <c r="XN13" s="143">
        <v>47.73</v>
      </c>
      <c r="XO13" s="143">
        <v>1.1000000000000001</v>
      </c>
      <c r="XP13" s="143">
        <v>0.35</v>
      </c>
      <c r="XQ13" s="143">
        <v>3.19</v>
      </c>
      <c r="XR13" s="143">
        <v>1.59</v>
      </c>
      <c r="XS13" s="143">
        <v>0.44</v>
      </c>
      <c r="XT13" s="143">
        <v>20.18</v>
      </c>
      <c r="XU13" s="143">
        <v>0.34</v>
      </c>
      <c r="XV13" s="143">
        <v>0.15</v>
      </c>
      <c r="XW13" s="143">
        <v>0.88</v>
      </c>
      <c r="XX13" s="143">
        <v>0.43</v>
      </c>
      <c r="XY13" s="143">
        <v>0.21</v>
      </c>
      <c r="XZ13" s="143">
        <v>33.119999999999997</v>
      </c>
      <c r="YA13" s="143">
        <v>0.23</v>
      </c>
      <c r="YB13" s="143">
        <v>0.57999999999999996</v>
      </c>
      <c r="YC13" s="143">
        <v>1</v>
      </c>
      <c r="YD13" s="143">
        <v>0.61</v>
      </c>
      <c r="YE13" s="143">
        <v>0.23</v>
      </c>
      <c r="YF13" s="143">
        <v>22.22</v>
      </c>
      <c r="YG13" s="143">
        <v>0.34</v>
      </c>
      <c r="YH13" s="143">
        <v>0.19</v>
      </c>
      <c r="YI13" s="143">
        <v>1.61</v>
      </c>
      <c r="YJ13" s="143">
        <v>0.41</v>
      </c>
      <c r="YK13" s="143">
        <v>0.41</v>
      </c>
      <c r="YL13" s="5"/>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row>
    <row r="14" spans="1:752" ht="15.6">
      <c r="A14" s="143">
        <v>2020</v>
      </c>
      <c r="B14" s="143">
        <v>645.56230000000005</v>
      </c>
      <c r="C14" s="143">
        <v>59.48</v>
      </c>
      <c r="D14" s="143">
        <v>58.65</v>
      </c>
      <c r="E14" s="143">
        <v>38.818000000000197</v>
      </c>
      <c r="F14" s="143">
        <v>118.73</v>
      </c>
      <c r="G14" s="143">
        <v>35.49</v>
      </c>
      <c r="H14" s="143">
        <v>216.11</v>
      </c>
      <c r="I14" s="143">
        <v>9.43</v>
      </c>
      <c r="J14" s="143">
        <v>18.309999999999999</v>
      </c>
      <c r="K14" s="143">
        <v>7.4</v>
      </c>
      <c r="L14" s="143">
        <v>14.69</v>
      </c>
      <c r="M14" s="143">
        <v>9.09</v>
      </c>
      <c r="N14" s="143">
        <v>125.66</v>
      </c>
      <c r="O14" s="143">
        <v>2.92</v>
      </c>
      <c r="P14" s="143">
        <v>2.9</v>
      </c>
      <c r="Q14" s="143">
        <v>4.8600000000000003</v>
      </c>
      <c r="R14" s="143">
        <v>4.5599999999999996</v>
      </c>
      <c r="S14" s="143">
        <v>2.19</v>
      </c>
      <c r="T14" s="143">
        <v>71.08</v>
      </c>
      <c r="U14" s="143">
        <v>3.01</v>
      </c>
      <c r="V14" s="143">
        <v>0.76</v>
      </c>
      <c r="W14" s="143">
        <v>1.57</v>
      </c>
      <c r="X14" s="143">
        <v>2.09</v>
      </c>
      <c r="Y14" s="143">
        <v>1.0900000000000001</v>
      </c>
      <c r="Z14" s="143">
        <v>67.16</v>
      </c>
      <c r="AA14" s="143">
        <v>1.71</v>
      </c>
      <c r="AB14" s="143">
        <v>0.71</v>
      </c>
      <c r="AC14" s="143">
        <v>4.4400000000000004</v>
      </c>
      <c r="AD14" s="143">
        <v>1.74</v>
      </c>
      <c r="AE14" s="143">
        <v>1.76</v>
      </c>
      <c r="AF14" s="143">
        <v>297.41000000000003</v>
      </c>
      <c r="AG14" s="143">
        <v>9.39</v>
      </c>
      <c r="AH14" s="143">
        <v>5.17</v>
      </c>
      <c r="AI14" s="143">
        <v>8.85</v>
      </c>
      <c r="AJ14" s="143">
        <v>7.14</v>
      </c>
      <c r="AK14" s="143">
        <v>4.95</v>
      </c>
      <c r="AL14" s="143">
        <v>166.37</v>
      </c>
      <c r="AM14" s="143">
        <v>2.52</v>
      </c>
      <c r="AN14" s="143">
        <v>1.05</v>
      </c>
      <c r="AO14" s="143">
        <v>3.48</v>
      </c>
      <c r="AP14" s="143">
        <v>2.69</v>
      </c>
      <c r="AQ14" s="143">
        <v>1.46</v>
      </c>
      <c r="AR14" s="143">
        <v>43.47</v>
      </c>
      <c r="AS14" s="143">
        <v>2.79</v>
      </c>
      <c r="AT14" s="143">
        <v>0.34</v>
      </c>
      <c r="AU14" s="143">
        <v>2.0299999999999998</v>
      </c>
      <c r="AV14" s="143">
        <v>2.15</v>
      </c>
      <c r="AW14" s="143">
        <v>0.97</v>
      </c>
      <c r="AX14" s="143">
        <v>44.94</v>
      </c>
      <c r="AY14" s="143">
        <v>1.81</v>
      </c>
      <c r="AZ14" s="143">
        <v>0.48</v>
      </c>
      <c r="BA14" s="143">
        <v>2.16</v>
      </c>
      <c r="BB14" s="143">
        <v>1.66</v>
      </c>
      <c r="BC14" s="143">
        <v>0.84</v>
      </c>
      <c r="BD14" s="143">
        <v>60.12</v>
      </c>
      <c r="BE14" s="143">
        <v>2.15</v>
      </c>
      <c r="BF14" s="143">
        <v>0.98</v>
      </c>
      <c r="BG14" s="143">
        <v>3.58</v>
      </c>
      <c r="BH14" s="143">
        <v>2.8</v>
      </c>
      <c r="BI14" s="143">
        <v>0.9</v>
      </c>
      <c r="BJ14" s="143">
        <v>79.34</v>
      </c>
      <c r="BK14" s="143">
        <v>2.0299999999999998</v>
      </c>
      <c r="BL14" s="143">
        <v>0.83</v>
      </c>
      <c r="BM14" s="143">
        <v>0.96</v>
      </c>
      <c r="BN14" s="143">
        <v>1.91</v>
      </c>
      <c r="BO14" s="143">
        <v>0.91</v>
      </c>
      <c r="BP14" s="143">
        <v>36.79</v>
      </c>
      <c r="BQ14" s="143">
        <v>1.22</v>
      </c>
      <c r="BR14" s="143">
        <v>0.33</v>
      </c>
      <c r="BS14" s="143">
        <v>1.4</v>
      </c>
      <c r="BT14" s="143">
        <v>1.1200000000000001</v>
      </c>
      <c r="BU14" s="143">
        <v>0.91</v>
      </c>
      <c r="BV14" s="146">
        <v>92.74</v>
      </c>
      <c r="BW14" s="143">
        <v>1.75</v>
      </c>
      <c r="BX14" s="143">
        <v>0.82</v>
      </c>
      <c r="BY14" s="143">
        <v>1.18</v>
      </c>
      <c r="BZ14" s="143">
        <v>1.67</v>
      </c>
      <c r="CA14" s="143">
        <v>0.94</v>
      </c>
      <c r="CB14" s="143">
        <v>39.69</v>
      </c>
      <c r="CC14" s="143">
        <v>1.1360000000000201</v>
      </c>
      <c r="CD14" s="143">
        <v>0.45200000000000201</v>
      </c>
      <c r="CE14" s="143">
        <v>0.80999999999999495</v>
      </c>
      <c r="CF14" s="143">
        <v>1.5286666666667099</v>
      </c>
      <c r="CG14" s="143">
        <v>0.31533333333333502</v>
      </c>
      <c r="CH14" s="143">
        <v>321.83</v>
      </c>
      <c r="CI14" s="143">
        <v>13.83</v>
      </c>
      <c r="CJ14" s="143">
        <v>27.66</v>
      </c>
      <c r="CK14" s="143">
        <v>13.1146666666668</v>
      </c>
      <c r="CL14" s="143">
        <v>17.579999999999998</v>
      </c>
      <c r="CM14" s="143">
        <v>11.14</v>
      </c>
      <c r="CN14" s="143">
        <v>164.79</v>
      </c>
      <c r="CO14" s="143">
        <v>7.0226666666666198</v>
      </c>
      <c r="CP14" s="143">
        <v>1.93799999999999</v>
      </c>
      <c r="CQ14" s="143">
        <v>9.2786666666667106</v>
      </c>
      <c r="CR14" s="143">
        <v>5.5153333333333396</v>
      </c>
      <c r="CS14" s="143">
        <v>2.54599999999999</v>
      </c>
      <c r="CT14" s="143">
        <v>104.37</v>
      </c>
      <c r="CU14" s="143">
        <v>2.71</v>
      </c>
      <c r="CV14" s="143">
        <v>0.6</v>
      </c>
      <c r="CW14" s="143">
        <v>5.7986666666666302</v>
      </c>
      <c r="CX14" s="143">
        <v>2.2599999999999998</v>
      </c>
      <c r="CY14" s="143">
        <v>0.43</v>
      </c>
      <c r="CZ14" s="143">
        <v>73.36</v>
      </c>
      <c r="DA14" s="143">
        <v>1.85066666666667</v>
      </c>
      <c r="DB14" s="143">
        <v>0.69666666666666499</v>
      </c>
      <c r="DC14" s="143">
        <v>2.49000000000001</v>
      </c>
      <c r="DD14" s="143">
        <v>3.19733333333332</v>
      </c>
      <c r="DE14" s="143">
        <v>1.46533333333335</v>
      </c>
      <c r="DF14" s="143">
        <v>51.43</v>
      </c>
      <c r="DG14" s="143">
        <v>0.93</v>
      </c>
      <c r="DH14" s="143">
        <v>0.48</v>
      </c>
      <c r="DI14" s="143">
        <v>2.5306666666666602</v>
      </c>
      <c r="DJ14" s="143">
        <v>2.19</v>
      </c>
      <c r="DK14" s="143">
        <v>0.59</v>
      </c>
      <c r="DL14" s="143">
        <v>108.55</v>
      </c>
      <c r="DM14" s="143">
        <v>1.514</v>
      </c>
      <c r="DN14" s="143">
        <v>0.43333333333333701</v>
      </c>
      <c r="DO14" s="143">
        <v>2.6199999999999899</v>
      </c>
      <c r="DP14" s="143">
        <v>0.92666666666666198</v>
      </c>
      <c r="DQ14" s="143">
        <v>0.745999999999999</v>
      </c>
      <c r="DR14" s="143">
        <v>70.83</v>
      </c>
      <c r="DS14" s="143">
        <v>1.57</v>
      </c>
      <c r="DT14" s="143">
        <v>0.32</v>
      </c>
      <c r="DU14" s="143">
        <v>3.6766666666666499</v>
      </c>
      <c r="DV14" s="143">
        <v>0.95</v>
      </c>
      <c r="DW14" s="143">
        <v>0.55000000000000004</v>
      </c>
      <c r="DX14" s="143">
        <v>21.29</v>
      </c>
      <c r="DY14" s="143">
        <v>0.53866666666666596</v>
      </c>
      <c r="DZ14" s="143">
        <v>0.37733333333333302</v>
      </c>
      <c r="EA14" s="143">
        <v>2.40466666666669</v>
      </c>
      <c r="EB14" s="143">
        <v>0.46400000000000602</v>
      </c>
      <c r="EC14" s="143">
        <v>0.26200000000000001</v>
      </c>
      <c r="ED14" s="143">
        <v>36.270000000000003</v>
      </c>
      <c r="EE14" s="143">
        <v>2.9360000000000399</v>
      </c>
      <c r="EF14" s="143">
        <v>0.58800000000000796</v>
      </c>
      <c r="EG14" s="143">
        <v>1.2066666666666801</v>
      </c>
      <c r="EH14" s="143">
        <v>1.2206666666666699</v>
      </c>
      <c r="EI14" s="143">
        <v>0.33600000000000002</v>
      </c>
      <c r="EJ14" s="143">
        <v>115.71</v>
      </c>
      <c r="EK14" s="143">
        <v>1.99</v>
      </c>
      <c r="EL14" s="143">
        <v>0.57999999999999996</v>
      </c>
      <c r="EM14" s="143">
        <v>6.3493333333334503</v>
      </c>
      <c r="EN14" s="143">
        <v>2.34</v>
      </c>
      <c r="EO14" s="143">
        <v>0.47</v>
      </c>
      <c r="EP14" s="143">
        <v>30.49</v>
      </c>
      <c r="EQ14" s="143">
        <v>0.55000000000000004</v>
      </c>
      <c r="ER14" s="143">
        <v>0.33</v>
      </c>
      <c r="ES14" s="143">
        <v>2.3766666666666101</v>
      </c>
      <c r="ET14" s="143">
        <v>1.08</v>
      </c>
      <c r="EU14" s="143">
        <v>0.18</v>
      </c>
      <c r="EV14" s="143">
        <v>172.99080000000001</v>
      </c>
      <c r="EW14" s="143">
        <v>5.23</v>
      </c>
      <c r="EX14" s="143">
        <v>5.63</v>
      </c>
      <c r="EY14" s="143">
        <v>12.52</v>
      </c>
      <c r="EZ14" s="143">
        <v>4.83</v>
      </c>
      <c r="FA14" s="143">
        <v>5.83</v>
      </c>
      <c r="FB14" s="143">
        <v>39.200000000000003</v>
      </c>
      <c r="FC14" s="143">
        <v>1.24</v>
      </c>
      <c r="FD14" s="143">
        <v>0.34</v>
      </c>
      <c r="FE14" s="143">
        <v>1.52</v>
      </c>
      <c r="FF14" s="143">
        <v>0.61</v>
      </c>
      <c r="FG14" s="143">
        <v>0.41</v>
      </c>
      <c r="FH14" s="143">
        <v>10.88</v>
      </c>
      <c r="FI14" s="143">
        <v>0.36</v>
      </c>
      <c r="FJ14" s="143">
        <v>0.13</v>
      </c>
      <c r="FK14" s="143">
        <v>0.65</v>
      </c>
      <c r="FL14" s="143">
        <v>0.5</v>
      </c>
      <c r="FM14" s="143">
        <v>0.21</v>
      </c>
      <c r="FN14" s="143">
        <v>22.39</v>
      </c>
      <c r="FO14" s="143">
        <v>0.36</v>
      </c>
      <c r="FP14" s="143">
        <v>0.26</v>
      </c>
      <c r="FQ14" s="143">
        <v>0.57999999999999996</v>
      </c>
      <c r="FR14" s="143">
        <v>0.9</v>
      </c>
      <c r="FS14" s="143">
        <v>0.17</v>
      </c>
      <c r="FT14" s="143">
        <v>23.49</v>
      </c>
      <c r="FU14" s="143">
        <v>0.9</v>
      </c>
      <c r="FV14" s="143">
        <v>0.22</v>
      </c>
      <c r="FW14" s="143">
        <v>0.69</v>
      </c>
      <c r="FX14" s="143">
        <v>1.1499999999999999</v>
      </c>
      <c r="FY14" s="143">
        <v>0.09</v>
      </c>
      <c r="FZ14" s="143">
        <v>49.8</v>
      </c>
      <c r="GA14" s="143">
        <v>2.23</v>
      </c>
      <c r="GB14" s="143">
        <v>0.63</v>
      </c>
      <c r="GC14" s="143">
        <v>0.99</v>
      </c>
      <c r="GD14" s="143">
        <v>4.6900000000000004</v>
      </c>
      <c r="GE14" s="143">
        <v>0.66</v>
      </c>
      <c r="GF14" s="143">
        <v>30.43</v>
      </c>
      <c r="GG14" s="143">
        <v>0.85</v>
      </c>
      <c r="GH14" s="143">
        <v>0.28000000000000003</v>
      </c>
      <c r="GI14" s="143">
        <v>1.39</v>
      </c>
      <c r="GJ14" s="143">
        <v>0.59</v>
      </c>
      <c r="GK14" s="143">
        <v>0.54</v>
      </c>
      <c r="GL14" s="143">
        <v>25.7</v>
      </c>
      <c r="GM14" s="143">
        <v>0.68</v>
      </c>
      <c r="GN14" s="143">
        <v>0.41</v>
      </c>
      <c r="GO14" s="143">
        <v>1.26</v>
      </c>
      <c r="GP14" s="143">
        <v>0.88</v>
      </c>
      <c r="GQ14" s="143">
        <v>0.53</v>
      </c>
      <c r="GR14" s="143">
        <v>16.93</v>
      </c>
      <c r="GS14" s="143">
        <v>0.56999999999999995</v>
      </c>
      <c r="GT14" s="143">
        <v>0.16</v>
      </c>
      <c r="GU14" s="143">
        <v>0.47</v>
      </c>
      <c r="GV14" s="143">
        <v>0.43</v>
      </c>
      <c r="GW14" s="143">
        <v>0.26</v>
      </c>
      <c r="GX14" s="143">
        <v>24.96</v>
      </c>
      <c r="GY14" s="143">
        <v>1.04</v>
      </c>
      <c r="GZ14" s="143">
        <v>0.19</v>
      </c>
      <c r="HA14" s="143">
        <v>0.97</v>
      </c>
      <c r="HB14" s="143">
        <v>0.92</v>
      </c>
      <c r="HC14" s="143">
        <v>0.44</v>
      </c>
      <c r="HD14" s="143">
        <v>18.059999999999999</v>
      </c>
      <c r="HE14" s="143">
        <v>0.28999999999999998</v>
      </c>
      <c r="HF14" s="143">
        <v>0.23</v>
      </c>
      <c r="HG14" s="143">
        <v>0.63</v>
      </c>
      <c r="HH14" s="143">
        <v>0.43</v>
      </c>
      <c r="HI14" s="143">
        <v>0.21</v>
      </c>
      <c r="HJ14" s="143">
        <v>12.01</v>
      </c>
      <c r="HK14" s="143">
        <v>0.26</v>
      </c>
      <c r="HL14" s="143">
        <v>0.16</v>
      </c>
      <c r="HM14" s="143">
        <v>0.52</v>
      </c>
      <c r="HN14" s="143">
        <v>0.28000000000000003</v>
      </c>
      <c r="HO14" s="143">
        <v>0.26</v>
      </c>
      <c r="HP14" s="143">
        <v>23.97</v>
      </c>
      <c r="HQ14" s="143">
        <v>0.5</v>
      </c>
      <c r="HR14" s="143">
        <v>0.16</v>
      </c>
      <c r="HS14" s="143">
        <v>1.1299999999999999</v>
      </c>
      <c r="HT14" s="143">
        <v>1</v>
      </c>
      <c r="HU14" s="143">
        <v>0.31</v>
      </c>
      <c r="HV14" s="143">
        <v>34.33</v>
      </c>
      <c r="HW14" s="143">
        <v>0.96</v>
      </c>
      <c r="HX14" s="143">
        <v>0.41</v>
      </c>
      <c r="HY14" s="143">
        <v>1.35</v>
      </c>
      <c r="HZ14" s="143">
        <v>0.63</v>
      </c>
      <c r="IA14" s="143">
        <v>0.47</v>
      </c>
      <c r="IB14" s="143">
        <v>31.64</v>
      </c>
      <c r="IC14" s="143">
        <v>0.75</v>
      </c>
      <c r="ID14" s="143">
        <v>0.24</v>
      </c>
      <c r="IE14" s="143">
        <v>1.1499999999999999</v>
      </c>
      <c r="IF14" s="143">
        <v>0.26</v>
      </c>
      <c r="IG14" s="143">
        <v>0.3</v>
      </c>
      <c r="IH14" s="143">
        <v>24.78</v>
      </c>
      <c r="II14" s="143">
        <v>0.57999999999999996</v>
      </c>
      <c r="IJ14" s="143">
        <v>0.24</v>
      </c>
      <c r="IK14" s="143">
        <v>1.67</v>
      </c>
      <c r="IL14" s="143">
        <v>0.54</v>
      </c>
      <c r="IM14" s="143">
        <v>0.35</v>
      </c>
      <c r="IN14" s="143">
        <v>123.95</v>
      </c>
      <c r="IO14" s="143">
        <v>4.92</v>
      </c>
      <c r="IP14" s="143">
        <v>2.7</v>
      </c>
      <c r="IQ14" s="143">
        <v>5.51</v>
      </c>
      <c r="IR14" s="143">
        <v>2.83</v>
      </c>
      <c r="IS14" s="143">
        <v>3.59</v>
      </c>
      <c r="IT14" s="143">
        <v>14.52</v>
      </c>
      <c r="IU14" s="143">
        <v>0.77733333333333099</v>
      </c>
      <c r="IV14" s="143">
        <v>0.12666666666666501</v>
      </c>
      <c r="IW14" s="143">
        <v>0.62000000000000499</v>
      </c>
      <c r="IX14" s="143">
        <v>9.6000000000000099E-2</v>
      </c>
      <c r="IY14" s="143">
        <v>0.29866666666666603</v>
      </c>
      <c r="IZ14" s="143">
        <v>16.54</v>
      </c>
      <c r="JA14" s="143">
        <v>0.32</v>
      </c>
      <c r="JB14" s="143">
        <v>0.17</v>
      </c>
      <c r="JC14" s="143">
        <v>1.06</v>
      </c>
      <c r="JD14" s="143">
        <v>0.12</v>
      </c>
      <c r="JE14" s="143">
        <v>0.16</v>
      </c>
      <c r="JF14" s="143">
        <v>43.67</v>
      </c>
      <c r="JG14" s="143">
        <v>1.24</v>
      </c>
      <c r="JH14" s="143">
        <v>0.34</v>
      </c>
      <c r="JI14" s="143">
        <v>1.92</v>
      </c>
      <c r="JJ14" s="143">
        <v>0.84</v>
      </c>
      <c r="JK14" s="143">
        <v>0.78</v>
      </c>
      <c r="JL14" s="153">
        <v>12.73</v>
      </c>
      <c r="JM14" s="153">
        <v>0.392666666666663</v>
      </c>
      <c r="JN14" s="153">
        <v>0.10199999999999999</v>
      </c>
      <c r="JO14" s="153">
        <v>0.50399999999999801</v>
      </c>
      <c r="JP14" s="153">
        <v>0.129333333333332</v>
      </c>
      <c r="JQ14" s="153">
        <v>0.15733333333333399</v>
      </c>
      <c r="JR14" s="153">
        <v>12.55</v>
      </c>
      <c r="JS14" s="153">
        <v>0.80666666666667197</v>
      </c>
      <c r="JT14" s="153">
        <v>0.15933333333333299</v>
      </c>
      <c r="JU14" s="153">
        <v>0.61666666666667402</v>
      </c>
      <c r="JV14" s="153">
        <v>0.25466666666666499</v>
      </c>
      <c r="JW14" s="153">
        <v>0.22666666666666699</v>
      </c>
      <c r="JX14" s="143">
        <v>56.22</v>
      </c>
      <c r="JY14" s="143">
        <v>1.18</v>
      </c>
      <c r="JZ14" s="143">
        <v>0.55000000000000004</v>
      </c>
      <c r="KA14" s="143">
        <v>1.7</v>
      </c>
      <c r="KB14" s="143">
        <v>0.94</v>
      </c>
      <c r="KC14" s="143">
        <v>0.54</v>
      </c>
      <c r="KD14" s="143">
        <v>37.93</v>
      </c>
      <c r="KE14" s="143">
        <v>1.4066666666666601</v>
      </c>
      <c r="KF14" s="143">
        <v>0.33</v>
      </c>
      <c r="KG14" s="143">
        <v>1.08266666666667</v>
      </c>
      <c r="KH14" s="143">
        <v>0.41466666666666901</v>
      </c>
      <c r="KI14" s="143">
        <v>0.444000000000001</v>
      </c>
      <c r="KJ14" s="143">
        <v>44.03</v>
      </c>
      <c r="KK14" s="143">
        <v>1.63133333333333</v>
      </c>
      <c r="KL14" s="143">
        <v>0.30399999999999799</v>
      </c>
      <c r="KM14" s="143">
        <v>2.09666666666666</v>
      </c>
      <c r="KN14" s="143">
        <v>0.276666666666667</v>
      </c>
      <c r="KO14" s="143">
        <v>0.23200000000000001</v>
      </c>
      <c r="KP14" s="143">
        <v>36.549999999999997</v>
      </c>
      <c r="KQ14" s="143">
        <v>1.40533333333332</v>
      </c>
      <c r="KR14" s="143">
        <v>0.21266666666666401</v>
      </c>
      <c r="KS14" s="143">
        <v>1.1440000000000099</v>
      </c>
      <c r="KT14" s="143">
        <v>0.242666666666672</v>
      </c>
      <c r="KU14" s="143">
        <v>0.18466666666666701</v>
      </c>
      <c r="KV14" s="143">
        <v>39.79</v>
      </c>
      <c r="KW14" s="143">
        <v>0.73</v>
      </c>
      <c r="KX14" s="143">
        <v>0.49</v>
      </c>
      <c r="KY14" s="143">
        <v>1.22</v>
      </c>
      <c r="KZ14" s="143">
        <v>0.5</v>
      </c>
      <c r="LA14" s="143">
        <v>0.33</v>
      </c>
      <c r="LB14" s="143">
        <v>242.53</v>
      </c>
      <c r="LC14" s="143">
        <v>9.6846666666667698</v>
      </c>
      <c r="LD14" s="143">
        <v>8.8320000000001109</v>
      </c>
      <c r="LE14" s="143">
        <v>6.4286666666666603</v>
      </c>
      <c r="LF14" s="143">
        <v>8.0346666666664497</v>
      </c>
      <c r="LG14" s="143">
        <v>10.082000000000001</v>
      </c>
      <c r="LH14" s="143">
        <v>28.85</v>
      </c>
      <c r="LI14" s="143">
        <v>0.98266666666666702</v>
      </c>
      <c r="LJ14" s="143">
        <v>0.21533333333333299</v>
      </c>
      <c r="LK14" s="143">
        <v>0.338666666666668</v>
      </c>
      <c r="LL14" s="143">
        <v>0.58000000000001295</v>
      </c>
      <c r="LM14" s="143">
        <v>0.50933333333333397</v>
      </c>
      <c r="LN14" s="143">
        <v>33.96</v>
      </c>
      <c r="LO14" s="143">
        <v>1.5973333333333399</v>
      </c>
      <c r="LP14" s="143">
        <v>0.76266666666666805</v>
      </c>
      <c r="LQ14" s="143">
        <v>2.53000000000003</v>
      </c>
      <c r="LR14" s="143">
        <v>1.1826666666666501</v>
      </c>
      <c r="LS14" s="143">
        <v>0.58200000000000096</v>
      </c>
      <c r="LT14" s="143">
        <v>45.06</v>
      </c>
      <c r="LU14" s="143">
        <v>5.1766666666666801</v>
      </c>
      <c r="LV14" s="143">
        <v>0.76599999999999802</v>
      </c>
      <c r="LW14" s="143">
        <v>1.1200000000000001</v>
      </c>
      <c r="LX14" s="143">
        <v>4.1193333333333202</v>
      </c>
      <c r="LY14" s="143">
        <v>2.15533333333333</v>
      </c>
      <c r="LZ14" s="143">
        <v>107.4</v>
      </c>
      <c r="MA14" s="143">
        <v>3.95</v>
      </c>
      <c r="MB14" s="143">
        <v>1.41</v>
      </c>
      <c r="MC14" s="143">
        <v>2.2599999999999998</v>
      </c>
      <c r="MD14" s="143">
        <v>3.33</v>
      </c>
      <c r="ME14" s="143">
        <v>2.85</v>
      </c>
      <c r="MF14" s="143">
        <v>63.22</v>
      </c>
      <c r="MG14" s="143">
        <v>0.33</v>
      </c>
      <c r="MH14" s="143">
        <v>0.13</v>
      </c>
      <c r="MI14" s="143">
        <v>0.3</v>
      </c>
      <c r="MJ14" s="143">
        <v>0.22</v>
      </c>
      <c r="MK14" s="143">
        <v>0.15</v>
      </c>
      <c r="ML14" s="143">
        <v>41.02</v>
      </c>
      <c r="MM14" s="143">
        <v>1.7</v>
      </c>
      <c r="MN14" s="143">
        <v>0.61</v>
      </c>
      <c r="MO14" s="143">
        <v>1.1200000000000001</v>
      </c>
      <c r="MP14" s="143">
        <v>0.5</v>
      </c>
      <c r="MQ14" s="143">
        <v>0.36</v>
      </c>
      <c r="MR14" s="143">
        <v>84.4</v>
      </c>
      <c r="MS14" s="143">
        <v>2.2999999999999998</v>
      </c>
      <c r="MT14" s="143">
        <v>0.87</v>
      </c>
      <c r="MU14" s="143">
        <v>1.24</v>
      </c>
      <c r="MV14" s="143">
        <v>3.04</v>
      </c>
      <c r="MW14" s="143">
        <v>0.86</v>
      </c>
      <c r="MX14" s="143">
        <v>36.200000000000003</v>
      </c>
      <c r="MY14" s="143">
        <v>1.44</v>
      </c>
      <c r="MZ14" s="143">
        <v>0.36</v>
      </c>
      <c r="NA14" s="143">
        <v>1.51</v>
      </c>
      <c r="NB14" s="143">
        <v>0.25</v>
      </c>
      <c r="NC14" s="143">
        <v>0.62</v>
      </c>
      <c r="ND14" s="143">
        <v>53.06</v>
      </c>
      <c r="NE14" s="143">
        <v>1.3819999999999799</v>
      </c>
      <c r="NF14" s="143">
        <v>0.73399999999999499</v>
      </c>
      <c r="NG14" s="143">
        <v>2.5886666666666498</v>
      </c>
      <c r="NH14" s="143">
        <v>1.71733333333333</v>
      </c>
      <c r="NI14" s="143">
        <v>0.45933333333332999</v>
      </c>
      <c r="NJ14" s="143">
        <v>35.479999999999997</v>
      </c>
      <c r="NK14" s="143">
        <v>0.97</v>
      </c>
      <c r="NL14" s="143">
        <v>0.56999999999999995</v>
      </c>
      <c r="NM14" s="143">
        <v>1.04</v>
      </c>
      <c r="NN14" s="143">
        <v>0.65</v>
      </c>
      <c r="NO14" s="143">
        <v>0.5</v>
      </c>
      <c r="NP14" s="143">
        <v>14.09</v>
      </c>
      <c r="NQ14" s="143">
        <v>0.31559999999999999</v>
      </c>
      <c r="NR14" s="143">
        <v>9.8299999999999998E-2</v>
      </c>
      <c r="NS14" s="143">
        <v>0.56000000000000005</v>
      </c>
      <c r="NT14" s="143">
        <v>0.1255</v>
      </c>
      <c r="NU14" s="143">
        <v>2.4400000000000002E-2</v>
      </c>
      <c r="NV14" s="143">
        <v>142.59</v>
      </c>
      <c r="NW14" s="143">
        <v>7.07</v>
      </c>
      <c r="NX14" s="143">
        <v>3.48</v>
      </c>
      <c r="NY14" s="143">
        <v>9.52</v>
      </c>
      <c r="NZ14" s="143">
        <v>4</v>
      </c>
      <c r="OA14" s="143">
        <v>6.21</v>
      </c>
      <c r="OB14" s="143">
        <v>43.14</v>
      </c>
      <c r="OC14" s="143">
        <v>1.0673333333333399</v>
      </c>
      <c r="OD14" s="143">
        <v>0.417333333333333</v>
      </c>
      <c r="OE14" s="143">
        <v>1.8439999999999901</v>
      </c>
      <c r="OF14" s="143">
        <v>0.98399999999999999</v>
      </c>
      <c r="OG14" s="143">
        <v>0.7</v>
      </c>
      <c r="OH14" s="143">
        <v>32.479999999999997</v>
      </c>
      <c r="OI14" s="143">
        <v>3.6279999999999899</v>
      </c>
      <c r="OJ14" s="143">
        <v>0.38533333333333403</v>
      </c>
      <c r="OK14" s="143">
        <v>2.0146666666666699</v>
      </c>
      <c r="OL14" s="143">
        <v>0.92199999999999704</v>
      </c>
      <c r="OM14" s="143">
        <v>0.35</v>
      </c>
      <c r="ON14" s="143">
        <v>51.19</v>
      </c>
      <c r="OO14" s="143">
        <v>1.466</v>
      </c>
      <c r="OP14" s="143">
        <v>0.49533333333333301</v>
      </c>
      <c r="OQ14" s="143">
        <v>1.3759999999999799</v>
      </c>
      <c r="OR14" s="143">
        <v>1.0193333333333401</v>
      </c>
      <c r="OS14" s="143">
        <v>0.54866666666666897</v>
      </c>
      <c r="OT14" s="143">
        <v>42.13</v>
      </c>
      <c r="OU14" s="143">
        <v>0.93933333333333702</v>
      </c>
      <c r="OV14" s="143">
        <v>0.37066666666666498</v>
      </c>
      <c r="OW14" s="143">
        <v>2.6526666666666801</v>
      </c>
      <c r="OX14" s="143">
        <v>0.28866666666666702</v>
      </c>
      <c r="OY14" s="143">
        <v>0.21333333333333501</v>
      </c>
      <c r="OZ14" s="143">
        <v>48.01</v>
      </c>
      <c r="PA14" s="143">
        <v>0.88599999999999601</v>
      </c>
      <c r="PB14" s="143">
        <v>0.64800000000000002</v>
      </c>
      <c r="PC14" s="143">
        <v>2.1960000000000002</v>
      </c>
      <c r="PD14" s="143">
        <v>0.80933333333332802</v>
      </c>
      <c r="PE14" s="143">
        <v>1.42</v>
      </c>
      <c r="PF14" s="143">
        <v>44.21</v>
      </c>
      <c r="PG14" s="143">
        <v>1.22399999999999</v>
      </c>
      <c r="PH14" s="143">
        <v>0.53866666666666696</v>
      </c>
      <c r="PI14" s="143">
        <v>3.0726666666666902</v>
      </c>
      <c r="PJ14" s="143">
        <v>1.2786666666666699</v>
      </c>
      <c r="PK14" s="143">
        <v>1.41</v>
      </c>
      <c r="PL14" s="143">
        <v>9.32</v>
      </c>
      <c r="PM14" s="143">
        <v>0.274666666666668</v>
      </c>
      <c r="PN14" s="143">
        <v>0.172666666666666</v>
      </c>
      <c r="PO14" s="143">
        <v>0.376</v>
      </c>
      <c r="PP14" s="143">
        <v>0.26066666666666499</v>
      </c>
      <c r="PQ14" s="143">
        <v>2.66666666666673E-2</v>
      </c>
      <c r="PR14" s="143">
        <v>26.77</v>
      </c>
      <c r="PS14" s="143">
        <v>0.55066666666666697</v>
      </c>
      <c r="PT14" s="143">
        <v>0.31533333333333302</v>
      </c>
      <c r="PU14" s="143">
        <v>2.4846666666666701</v>
      </c>
      <c r="PV14" s="143">
        <v>0.32563716123111303</v>
      </c>
      <c r="PW14" s="143">
        <v>0.18466666666666501</v>
      </c>
      <c r="PX14" s="143">
        <v>31.07</v>
      </c>
      <c r="PY14" s="143">
        <v>0.83800000000000097</v>
      </c>
      <c r="PZ14" s="143">
        <v>0.29799999999999999</v>
      </c>
      <c r="QA14" s="143">
        <v>1.79066666666665</v>
      </c>
      <c r="QB14" s="143">
        <v>0.77733333333333099</v>
      </c>
      <c r="QC14" s="143">
        <v>1.9569576375731399</v>
      </c>
      <c r="QD14" s="143">
        <v>38.42</v>
      </c>
      <c r="QE14" s="143">
        <v>1.0473333333333401</v>
      </c>
      <c r="QF14" s="143">
        <v>0.44266666666666399</v>
      </c>
      <c r="QG14" s="143">
        <v>2.7666666666666502</v>
      </c>
      <c r="QH14" s="143">
        <v>0.696666666666658</v>
      </c>
      <c r="QI14" s="143">
        <v>1.0900000000000001</v>
      </c>
      <c r="QJ14" s="143">
        <v>34.69</v>
      </c>
      <c r="QK14" s="143">
        <v>1.02999999999999</v>
      </c>
      <c r="QL14" s="143">
        <v>0.41866666666666702</v>
      </c>
      <c r="QM14" s="143">
        <v>1.0873333333333399</v>
      </c>
      <c r="QN14" s="143">
        <v>0.844666666666683</v>
      </c>
      <c r="QO14" s="143">
        <v>0.36399999999999999</v>
      </c>
      <c r="QP14" s="143">
        <v>28.33</v>
      </c>
      <c r="QQ14" s="143">
        <v>1.14533333333333</v>
      </c>
      <c r="QR14" s="143">
        <v>0.373999999999999</v>
      </c>
      <c r="QS14" s="143">
        <v>1.0046666666666699</v>
      </c>
      <c r="QT14" s="143">
        <v>0.270666666666667</v>
      </c>
      <c r="QU14" s="143">
        <v>0.28133333333333299</v>
      </c>
      <c r="QV14" s="143">
        <v>336.5</v>
      </c>
      <c r="QW14" s="143">
        <v>73.45</v>
      </c>
      <c r="QX14" s="143">
        <v>24.15</v>
      </c>
      <c r="QY14" s="143">
        <v>28.9</v>
      </c>
      <c r="QZ14" s="143">
        <v>55.68</v>
      </c>
      <c r="RA14" s="143">
        <v>18.559999999999999</v>
      </c>
      <c r="RB14" s="154">
        <v>1143.32</v>
      </c>
      <c r="RC14" s="154">
        <v>15.8021830256837</v>
      </c>
      <c r="RD14" s="154">
        <v>10.8151475379715</v>
      </c>
      <c r="RE14" s="154">
        <v>17.306064488064301</v>
      </c>
      <c r="RF14" s="154">
        <v>13.0412577877569</v>
      </c>
      <c r="RG14" s="154">
        <v>9.3432635535138502</v>
      </c>
      <c r="RH14" s="154">
        <v>19.66</v>
      </c>
      <c r="RI14" s="154">
        <v>1.88</v>
      </c>
      <c r="RJ14" s="154">
        <v>0.72</v>
      </c>
      <c r="RK14" s="154">
        <v>1.08</v>
      </c>
      <c r="RL14" s="154">
        <v>1.51</v>
      </c>
      <c r="RM14" s="154">
        <v>0.45</v>
      </c>
      <c r="RN14" s="154">
        <v>14.126077942948999</v>
      </c>
      <c r="RO14" s="154">
        <v>0.52325136321324595</v>
      </c>
      <c r="RP14" s="154">
        <v>0.35811765269382101</v>
      </c>
      <c r="RQ14" s="154">
        <v>0.57304878829197203</v>
      </c>
      <c r="RR14" s="154">
        <v>0.43182995060670798</v>
      </c>
      <c r="RS14" s="154">
        <v>0.30937974729762002</v>
      </c>
      <c r="RT14" s="154">
        <v>36.5443021293692</v>
      </c>
      <c r="RU14" s="154">
        <v>1.17083820585472</v>
      </c>
      <c r="RV14" s="154">
        <v>0.80133155772411602</v>
      </c>
      <c r="RW14" s="154">
        <v>1.28226596684003</v>
      </c>
      <c r="RX14" s="154">
        <v>0.96627173887865703</v>
      </c>
      <c r="RY14" s="154">
        <v>0.69227460016402897</v>
      </c>
      <c r="RZ14" s="154">
        <v>36.762425391723603</v>
      </c>
      <c r="SA14" s="154">
        <v>1.3609312879278299</v>
      </c>
      <c r="SB14" s="154">
        <v>0.93143286874089004</v>
      </c>
      <c r="SC14" s="154">
        <v>1.4904500596166601</v>
      </c>
      <c r="SD14" s="154">
        <v>1.12315214476659</v>
      </c>
      <c r="SE14" s="154">
        <v>0.80466981559863804</v>
      </c>
      <c r="SF14" s="154">
        <v>46.796095460024098</v>
      </c>
      <c r="SG14" s="154">
        <v>1.9880240170515</v>
      </c>
      <c r="SH14" s="154">
        <v>1.3606204293734001</v>
      </c>
      <c r="SI14" s="154">
        <v>2.17722271581053</v>
      </c>
      <c r="SJ14" s="154">
        <v>1.6406805092993699</v>
      </c>
      <c r="SK14" s="154">
        <v>1.1754472348433</v>
      </c>
      <c r="SL14" s="154">
        <v>19.9530850944154</v>
      </c>
      <c r="SM14" s="154">
        <v>0.58128634957227998</v>
      </c>
      <c r="SN14" s="154">
        <v>0.39783728755800202</v>
      </c>
      <c r="SO14" s="154">
        <v>0.63660691914395495</v>
      </c>
      <c r="SP14" s="154">
        <v>0.479725182334311</v>
      </c>
      <c r="SQ14" s="154">
        <v>0.34369375138146901</v>
      </c>
      <c r="SR14" s="154">
        <v>28.0790421856167</v>
      </c>
      <c r="SS14" s="154">
        <v>0.74757368653927803</v>
      </c>
      <c r="ST14" s="154">
        <v>0.51164574554582898</v>
      </c>
      <c r="SU14" s="154">
        <v>0.81871969257671595</v>
      </c>
      <c r="SV14" s="154">
        <v>0.61695913442191497</v>
      </c>
      <c r="SW14" s="154">
        <v>0.44201348431769899</v>
      </c>
      <c r="SX14" s="154">
        <v>30.706908155885898</v>
      </c>
      <c r="SY14" s="154">
        <v>0.97408114382316902</v>
      </c>
      <c r="SZ14" s="154">
        <v>0.66666936253561404</v>
      </c>
      <c r="TA14" s="154">
        <v>1.0667836883177699</v>
      </c>
      <c r="TB14" s="154">
        <v>0.80389167003977502</v>
      </c>
      <c r="TC14" s="154">
        <v>0.57593921260473202</v>
      </c>
      <c r="TD14" s="154">
        <v>23.1</v>
      </c>
      <c r="TE14" s="154">
        <v>0.81040000000000001</v>
      </c>
      <c r="TF14" s="154">
        <v>0.20860000000000001</v>
      </c>
      <c r="TG14" s="154">
        <v>1.3424</v>
      </c>
      <c r="TH14" s="154">
        <v>0.60770000000000002</v>
      </c>
      <c r="TI14" s="154">
        <v>0.41899999999999998</v>
      </c>
      <c r="TJ14" s="154">
        <v>53.7033321012455</v>
      </c>
      <c r="TK14" s="154">
        <v>1.3972913740961801</v>
      </c>
      <c r="TL14" s="154">
        <v>0.95631801883470202</v>
      </c>
      <c r="TM14" s="154">
        <v>1.53027050689272</v>
      </c>
      <c r="TN14" s="154">
        <v>1.1531594707250199</v>
      </c>
      <c r="TO14" s="154">
        <v>0.82616822928915101</v>
      </c>
      <c r="TP14" s="154">
        <v>27.445446042587399</v>
      </c>
      <c r="TQ14" s="154">
        <v>0.91375244542141398</v>
      </c>
      <c r="TR14" s="154">
        <v>0.62537989177525699</v>
      </c>
      <c r="TS14" s="154">
        <v>1.0007135546327699</v>
      </c>
      <c r="TT14" s="154">
        <v>0.75410347896652996</v>
      </c>
      <c r="TU14" s="154">
        <v>0.54026901893010404</v>
      </c>
      <c r="TV14" s="154">
        <v>39.449150020088403</v>
      </c>
      <c r="TW14" s="154">
        <v>1.5041729263827599</v>
      </c>
      <c r="TX14" s="154">
        <v>1.02946865600856</v>
      </c>
      <c r="TY14" s="154">
        <v>1.64732389334253</v>
      </c>
      <c r="TZ14" s="154">
        <v>1.2413668958547901</v>
      </c>
      <c r="UA14" s="154">
        <v>0.88936345430325503</v>
      </c>
      <c r="UB14" s="154">
        <v>25.679686299718799</v>
      </c>
      <c r="UC14" s="154">
        <v>0.88109758639900104</v>
      </c>
      <c r="UD14" s="154">
        <v>0.60303063043680605</v>
      </c>
      <c r="UE14" s="154">
        <v>0.96495095808695897</v>
      </c>
      <c r="UF14" s="154">
        <v>0.72715401041259797</v>
      </c>
      <c r="UG14" s="154">
        <v>0.52096137304008105</v>
      </c>
      <c r="UH14" s="154">
        <v>47.800154921655299</v>
      </c>
      <c r="UI14" s="154">
        <v>1.36255995920077</v>
      </c>
      <c r="UJ14" s="154">
        <v>0.93254754511687199</v>
      </c>
      <c r="UK14" s="154">
        <v>1.4922337302673201</v>
      </c>
      <c r="UL14" s="154">
        <v>1.1244962579114299</v>
      </c>
      <c r="UM14" s="154">
        <v>0.80563279045599601</v>
      </c>
      <c r="UN14" s="154">
        <v>13.0216125351547</v>
      </c>
      <c r="UO14" s="154">
        <v>0.51157921909052095</v>
      </c>
      <c r="UP14" s="154">
        <v>0.35012913866594497</v>
      </c>
      <c r="UQ14" s="154">
        <v>0.56026581529554897</v>
      </c>
      <c r="UR14" s="154">
        <v>0.42219713973539402</v>
      </c>
      <c r="US14" s="154">
        <v>0.30247842748655601</v>
      </c>
      <c r="UT14" s="154">
        <v>22.383601446364001</v>
      </c>
      <c r="UU14" s="154">
        <v>0.52964389795952804</v>
      </c>
      <c r="UV14" s="154">
        <v>0.36249275746955301</v>
      </c>
      <c r="UW14" s="154">
        <v>0.58004969559582698</v>
      </c>
      <c r="UX14" s="154">
        <v>0.43710559470018401</v>
      </c>
      <c r="UY14" s="154">
        <v>0.31315942361275001</v>
      </c>
      <c r="UZ14" s="154">
        <v>19.329875773403</v>
      </c>
      <c r="VA14" s="154">
        <v>0.55696485856306799</v>
      </c>
      <c r="VB14" s="154">
        <v>0.38119145367666202</v>
      </c>
      <c r="VC14" s="154">
        <v>0.60997077076071005</v>
      </c>
      <c r="VD14" s="154">
        <v>0.459653092704782</v>
      </c>
      <c r="VE14" s="154">
        <v>0.32931332684492698</v>
      </c>
      <c r="VF14" s="143">
        <v>112.64</v>
      </c>
      <c r="VG14" s="143">
        <v>6.28</v>
      </c>
      <c r="VH14" s="143">
        <v>2.42</v>
      </c>
      <c r="VI14" s="143">
        <v>3.72</v>
      </c>
      <c r="VJ14" s="143">
        <v>3.98</v>
      </c>
      <c r="VK14" s="143">
        <v>4</v>
      </c>
      <c r="VL14" s="143">
        <v>34.119999999999997</v>
      </c>
      <c r="VM14" s="143">
        <v>0.61</v>
      </c>
      <c r="VN14" s="143">
        <v>0.23</v>
      </c>
      <c r="VO14" s="143">
        <v>0.75</v>
      </c>
      <c r="VP14" s="143">
        <v>0.59</v>
      </c>
      <c r="VQ14" s="143">
        <v>0.49</v>
      </c>
      <c r="VR14" s="143">
        <v>18.38</v>
      </c>
      <c r="VS14" s="143">
        <v>0.46</v>
      </c>
      <c r="VT14" s="143">
        <v>0.17</v>
      </c>
      <c r="VU14" s="143">
        <v>0.56999999999999995</v>
      </c>
      <c r="VV14" s="143">
        <v>0.33</v>
      </c>
      <c r="VW14" s="143">
        <v>0.49</v>
      </c>
      <c r="VX14" s="143">
        <v>15.76</v>
      </c>
      <c r="VY14" s="143">
        <v>0.35</v>
      </c>
      <c r="VZ14" s="143">
        <v>0.12</v>
      </c>
      <c r="WA14" s="143">
        <v>0.31</v>
      </c>
      <c r="WB14" s="143">
        <v>0.26</v>
      </c>
      <c r="WC14" s="143">
        <v>0.25</v>
      </c>
      <c r="WD14" s="143">
        <v>25.22</v>
      </c>
      <c r="WE14" s="143">
        <v>0.35</v>
      </c>
      <c r="WF14" s="143">
        <v>0.22</v>
      </c>
      <c r="WG14" s="143">
        <v>0.42</v>
      </c>
      <c r="WH14" s="143">
        <v>0.43</v>
      </c>
      <c r="WI14" s="143">
        <v>0.34</v>
      </c>
      <c r="WJ14" s="143">
        <v>7.92</v>
      </c>
      <c r="WK14" s="143">
        <v>0.22</v>
      </c>
      <c r="WL14" s="143">
        <v>0.1</v>
      </c>
      <c r="WM14" s="143">
        <v>0.2</v>
      </c>
      <c r="WN14" s="143">
        <v>0.23</v>
      </c>
      <c r="WO14" s="143">
        <v>0.17</v>
      </c>
      <c r="WP14" s="143">
        <v>14.29</v>
      </c>
      <c r="WQ14" s="143">
        <v>0.36</v>
      </c>
      <c r="WR14" s="143">
        <v>0.23</v>
      </c>
      <c r="WS14" s="143">
        <v>0.45</v>
      </c>
      <c r="WT14" s="143">
        <v>0.65</v>
      </c>
      <c r="WU14" s="143">
        <v>0.6</v>
      </c>
      <c r="WV14" s="143">
        <v>13.64</v>
      </c>
      <c r="WW14" s="143">
        <v>0.34</v>
      </c>
      <c r="WX14" s="143">
        <v>0.17</v>
      </c>
      <c r="WY14" s="143">
        <v>0.2</v>
      </c>
      <c r="WZ14" s="143">
        <v>0.34</v>
      </c>
      <c r="XA14" s="143">
        <v>0.23</v>
      </c>
      <c r="XB14" s="143">
        <v>113.27</v>
      </c>
      <c r="XC14" s="143">
        <v>7.79</v>
      </c>
      <c r="XD14" s="143">
        <v>2.82</v>
      </c>
      <c r="XE14" s="143">
        <v>4.03</v>
      </c>
      <c r="XF14" s="143">
        <v>2.87</v>
      </c>
      <c r="XG14" s="143">
        <v>3.38</v>
      </c>
      <c r="XH14" s="143">
        <v>25.7</v>
      </c>
      <c r="XI14" s="143">
        <v>0.54</v>
      </c>
      <c r="XJ14" s="143">
        <v>0.2</v>
      </c>
      <c r="XK14" s="143">
        <v>1.52</v>
      </c>
      <c r="XL14" s="143">
        <v>0.37</v>
      </c>
      <c r="XM14" s="143">
        <v>0.21</v>
      </c>
      <c r="XN14" s="143">
        <v>49.33</v>
      </c>
      <c r="XO14" s="143">
        <v>1.43</v>
      </c>
      <c r="XP14" s="143">
        <v>0.35</v>
      </c>
      <c r="XQ14" s="143">
        <v>2.61</v>
      </c>
      <c r="XR14" s="143">
        <v>1.25</v>
      </c>
      <c r="XS14" s="143">
        <v>0.51</v>
      </c>
      <c r="XT14" s="143">
        <v>17.45</v>
      </c>
      <c r="XU14" s="143">
        <v>0.33485615399584601</v>
      </c>
      <c r="XV14" s="143">
        <v>0.15115429989783</v>
      </c>
      <c r="XW14" s="143">
        <v>0.93498852922087194</v>
      </c>
      <c r="XX14" s="143">
        <v>0.49112661173917399</v>
      </c>
      <c r="XY14" s="143">
        <v>0.20421711259989</v>
      </c>
      <c r="XZ14" s="143">
        <v>36.04</v>
      </c>
      <c r="YA14" s="143">
        <v>0.23</v>
      </c>
      <c r="YB14" s="143">
        <v>0.56754507118039799</v>
      </c>
      <c r="YC14" s="143">
        <v>1.0573712634405601</v>
      </c>
      <c r="YD14" s="143">
        <v>0.68909656473116498</v>
      </c>
      <c r="YE14" s="143">
        <v>0.19476185797408099</v>
      </c>
      <c r="YF14" s="143">
        <v>22.84</v>
      </c>
      <c r="YG14" s="143">
        <v>0.349939777340322</v>
      </c>
      <c r="YH14" s="143">
        <v>0.19</v>
      </c>
      <c r="YI14" s="143">
        <v>1.8252510589686599</v>
      </c>
      <c r="YJ14" s="143">
        <v>0.533347898557478</v>
      </c>
      <c r="YK14" s="143">
        <v>0.533347898557478</v>
      </c>
      <c r="YL14" s="5"/>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row>
    <row r="15" spans="1:752" ht="15.6">
      <c r="A15" s="143">
        <v>2021</v>
      </c>
      <c r="B15" s="155" cm="1">
        <f t="array" ref="B15">TREND(B4:B14,A4:A14,A15)</f>
        <v>742.815927272728</v>
      </c>
      <c r="C15" s="143">
        <v>60.03</v>
      </c>
      <c r="D15" s="143">
        <v>68.150000000000006</v>
      </c>
      <c r="E15" s="143" cm="1">
        <f t="array" ref="E15">TREND(E4:E14,A4:A14,A15)</f>
        <v>40.079999999999927</v>
      </c>
      <c r="F15" s="143">
        <v>104.44</v>
      </c>
      <c r="G15" s="143">
        <v>40.18</v>
      </c>
      <c r="H15" s="143">
        <v>217.9</v>
      </c>
      <c r="I15" s="143">
        <v>9.86</v>
      </c>
      <c r="J15" s="143">
        <v>19.829999999999998</v>
      </c>
      <c r="K15" s="143">
        <v>7.68</v>
      </c>
      <c r="L15" s="143">
        <v>14.14</v>
      </c>
      <c r="M15" s="143">
        <v>9.4</v>
      </c>
      <c r="N15" s="143">
        <v>123.48</v>
      </c>
      <c r="O15" s="143">
        <v>3.5</v>
      </c>
      <c r="P15" s="143">
        <v>2.69</v>
      </c>
      <c r="Q15" s="143">
        <v>4</v>
      </c>
      <c r="R15" s="143">
        <v>4.17</v>
      </c>
      <c r="S15" s="143">
        <v>2.2200000000000002</v>
      </c>
      <c r="T15" s="143">
        <v>74.2</v>
      </c>
      <c r="U15" s="143">
        <v>2.75</v>
      </c>
      <c r="V15" s="143">
        <v>0.94</v>
      </c>
      <c r="W15" s="143">
        <v>2.46</v>
      </c>
      <c r="X15" s="143">
        <v>2.31</v>
      </c>
      <c r="Y15" s="143">
        <v>1.07</v>
      </c>
      <c r="Z15" s="143">
        <v>67.8</v>
      </c>
      <c r="AA15" s="143">
        <v>1.88</v>
      </c>
      <c r="AB15" s="143">
        <v>0.68</v>
      </c>
      <c r="AC15" s="143">
        <v>4.3</v>
      </c>
      <c r="AD15" s="143">
        <v>1.75</v>
      </c>
      <c r="AE15" s="143">
        <v>1.88</v>
      </c>
      <c r="AF15" s="143">
        <v>300.45999999999998</v>
      </c>
      <c r="AG15" s="143">
        <v>9.1300000000000008</v>
      </c>
      <c r="AH15" s="143">
        <v>5.62</v>
      </c>
      <c r="AI15" s="143">
        <v>6.07</v>
      </c>
      <c r="AJ15" s="143">
        <v>7.15</v>
      </c>
      <c r="AK15" s="143">
        <v>5.43</v>
      </c>
      <c r="AL15" s="143">
        <v>165.7</v>
      </c>
      <c r="AM15" s="143">
        <v>1.92</v>
      </c>
      <c r="AN15" s="143">
        <v>1.1000000000000001</v>
      </c>
      <c r="AO15" s="143">
        <v>3.81</v>
      </c>
      <c r="AP15" s="143">
        <v>2.42</v>
      </c>
      <c r="AQ15" s="143">
        <v>1.45</v>
      </c>
      <c r="AR15" s="143">
        <v>43.59</v>
      </c>
      <c r="AS15" s="143">
        <v>2.0099999999999998</v>
      </c>
      <c r="AT15" s="143">
        <v>0.32</v>
      </c>
      <c r="AU15" s="143">
        <v>2.29</v>
      </c>
      <c r="AV15" s="143">
        <v>2.2999999999999998</v>
      </c>
      <c r="AW15" s="143">
        <v>0.95</v>
      </c>
      <c r="AX15" s="143">
        <v>43.96</v>
      </c>
      <c r="AY15" s="143">
        <v>1.71</v>
      </c>
      <c r="AZ15" s="143">
        <v>0.42</v>
      </c>
      <c r="BA15" s="143">
        <v>1.74</v>
      </c>
      <c r="BB15" s="143">
        <v>1.85</v>
      </c>
      <c r="BC15" s="143">
        <v>0.56999999999999995</v>
      </c>
      <c r="BD15" s="143">
        <v>64.77</v>
      </c>
      <c r="BE15" s="143">
        <v>1.98</v>
      </c>
      <c r="BF15" s="143">
        <v>0.94</v>
      </c>
      <c r="BG15" s="143">
        <v>3.48</v>
      </c>
      <c r="BH15" s="143">
        <v>3.44</v>
      </c>
      <c r="BI15" s="143">
        <v>0.94</v>
      </c>
      <c r="BJ15" s="143">
        <v>81.23</v>
      </c>
      <c r="BK15" s="143">
        <v>1.86</v>
      </c>
      <c r="BL15" s="143">
        <v>0.72</v>
      </c>
      <c r="BM15" s="143">
        <v>1.21</v>
      </c>
      <c r="BN15" s="143">
        <v>1.86</v>
      </c>
      <c r="BO15" s="143">
        <v>0.88</v>
      </c>
      <c r="BP15" s="143">
        <v>38</v>
      </c>
      <c r="BQ15" s="143">
        <v>1.1399999999999999</v>
      </c>
      <c r="BR15" s="143">
        <v>0.4</v>
      </c>
      <c r="BS15" s="143">
        <v>1.5</v>
      </c>
      <c r="BT15" s="143">
        <v>1.03</v>
      </c>
      <c r="BU15" s="143">
        <v>0.99</v>
      </c>
      <c r="BV15" s="143">
        <v>48.576500000000003</v>
      </c>
      <c r="BW15" s="143">
        <v>1.68</v>
      </c>
      <c r="BX15" s="143">
        <v>0.72</v>
      </c>
      <c r="BY15" s="143">
        <v>1.2</v>
      </c>
      <c r="BZ15" s="143">
        <v>1.74</v>
      </c>
      <c r="CA15" s="143">
        <v>0.91</v>
      </c>
      <c r="CB15" s="143">
        <v>36.590000000000003</v>
      </c>
      <c r="CC15" s="143">
        <v>0.98</v>
      </c>
      <c r="CD15" s="143">
        <v>0.34</v>
      </c>
      <c r="CE15" s="143">
        <v>0.91</v>
      </c>
      <c r="CF15" s="143">
        <v>1.9</v>
      </c>
      <c r="CG15" s="143">
        <v>0.28999999999999998</v>
      </c>
      <c r="CH15" s="143">
        <v>334.4</v>
      </c>
      <c r="CI15" s="143">
        <v>15.69</v>
      </c>
      <c r="CJ15" s="143">
        <v>33.03</v>
      </c>
      <c r="CK15" s="143">
        <v>13.6607878787877</v>
      </c>
      <c r="CL15" s="143">
        <v>18.899999999999999</v>
      </c>
      <c r="CM15" s="143">
        <v>13.24</v>
      </c>
      <c r="CN15" s="143">
        <v>159.77818181818199</v>
      </c>
      <c r="CO15" s="143">
        <v>7.1927878787878399</v>
      </c>
      <c r="CP15" s="143">
        <v>2.0376363636363499</v>
      </c>
      <c r="CQ15" s="143">
        <v>9.6313333333333695</v>
      </c>
      <c r="CR15" s="143">
        <v>5.5315757575757596</v>
      </c>
      <c r="CS15" s="143">
        <v>2.6485454545454599</v>
      </c>
      <c r="CT15" s="143">
        <v>105.06</v>
      </c>
      <c r="CU15" s="143">
        <v>2.85</v>
      </c>
      <c r="CV15" s="143">
        <v>0.61</v>
      </c>
      <c r="CW15" s="143">
        <v>6.0364242424241796</v>
      </c>
      <c r="CX15" s="143">
        <v>2.4</v>
      </c>
      <c r="CY15" s="143">
        <v>0.45</v>
      </c>
      <c r="CZ15" s="143">
        <v>74.616727272727303</v>
      </c>
      <c r="DA15" s="143">
        <v>1.88987878787877</v>
      </c>
      <c r="DB15" s="143">
        <v>0.72296969696969204</v>
      </c>
      <c r="DC15" s="143">
        <v>2.54872727272729</v>
      </c>
      <c r="DD15" s="143">
        <v>3.3057575757575499</v>
      </c>
      <c r="DE15" s="143">
        <v>1.5412121212121099</v>
      </c>
      <c r="DF15" s="143">
        <v>53.161999999999999</v>
      </c>
      <c r="DG15" s="143">
        <v>0.93</v>
      </c>
      <c r="DH15" s="143">
        <v>0.52</v>
      </c>
      <c r="DI15" s="143">
        <v>2.6558787878788102</v>
      </c>
      <c r="DJ15" s="143">
        <v>2.61</v>
      </c>
      <c r="DK15" s="143">
        <v>0.42</v>
      </c>
      <c r="DL15" s="143">
        <v>105.92</v>
      </c>
      <c r="DM15" s="143">
        <v>1.51872727272727</v>
      </c>
      <c r="DN15" s="143">
        <v>0.40903030303030602</v>
      </c>
      <c r="DO15" s="143">
        <v>2.6674545454545302</v>
      </c>
      <c r="DP15" s="143">
        <v>0.90260606060606097</v>
      </c>
      <c r="DQ15" s="143">
        <v>0.75672727272727502</v>
      </c>
      <c r="DR15" s="143">
        <v>69.53</v>
      </c>
      <c r="DS15" s="143">
        <v>1.6</v>
      </c>
      <c r="DT15" s="143">
        <v>0.5</v>
      </c>
      <c r="DU15" s="143">
        <v>3.7975151515151402</v>
      </c>
      <c r="DV15" s="143">
        <v>1.45</v>
      </c>
      <c r="DW15" s="143">
        <v>0.68</v>
      </c>
      <c r="DX15" s="143">
        <v>21.4136363636364</v>
      </c>
      <c r="DY15" s="143">
        <v>0.537333333333333</v>
      </c>
      <c r="DZ15" s="143">
        <v>0.38848484848484699</v>
      </c>
      <c r="EA15" s="143">
        <v>2.5333333333332999</v>
      </c>
      <c r="EB15" s="143">
        <v>0.49181818181817499</v>
      </c>
      <c r="EC15" s="143">
        <v>0.265636363636364</v>
      </c>
      <c r="ED15" s="143">
        <v>33.222363636363802</v>
      </c>
      <c r="EE15" s="143">
        <v>3.0661818181817999</v>
      </c>
      <c r="EF15" s="143">
        <v>0.604727272727274</v>
      </c>
      <c r="EG15" s="143">
        <v>1.26369696969698</v>
      </c>
      <c r="EH15" s="143">
        <v>1.2466060606060601</v>
      </c>
      <c r="EI15" s="143">
        <v>0.33763636363636401</v>
      </c>
      <c r="EJ15" s="143">
        <v>113.36</v>
      </c>
      <c r="EK15" s="143">
        <v>1.61</v>
      </c>
      <c r="EL15" s="143">
        <v>0.55000000000000004</v>
      </c>
      <c r="EM15" s="143">
        <v>6.6499393939394604</v>
      </c>
      <c r="EN15" s="143">
        <v>2.77</v>
      </c>
      <c r="EO15" s="143">
        <v>0.43</v>
      </c>
      <c r="EP15" s="143">
        <v>23.675636363636201</v>
      </c>
      <c r="EQ15" s="143">
        <v>0.56872727272727297</v>
      </c>
      <c r="ER15" s="143">
        <v>0.30781818181818199</v>
      </c>
      <c r="ES15" s="143">
        <v>2.5240606060605701</v>
      </c>
      <c r="ET15" s="143">
        <v>0.76090909090909498</v>
      </c>
      <c r="EU15" s="143">
        <v>0.290727272727272</v>
      </c>
      <c r="EV15" s="143">
        <v>166.27160000000001</v>
      </c>
      <c r="EW15" s="143">
        <v>5.3665000000000003</v>
      </c>
      <c r="EX15" s="143">
        <v>6.0354000000000001</v>
      </c>
      <c r="EY15" s="143">
        <v>7.6920999999999999</v>
      </c>
      <c r="EZ15" s="143">
        <v>4.9146000000000001</v>
      </c>
      <c r="FA15" s="143">
        <v>5.6601999999999997</v>
      </c>
      <c r="FB15" s="143">
        <v>17.3979</v>
      </c>
      <c r="FC15" s="143">
        <v>0.29189999999999999</v>
      </c>
      <c r="FD15" s="143">
        <v>0.23139999999999999</v>
      </c>
      <c r="FE15" s="143">
        <v>0.62990000000000002</v>
      </c>
      <c r="FF15" s="143">
        <v>0.4365</v>
      </c>
      <c r="FG15" s="143">
        <v>0.1782</v>
      </c>
      <c r="FH15" s="143">
        <v>24.6586</v>
      </c>
      <c r="FI15" s="143">
        <v>0.88</v>
      </c>
      <c r="FJ15" s="143">
        <v>0.22</v>
      </c>
      <c r="FK15" s="143">
        <v>0.84</v>
      </c>
      <c r="FL15" s="143">
        <v>1.2</v>
      </c>
      <c r="FM15" s="143">
        <v>0.16</v>
      </c>
      <c r="FN15" s="143">
        <v>29.28</v>
      </c>
      <c r="FO15" s="143">
        <v>0.73</v>
      </c>
      <c r="FP15" s="143">
        <v>0.26</v>
      </c>
      <c r="FQ15" s="143">
        <v>1.19</v>
      </c>
      <c r="FR15" s="143">
        <v>0.56000000000000005</v>
      </c>
      <c r="FS15" s="143">
        <v>0.45</v>
      </c>
      <c r="FT15" s="143">
        <v>24.028300000000002</v>
      </c>
      <c r="FU15" s="143">
        <v>0.97809999999999997</v>
      </c>
      <c r="FV15" s="143">
        <v>0.17660000000000001</v>
      </c>
      <c r="FW15" s="143">
        <v>0.79210000000000003</v>
      </c>
      <c r="FX15" s="143">
        <v>0.69199999999999995</v>
      </c>
      <c r="FY15" s="143">
        <v>0.51249999999999996</v>
      </c>
      <c r="FZ15" s="143">
        <v>37.670900000000003</v>
      </c>
      <c r="GA15" s="143">
        <v>1.1294999999999999</v>
      </c>
      <c r="GB15" s="143">
        <v>0.32479999999999998</v>
      </c>
      <c r="GC15" s="143">
        <v>1.4337</v>
      </c>
      <c r="GD15" s="143">
        <v>0.4047</v>
      </c>
      <c r="GE15" s="143">
        <v>0.38129999999999997</v>
      </c>
      <c r="GF15" s="143">
        <v>23.2454</v>
      </c>
      <c r="GG15" s="143">
        <v>0.46460000000000001</v>
      </c>
      <c r="GH15" s="143">
        <v>0.14899999999999999</v>
      </c>
      <c r="GI15" s="143">
        <v>1.0448</v>
      </c>
      <c r="GJ15" s="143">
        <v>1.512</v>
      </c>
      <c r="GK15" s="143">
        <v>0.2954</v>
      </c>
      <c r="GL15" s="143">
        <v>34.174799999999998</v>
      </c>
      <c r="GM15" s="143">
        <v>0.64</v>
      </c>
      <c r="GN15" s="143">
        <v>0.22</v>
      </c>
      <c r="GO15" s="143">
        <v>0.12</v>
      </c>
      <c r="GP15" s="143">
        <v>0.34</v>
      </c>
      <c r="GQ15" s="143">
        <v>0.24</v>
      </c>
      <c r="GR15" s="143">
        <v>25.536799999999999</v>
      </c>
      <c r="GS15" s="143">
        <v>0.59</v>
      </c>
      <c r="GT15" s="143">
        <v>0.25</v>
      </c>
      <c r="GU15" s="143">
        <v>1.65</v>
      </c>
      <c r="GV15" s="143">
        <v>0.47</v>
      </c>
      <c r="GW15" s="143">
        <v>0.35</v>
      </c>
      <c r="GX15" s="143">
        <v>25.247299999999999</v>
      </c>
      <c r="GY15" s="143">
        <v>0.68369999999999997</v>
      </c>
      <c r="GZ15" s="143">
        <v>0.39889999999999998</v>
      </c>
      <c r="HA15" s="143">
        <v>1.131</v>
      </c>
      <c r="HB15" s="143">
        <v>0.85899999999999999</v>
      </c>
      <c r="HC15" s="143">
        <v>0.50760000000000005</v>
      </c>
      <c r="HD15" s="143">
        <v>55.792999999999999</v>
      </c>
      <c r="HE15" s="143">
        <v>2.7530999999999999</v>
      </c>
      <c r="HF15" s="143">
        <v>0.62970000000000004</v>
      </c>
      <c r="HG15" s="143">
        <v>1.1412</v>
      </c>
      <c r="HH15" s="143">
        <v>6.2572000000000001</v>
      </c>
      <c r="HI15" s="143">
        <v>0.68310000000000004</v>
      </c>
      <c r="HJ15" s="143">
        <v>23.971499999999999</v>
      </c>
      <c r="HK15" s="143">
        <v>0.36</v>
      </c>
      <c r="HL15" s="143">
        <v>0.28000000000000003</v>
      </c>
      <c r="HM15" s="143">
        <v>0.79</v>
      </c>
      <c r="HN15" s="143">
        <v>1.6</v>
      </c>
      <c r="HO15" s="143">
        <v>0.24</v>
      </c>
      <c r="HP15" s="143">
        <v>15.4421</v>
      </c>
      <c r="HQ15" s="143">
        <v>0.53</v>
      </c>
      <c r="HR15" s="143">
        <v>0.12</v>
      </c>
      <c r="HS15" s="143">
        <v>0.47</v>
      </c>
      <c r="HT15" s="143">
        <v>0.37</v>
      </c>
      <c r="HU15" s="143">
        <v>0.21</v>
      </c>
      <c r="HV15" s="143">
        <v>11.537000000000001</v>
      </c>
      <c r="HW15" s="143">
        <v>0.25</v>
      </c>
      <c r="HX15" s="143">
        <v>0.16</v>
      </c>
      <c r="HY15" s="143">
        <v>0.68</v>
      </c>
      <c r="HZ15" s="143">
        <v>1.41</v>
      </c>
      <c r="IA15" s="143">
        <v>0.2</v>
      </c>
      <c r="IB15" s="143">
        <v>32.940300000000001</v>
      </c>
      <c r="IC15" s="143">
        <v>0.98</v>
      </c>
      <c r="ID15" s="143">
        <v>0.41</v>
      </c>
      <c r="IE15" s="143">
        <v>0.95</v>
      </c>
      <c r="IF15" s="143">
        <v>0.53</v>
      </c>
      <c r="IG15" s="143">
        <v>0.4</v>
      </c>
      <c r="IH15" s="143">
        <v>11.99</v>
      </c>
      <c r="II15" s="143">
        <v>0.26</v>
      </c>
      <c r="IJ15" s="143">
        <v>0.16</v>
      </c>
      <c r="IK15" s="143">
        <v>0.53</v>
      </c>
      <c r="IL15" s="143">
        <v>0.25</v>
      </c>
      <c r="IM15" s="143">
        <v>0.19</v>
      </c>
      <c r="IN15" s="143">
        <v>119.50239999999999</v>
      </c>
      <c r="IO15" s="143">
        <v>4.633</v>
      </c>
      <c r="IP15" s="143">
        <v>2.9317000000000002</v>
      </c>
      <c r="IQ15" s="143">
        <v>5.0156000000000001</v>
      </c>
      <c r="IR15" s="143">
        <v>3.3313000000000001</v>
      </c>
      <c r="IS15" s="143">
        <v>3.4817999999999998</v>
      </c>
      <c r="IT15" s="143">
        <v>14.4815</v>
      </c>
      <c r="IU15" s="143">
        <v>0.57888700000000004</v>
      </c>
      <c r="IV15" s="143">
        <v>0.18451400000000001</v>
      </c>
      <c r="IW15" s="143">
        <v>0.54168099999999997</v>
      </c>
      <c r="IX15" s="143">
        <v>0.26821299999999998</v>
      </c>
      <c r="IY15" s="143">
        <v>0.229436</v>
      </c>
      <c r="IZ15" s="143">
        <v>15.61</v>
      </c>
      <c r="JA15" s="143">
        <v>0.32</v>
      </c>
      <c r="JB15" s="143">
        <v>0.15</v>
      </c>
      <c r="JC15" s="143">
        <v>0.76</v>
      </c>
      <c r="JD15" s="143">
        <v>0.28999999999999998</v>
      </c>
      <c r="JE15" s="143">
        <v>0.18</v>
      </c>
      <c r="JF15" s="143">
        <v>41.17</v>
      </c>
      <c r="JG15" s="143">
        <v>1.3</v>
      </c>
      <c r="JH15" s="143">
        <v>0.36</v>
      </c>
      <c r="JI15" s="143">
        <v>0.74</v>
      </c>
      <c r="JJ15" s="143">
        <v>1.06</v>
      </c>
      <c r="JK15" s="143">
        <v>0.69</v>
      </c>
      <c r="JL15" s="153">
        <v>12.1419</v>
      </c>
      <c r="JM15" s="153">
        <v>0.21379999999999999</v>
      </c>
      <c r="JN15" s="153">
        <v>6.7299999999999999E-2</v>
      </c>
      <c r="JO15" s="153">
        <v>0.60340000000000005</v>
      </c>
      <c r="JP15" s="153">
        <v>0.21490000000000001</v>
      </c>
      <c r="JQ15" s="153">
        <v>0.25219999999999998</v>
      </c>
      <c r="JR15" s="153">
        <v>12.8089</v>
      </c>
      <c r="JS15" s="153">
        <f>TREND(JS4:JS14,A4:A14,2021)</f>
        <v>0.85406060606059953</v>
      </c>
      <c r="JT15" s="153">
        <f>TREND(JT4:JT14,A4:A14,2021)</f>
        <v>0.16866666666666674</v>
      </c>
      <c r="JU15" s="153">
        <f>TREND(JU4:JU14,A4:A14,2021)</f>
        <v>0.65496969696970098</v>
      </c>
      <c r="JV15" s="153">
        <f>TREND(JV4:JV14,A4:A14,2021)</f>
        <v>0.27915151515151848</v>
      </c>
      <c r="JW15" s="153">
        <f>TREND(JW4:JW14,A4:A14,2021)</f>
        <v>0.22424242424242458</v>
      </c>
      <c r="JX15" s="143">
        <v>58.12</v>
      </c>
      <c r="JY15" s="143">
        <v>1.0900000000000001</v>
      </c>
      <c r="JZ15" s="143">
        <v>0.57999999999999996</v>
      </c>
      <c r="KA15" s="143">
        <v>1.6</v>
      </c>
      <c r="KB15" s="143">
        <v>1.1000000000000001</v>
      </c>
      <c r="KC15" s="143">
        <v>0.5</v>
      </c>
      <c r="KD15" s="143">
        <v>38.624400000000001</v>
      </c>
      <c r="KE15" s="143">
        <v>1.543982</v>
      </c>
      <c r="KF15" s="143">
        <v>0.49212699999999998</v>
      </c>
      <c r="KG15" s="143">
        <v>1.4447479999999999</v>
      </c>
      <c r="KH15" s="143">
        <v>0.71536500000000003</v>
      </c>
      <c r="KI15" s="143">
        <v>0.61194099999999996</v>
      </c>
      <c r="KJ15" s="143">
        <v>41.670400000000001</v>
      </c>
      <c r="KK15" s="143">
        <v>1.0104</v>
      </c>
      <c r="KL15" s="143">
        <v>0.27829999999999999</v>
      </c>
      <c r="KM15" s="143">
        <v>0.96240000000000003</v>
      </c>
      <c r="KN15" s="143">
        <v>0.29330000000000001</v>
      </c>
      <c r="KO15" s="143">
        <v>0.1971</v>
      </c>
      <c r="KP15" s="143">
        <v>35.918700000000001</v>
      </c>
      <c r="KQ15" s="143">
        <v>1.0987</v>
      </c>
      <c r="KR15" s="143">
        <v>0.2339</v>
      </c>
      <c r="KS15" s="143">
        <v>1.6062000000000001</v>
      </c>
      <c r="KT15" s="143">
        <v>0.38940000000000002</v>
      </c>
      <c r="KU15" s="143">
        <v>0.2437</v>
      </c>
      <c r="KV15" s="143">
        <v>40.1</v>
      </c>
      <c r="KW15" s="143">
        <v>0.78</v>
      </c>
      <c r="KX15" s="143">
        <v>0.45</v>
      </c>
      <c r="KY15" s="143">
        <v>1.2</v>
      </c>
      <c r="KZ15" s="143">
        <v>0.69</v>
      </c>
      <c r="LA15" s="143">
        <v>0.76</v>
      </c>
      <c r="LB15" s="143">
        <v>246.14</v>
      </c>
      <c r="LC15" s="143">
        <v>10.17708</v>
      </c>
      <c r="LD15" s="143">
        <v>8.7976810000000008</v>
      </c>
      <c r="LE15" s="143">
        <v>6.0584749999999996</v>
      </c>
      <c r="LF15" s="143">
        <v>7.8823619999999996</v>
      </c>
      <c r="LG15" s="143">
        <v>9.8341759999999994</v>
      </c>
      <c r="LH15" s="143">
        <v>44.790337700000002</v>
      </c>
      <c r="LI15" s="143">
        <v>1.68230221</v>
      </c>
      <c r="LJ15" s="143">
        <v>1.29827976</v>
      </c>
      <c r="LK15" s="143">
        <v>0.90399635</v>
      </c>
      <c r="LL15" s="143">
        <v>3.1278255800000001</v>
      </c>
      <c r="LM15" s="143">
        <v>1.4045007199999999</v>
      </c>
      <c r="LN15" s="143">
        <v>26.68</v>
      </c>
      <c r="LO15" s="143">
        <v>1.4998</v>
      </c>
      <c r="LP15" s="143">
        <v>0.89970000000000006</v>
      </c>
      <c r="LQ15" s="143">
        <v>1.1163000000000001</v>
      </c>
      <c r="LR15" s="143">
        <v>1.0329999999999999</v>
      </c>
      <c r="LS15" s="143">
        <v>0.61019999999999996</v>
      </c>
      <c r="LT15" s="143">
        <v>81.17</v>
      </c>
      <c r="LU15" s="143">
        <v>4.3566380000000002</v>
      </c>
      <c r="LV15" s="143">
        <v>0.64323900000000001</v>
      </c>
      <c r="LW15" s="143">
        <v>1.0981479999999999</v>
      </c>
      <c r="LX15" s="143">
        <v>2.8579059999999998</v>
      </c>
      <c r="LY15" s="143">
        <v>1.9140200000000001</v>
      </c>
      <c r="LZ15" s="143">
        <v>120.9161</v>
      </c>
      <c r="MA15" s="143">
        <v>4.2788000000000004</v>
      </c>
      <c r="MB15" s="143">
        <v>1.5563</v>
      </c>
      <c r="MC15" s="143">
        <v>1.5264</v>
      </c>
      <c r="MD15" s="143">
        <v>4.7404000000000002</v>
      </c>
      <c r="ME15" s="143">
        <v>2.2847</v>
      </c>
      <c r="MF15" s="143">
        <v>63.61</v>
      </c>
      <c r="MG15" s="143">
        <v>0.73622659999999995</v>
      </c>
      <c r="MH15" s="143">
        <v>0.56816670000000002</v>
      </c>
      <c r="MI15" s="143">
        <v>0.39561628999999998</v>
      </c>
      <c r="MJ15" s="143">
        <v>1.3688315799999999</v>
      </c>
      <c r="MK15" s="143">
        <v>0.61465221999999997</v>
      </c>
      <c r="ML15" s="143">
        <v>40.860199999999999</v>
      </c>
      <c r="MM15" s="143">
        <v>1.179</v>
      </c>
      <c r="MN15" s="143">
        <v>0.32169999999999999</v>
      </c>
      <c r="MO15" s="143">
        <v>0.67579999999999996</v>
      </c>
      <c r="MP15" s="143">
        <v>1.7107000000000001</v>
      </c>
      <c r="MQ15" s="143">
        <v>0.89239999999999997</v>
      </c>
      <c r="MR15" s="143">
        <v>84.637</v>
      </c>
      <c r="MS15" s="143">
        <v>2.3138000000000001</v>
      </c>
      <c r="MT15" s="143">
        <v>0.88429999999999997</v>
      </c>
      <c r="MU15" s="143">
        <v>1.2529999999999999</v>
      </c>
      <c r="MV15" s="143">
        <v>3.0444</v>
      </c>
      <c r="MW15" s="143">
        <v>0.87629999999999997</v>
      </c>
      <c r="MX15" s="143">
        <v>32.175699999999999</v>
      </c>
      <c r="MY15" s="143">
        <v>1.3339000000000001</v>
      </c>
      <c r="MZ15" s="143">
        <v>0.38040000000000002</v>
      </c>
      <c r="NA15" s="143">
        <v>0.92310000000000003</v>
      </c>
      <c r="NB15" s="143">
        <v>0.26090000000000002</v>
      </c>
      <c r="NC15" s="143">
        <v>0.67279999999999995</v>
      </c>
      <c r="ND15" s="143">
        <v>40.725200000000001</v>
      </c>
      <c r="NE15" s="143">
        <v>0.67200000000000004</v>
      </c>
      <c r="NF15" s="143">
        <v>0.29720000000000002</v>
      </c>
      <c r="NG15" s="143">
        <v>2.7595151499999999</v>
      </c>
      <c r="NH15" s="143">
        <v>0.89770000000000005</v>
      </c>
      <c r="NI15" s="143">
        <v>8.0100000000000005E-2</v>
      </c>
      <c r="NJ15" s="143">
        <v>21.154800000000002</v>
      </c>
      <c r="NK15" s="143">
        <v>0.73829999999999996</v>
      </c>
      <c r="NL15" s="143">
        <v>0.20269999999999999</v>
      </c>
      <c r="NM15" s="143">
        <v>0</v>
      </c>
      <c r="NN15" s="143">
        <v>1.3301000000000001</v>
      </c>
      <c r="NO15" s="143">
        <v>5.91E-2</v>
      </c>
      <c r="NP15" s="143">
        <v>14.275499999999999</v>
      </c>
      <c r="NQ15" s="143">
        <v>0.29430000000000001</v>
      </c>
      <c r="NR15" s="143">
        <v>9.7000000000000003E-2</v>
      </c>
      <c r="NS15" s="143">
        <v>0.48254544999999999</v>
      </c>
      <c r="NT15" s="143">
        <v>0.17069999999999999</v>
      </c>
      <c r="NU15" s="143">
        <v>2.46E-2</v>
      </c>
      <c r="NV15" s="143">
        <v>155.05000000000001</v>
      </c>
      <c r="NW15" s="143">
        <v>7.0438000000000001</v>
      </c>
      <c r="NX15" s="143">
        <v>4.2287999999999997</v>
      </c>
      <c r="NY15" s="143">
        <v>9.2087000000000003</v>
      </c>
      <c r="NZ15" s="143">
        <v>6.6349999999999998</v>
      </c>
      <c r="OA15" s="143">
        <v>6.9043000000000001</v>
      </c>
      <c r="OB15" s="143">
        <v>44.978729999999999</v>
      </c>
      <c r="OC15" s="143">
        <v>1.423251</v>
      </c>
      <c r="OD15" s="143">
        <v>0.50666999999999995</v>
      </c>
      <c r="OE15" s="143">
        <v>1.094854</v>
      </c>
      <c r="OF15" s="143">
        <v>0.83330899999999997</v>
      </c>
      <c r="OG15" s="143">
        <v>0.74769099999999999</v>
      </c>
      <c r="OH15" s="143">
        <v>38.077640000000002</v>
      </c>
      <c r="OI15" s="143">
        <v>0.99</v>
      </c>
      <c r="OJ15" s="143">
        <v>0.35338900000000001</v>
      </c>
      <c r="OK15" s="143">
        <v>0.76363199999999998</v>
      </c>
      <c r="OL15" s="143">
        <v>0.57999999999999996</v>
      </c>
      <c r="OM15" s="143">
        <v>0.52</v>
      </c>
      <c r="ON15" s="143">
        <v>49.400910000000003</v>
      </c>
      <c r="OO15" s="143">
        <v>2.4266000000000001</v>
      </c>
      <c r="OP15" s="143">
        <v>0.86</v>
      </c>
      <c r="OQ15" s="143">
        <v>1.87</v>
      </c>
      <c r="OR15" s="143">
        <v>1.42</v>
      </c>
      <c r="OS15" s="143">
        <v>1.27</v>
      </c>
      <c r="OT15" s="143">
        <v>41.05</v>
      </c>
      <c r="OU15" s="143">
        <v>0.96489999999999998</v>
      </c>
      <c r="OV15" s="143">
        <v>0.43980000000000002</v>
      </c>
      <c r="OW15" s="143">
        <v>2.5426000000000002</v>
      </c>
      <c r="OX15" s="143">
        <v>0.51060000000000005</v>
      </c>
      <c r="OY15" s="143">
        <v>0.49709999999999999</v>
      </c>
      <c r="OZ15" s="143">
        <v>57.85</v>
      </c>
      <c r="PA15" s="143">
        <v>1.9625999999999999</v>
      </c>
      <c r="PB15" s="143">
        <v>1.3778999999999999</v>
      </c>
      <c r="PC15" s="143">
        <v>8.7400000000000005E-2</v>
      </c>
      <c r="PD15" s="143">
        <v>5.4729000000000001</v>
      </c>
      <c r="PE15" s="143">
        <v>1.9115</v>
      </c>
      <c r="PF15" s="143">
        <v>46.51</v>
      </c>
      <c r="PG15" s="143">
        <v>1.92</v>
      </c>
      <c r="PH15" s="143">
        <v>0.68</v>
      </c>
      <c r="PI15" s="143">
        <v>1.48</v>
      </c>
      <c r="PJ15" s="143">
        <v>1.1200000000000001</v>
      </c>
      <c r="PK15" s="143">
        <v>1.0085</v>
      </c>
      <c r="PL15" s="143">
        <v>9.3249999999999993</v>
      </c>
      <c r="PM15" s="143">
        <v>0.55000000000000004</v>
      </c>
      <c r="PN15" s="143">
        <v>0.2</v>
      </c>
      <c r="PO15" s="143">
        <v>0.42599999999999999</v>
      </c>
      <c r="PP15" s="143">
        <v>0.32</v>
      </c>
      <c r="PQ15" s="143">
        <v>0.28999999999999998</v>
      </c>
      <c r="PR15" s="143">
        <v>26.54</v>
      </c>
      <c r="PS15" s="143">
        <v>1.4</v>
      </c>
      <c r="PT15" s="143">
        <v>0.5</v>
      </c>
      <c r="PU15" s="143">
        <v>1.08</v>
      </c>
      <c r="PV15" s="143">
        <v>0.82</v>
      </c>
      <c r="PW15" s="143">
        <v>0.74</v>
      </c>
      <c r="PX15" s="143">
        <v>35.869999999999997</v>
      </c>
      <c r="PY15" s="143">
        <v>0.83860000000000001</v>
      </c>
      <c r="PZ15" s="143">
        <v>0.33500000000000002</v>
      </c>
      <c r="QA15" s="143">
        <v>2.3342999999999998</v>
      </c>
      <c r="QB15" s="143">
        <v>0.50429999999999997</v>
      </c>
      <c r="QC15" s="143">
        <v>0.66259999999999997</v>
      </c>
      <c r="QD15" s="143">
        <v>39.229999999999997</v>
      </c>
      <c r="QE15" s="143">
        <v>1.9</v>
      </c>
      <c r="QF15" s="143">
        <v>0.68</v>
      </c>
      <c r="QG15" s="143">
        <v>1.46</v>
      </c>
      <c r="QH15" s="143">
        <v>1.1100000000000001</v>
      </c>
      <c r="QI15" s="143">
        <v>1</v>
      </c>
      <c r="QJ15" s="143">
        <v>34.76</v>
      </c>
      <c r="QK15" s="143">
        <v>1.67</v>
      </c>
      <c r="QL15" s="143">
        <v>0.59</v>
      </c>
      <c r="QM15" s="143">
        <v>1.29</v>
      </c>
      <c r="QN15" s="143">
        <v>0.98</v>
      </c>
      <c r="QO15" s="143">
        <v>0.88</v>
      </c>
      <c r="QP15" s="143">
        <v>26.82</v>
      </c>
      <c r="QQ15" s="143">
        <v>1.39</v>
      </c>
      <c r="QR15" s="143">
        <v>0.5</v>
      </c>
      <c r="QS15" s="143">
        <v>1.07</v>
      </c>
      <c r="QT15" s="143">
        <v>0.81</v>
      </c>
      <c r="QU15" s="143">
        <v>0.73</v>
      </c>
      <c r="QV15" s="143">
        <v>329.9</v>
      </c>
      <c r="QW15" s="143">
        <v>73.53</v>
      </c>
      <c r="QX15" s="143">
        <v>24.37</v>
      </c>
      <c r="QY15" s="143">
        <v>23.59</v>
      </c>
      <c r="QZ15" s="143">
        <v>56.33</v>
      </c>
      <c r="RA15" s="143">
        <v>18.86</v>
      </c>
      <c r="RB15" s="154">
        <v>887.87</v>
      </c>
      <c r="RC15" s="154">
        <v>16.090450940431399</v>
      </c>
      <c r="RD15" s="154">
        <v>11.804960521501499</v>
      </c>
      <c r="RE15" s="154">
        <v>19.516039246947901</v>
      </c>
      <c r="RF15" s="154">
        <v>14.179038092729799</v>
      </c>
      <c r="RG15" s="154">
        <v>14.179038092729799</v>
      </c>
      <c r="RH15" s="154">
        <v>19.87</v>
      </c>
      <c r="RI15" s="154">
        <v>1.95</v>
      </c>
      <c r="RJ15" s="154">
        <v>0.65</v>
      </c>
      <c r="RK15" s="154">
        <v>1.1100000000000001</v>
      </c>
      <c r="RL15" s="154">
        <v>1.38</v>
      </c>
      <c r="RM15" s="154">
        <v>0.55000000000000004</v>
      </c>
      <c r="RN15" s="154">
        <v>14.827429698651899</v>
      </c>
      <c r="RO15" s="154">
        <v>0.49770203852931799</v>
      </c>
      <c r="RP15" s="154">
        <v>0.36514532364945002</v>
      </c>
      <c r="RQ15" s="154">
        <v>0.60366067757723796</v>
      </c>
      <c r="RR15" s="154">
        <v>0.43857914170721801</v>
      </c>
      <c r="RS15" s="154">
        <v>0.43857914170721801</v>
      </c>
      <c r="RT15" s="154">
        <v>36.973548770816798</v>
      </c>
      <c r="RU15" s="154">
        <v>1.1628829856244201</v>
      </c>
      <c r="RV15" s="154">
        <v>0.85316364266258504</v>
      </c>
      <c r="RW15" s="154">
        <v>1.41045580829729</v>
      </c>
      <c r="RX15" s="154">
        <v>1.0247420791125399</v>
      </c>
      <c r="RY15" s="154">
        <v>1.0247420791125399</v>
      </c>
      <c r="RZ15" s="154">
        <v>37.028836320380599</v>
      </c>
      <c r="SA15" s="154">
        <v>1.3290108652039501</v>
      </c>
      <c r="SB15" s="154">
        <v>0.97504543871773997</v>
      </c>
      <c r="SC15" s="154">
        <v>1.6119516041509401</v>
      </c>
      <c r="SD15" s="154">
        <v>1.17113533692384</v>
      </c>
      <c r="SE15" s="154">
        <v>1.17113533692384</v>
      </c>
      <c r="SF15" s="154">
        <v>47.754620935765303</v>
      </c>
      <c r="SG15" s="154">
        <v>1.97216151982056</v>
      </c>
      <c r="SH15" s="154">
        <v>1.44690095819539</v>
      </c>
      <c r="SI15" s="154">
        <v>2.3920262871828801</v>
      </c>
      <c r="SJ15" s="154">
        <v>1.7378849988776</v>
      </c>
      <c r="SK15" s="154">
        <v>1.7378849988776</v>
      </c>
      <c r="SL15" s="154">
        <v>20.052103132434599</v>
      </c>
      <c r="SM15" s="154">
        <v>0.56031188632454898</v>
      </c>
      <c r="SN15" s="154">
        <v>0.41107982133482801</v>
      </c>
      <c r="SO15" s="154">
        <v>0.67959989465330195</v>
      </c>
      <c r="SP15" s="154">
        <v>0.49375145602924297</v>
      </c>
      <c r="SQ15" s="154">
        <v>0.49375145602924297</v>
      </c>
      <c r="SR15" s="154">
        <v>28.0791642347343</v>
      </c>
      <c r="SS15" s="154">
        <v>0.97408114382316902</v>
      </c>
      <c r="ST15" s="154">
        <v>0.66666936253561404</v>
      </c>
      <c r="SU15" s="154">
        <v>1.0667836883177699</v>
      </c>
      <c r="SV15" s="154">
        <v>0.80389167003977502</v>
      </c>
      <c r="SW15" s="154">
        <v>0.57593921260473202</v>
      </c>
      <c r="SX15" s="154">
        <v>30.301032632831099</v>
      </c>
      <c r="SY15" s="154">
        <v>0.97594195679724804</v>
      </c>
      <c r="SZ15" s="154">
        <v>0.71601201942197201</v>
      </c>
      <c r="TA15" s="154">
        <v>1.1837158325835899</v>
      </c>
      <c r="TB15" s="154">
        <v>0.86000810250445903</v>
      </c>
      <c r="TC15" s="154">
        <v>0.86000810250445903</v>
      </c>
      <c r="TD15" s="154">
        <v>26.06</v>
      </c>
      <c r="TE15" s="154">
        <v>0.92179999999999995</v>
      </c>
      <c r="TF15" s="154">
        <v>0.2298</v>
      </c>
      <c r="TG15" s="154">
        <v>1.5625</v>
      </c>
      <c r="TH15" s="154">
        <v>0.78249999999999997</v>
      </c>
      <c r="TI15" s="154">
        <v>0.44090000000000001</v>
      </c>
      <c r="TJ15" s="154">
        <v>53.6531113798573</v>
      </c>
      <c r="TK15" s="154">
        <v>1.34824172825147</v>
      </c>
      <c r="TL15" s="154">
        <v>0.98915440184816295</v>
      </c>
      <c r="TM15" s="154">
        <v>1.6352766358344899</v>
      </c>
      <c r="TN15" s="154">
        <v>1.1880817320694099</v>
      </c>
      <c r="TO15" s="154">
        <v>1.1880817320694099</v>
      </c>
      <c r="TP15" s="154">
        <v>27.726706106264899</v>
      </c>
      <c r="TQ15" s="154">
        <v>0.87815666963027905</v>
      </c>
      <c r="TR15" s="154">
        <v>0.64427062082082098</v>
      </c>
      <c r="TS15" s="154">
        <v>1.06511247527623</v>
      </c>
      <c r="TT15" s="154">
        <v>0.77383890085921203</v>
      </c>
      <c r="TU15" s="154">
        <v>0.77383890085921203</v>
      </c>
      <c r="TV15" s="154">
        <v>40.771112331483003</v>
      </c>
      <c r="TW15" s="154">
        <v>1.4889556571707301</v>
      </c>
      <c r="TX15" s="154">
        <v>1.0923909352347601</v>
      </c>
      <c r="TY15" s="154">
        <v>1.8059479594379899</v>
      </c>
      <c r="TZ15" s="154">
        <v>1.3120800069288401</v>
      </c>
      <c r="UA15" s="154">
        <v>1.3120800069288401</v>
      </c>
      <c r="UB15" s="154">
        <v>25.8020082870738</v>
      </c>
      <c r="UC15" s="154">
        <v>0.85458060524859902</v>
      </c>
      <c r="UD15" s="154">
        <v>0.62697374640080195</v>
      </c>
      <c r="UE15" s="154">
        <v>1.0365171674464599</v>
      </c>
      <c r="UF15" s="154">
        <v>0.75306347845607002</v>
      </c>
      <c r="UG15" s="154">
        <v>0.75306347845607002</v>
      </c>
      <c r="UH15" s="154">
        <v>48.221109635210098</v>
      </c>
      <c r="UI15" s="154">
        <v>1.34506498441894</v>
      </c>
      <c r="UJ15" s="154">
        <v>0.98682374401459305</v>
      </c>
      <c r="UK15" s="154">
        <v>1.6314235768032199</v>
      </c>
      <c r="UL15" s="154">
        <v>1.18528235920043</v>
      </c>
      <c r="UM15" s="154">
        <v>1.18528235920043</v>
      </c>
      <c r="UN15" s="154">
        <v>13.030584337827101</v>
      </c>
      <c r="UO15" s="154">
        <v>0.51504632956901497</v>
      </c>
      <c r="UP15" s="154">
        <v>0.37787017963733199</v>
      </c>
      <c r="UQ15" s="154">
        <v>0.62469749412727504</v>
      </c>
      <c r="UR15" s="154">
        <v>0.45386307403787202</v>
      </c>
      <c r="US15" s="154">
        <v>0.45386307403787202</v>
      </c>
      <c r="UT15" s="154">
        <v>22.339625495638401</v>
      </c>
      <c r="UU15" s="154">
        <v>0.43907224909898501</v>
      </c>
      <c r="UV15" s="154">
        <v>0.32213084554866001</v>
      </c>
      <c r="UW15" s="154">
        <v>0.53254885629897297</v>
      </c>
      <c r="UX15" s="154">
        <v>0.38691408764633201</v>
      </c>
      <c r="UY15" s="154">
        <v>0.38691408764633201</v>
      </c>
      <c r="UZ15" s="154">
        <v>18.718290999206999</v>
      </c>
      <c r="VA15" s="154">
        <v>0.553398512773287</v>
      </c>
      <c r="VB15" s="154">
        <v>0.40600773838667498</v>
      </c>
      <c r="VC15" s="154">
        <v>0.67121469338984796</v>
      </c>
      <c r="VD15" s="154">
        <v>0.48765933423007701</v>
      </c>
      <c r="VE15" s="154">
        <v>0.48765933423007701</v>
      </c>
      <c r="VF15" s="143">
        <v>110</v>
      </c>
      <c r="VG15" s="143">
        <v>8.6276363636363609</v>
      </c>
      <c r="VH15" s="143">
        <v>2.92345454545455</v>
      </c>
      <c r="VI15" s="143">
        <v>3.9965454545454699</v>
      </c>
      <c r="VJ15" s="143">
        <v>4.3774545454545404</v>
      </c>
      <c r="VK15" s="143">
        <v>4.6638181818182103</v>
      </c>
      <c r="VL15" s="143">
        <v>42.601454545454501</v>
      </c>
      <c r="VM15" s="143">
        <v>0.664909090909092</v>
      </c>
      <c r="VN15" s="143">
        <v>0.226909090909091</v>
      </c>
      <c r="VO15" s="143">
        <v>0.678181818181818</v>
      </c>
      <c r="VP15" s="143">
        <v>0.83472727272726399</v>
      </c>
      <c r="VQ15" s="143">
        <v>0.46545454545454801</v>
      </c>
      <c r="VR15" s="143">
        <v>18.98</v>
      </c>
      <c r="VS15" s="143">
        <v>0.51</v>
      </c>
      <c r="VT15" s="143">
        <v>0.16</v>
      </c>
      <c r="VU15" s="143">
        <v>0.63</v>
      </c>
      <c r="VV15" s="143">
        <v>0.64</v>
      </c>
      <c r="VW15" s="143">
        <v>0.53</v>
      </c>
      <c r="VX15" s="143">
        <v>15.61</v>
      </c>
      <c r="VY15" s="143">
        <v>0.36</v>
      </c>
      <c r="VZ15" s="143">
        <v>0.13</v>
      </c>
      <c r="WA15" s="143">
        <v>0.36</v>
      </c>
      <c r="WB15" s="143">
        <v>0.21</v>
      </c>
      <c r="WC15" s="143">
        <v>0.23</v>
      </c>
      <c r="WD15" s="143">
        <v>24.45</v>
      </c>
      <c r="WE15" s="143">
        <v>0.42</v>
      </c>
      <c r="WF15" s="143">
        <v>0.32</v>
      </c>
      <c r="WG15" s="143">
        <v>0.53</v>
      </c>
      <c r="WH15" s="143" t="s">
        <v>129</v>
      </c>
      <c r="WI15" s="143">
        <v>0.32</v>
      </c>
      <c r="WJ15" s="143">
        <v>8.14</v>
      </c>
      <c r="WK15" s="143">
        <v>0.23</v>
      </c>
      <c r="WL15" s="143">
        <v>0.09</v>
      </c>
      <c r="WM15" s="143">
        <v>0.34</v>
      </c>
      <c r="WN15" s="143">
        <v>0.17</v>
      </c>
      <c r="WO15" s="143">
        <v>0.12</v>
      </c>
      <c r="WP15" s="143">
        <v>13.84</v>
      </c>
      <c r="WQ15" s="143">
        <v>0.36</v>
      </c>
      <c r="WR15" s="143">
        <v>0.19</v>
      </c>
      <c r="WS15" s="143">
        <v>0.46</v>
      </c>
      <c r="WT15" s="143">
        <v>0.65</v>
      </c>
      <c r="WU15" s="143">
        <v>0.56999999999999995</v>
      </c>
      <c r="WV15" s="143">
        <v>14.07</v>
      </c>
      <c r="WW15" s="143">
        <v>0.35</v>
      </c>
      <c r="WX15" s="143">
        <v>0.13</v>
      </c>
      <c r="WY15" s="143">
        <v>0.28999999999999998</v>
      </c>
      <c r="WZ15" s="143">
        <v>0.15</v>
      </c>
      <c r="XA15" s="143">
        <v>0.23</v>
      </c>
      <c r="XB15" s="143">
        <v>111.21</v>
      </c>
      <c r="XC15" s="143">
        <v>7.14</v>
      </c>
      <c r="XD15" s="143">
        <v>2.89</v>
      </c>
      <c r="XE15" s="143">
        <v>3.82</v>
      </c>
      <c r="XF15" s="143">
        <v>3.82</v>
      </c>
      <c r="XG15" s="143">
        <v>3.44</v>
      </c>
      <c r="XH15" s="143">
        <v>25.74</v>
      </c>
      <c r="XI15" s="143">
        <v>0.57999999999999996</v>
      </c>
      <c r="XJ15" s="143">
        <v>0.16</v>
      </c>
      <c r="XK15" s="143">
        <v>1.46</v>
      </c>
      <c r="XL15" s="143">
        <v>0.37</v>
      </c>
      <c r="XM15" s="143">
        <v>0.18</v>
      </c>
      <c r="XN15" s="143">
        <v>50.74</v>
      </c>
      <c r="XO15" s="143">
        <v>1.69</v>
      </c>
      <c r="XP15" s="143">
        <v>0.34</v>
      </c>
      <c r="XQ15" s="143">
        <v>2.34</v>
      </c>
      <c r="XR15" s="143">
        <v>1.0900000000000001</v>
      </c>
      <c r="XS15" s="143">
        <v>0.55000000000000004</v>
      </c>
      <c r="XT15" s="143">
        <v>15.65</v>
      </c>
      <c r="XU15" s="143">
        <v>0.37831132872576201</v>
      </c>
      <c r="XV15" s="143">
        <v>0.16732883632648399</v>
      </c>
      <c r="XW15" s="143">
        <v>0.84599582880760205</v>
      </c>
      <c r="XX15" s="143">
        <v>0.58986422245061498</v>
      </c>
      <c r="XY15" s="143">
        <v>0.228988040945415</v>
      </c>
      <c r="XZ15" s="143">
        <v>32.17</v>
      </c>
      <c r="YA15" s="143">
        <v>0.22254545454545499</v>
      </c>
      <c r="YB15" s="143">
        <v>0.51344507405130502</v>
      </c>
      <c r="YC15" s="143">
        <v>1.0835396176580201</v>
      </c>
      <c r="YD15" s="143">
        <v>0.67138058497698705</v>
      </c>
      <c r="YE15" s="143">
        <v>0.85038457384990795</v>
      </c>
      <c r="YF15" s="143">
        <v>21.21</v>
      </c>
      <c r="YG15" s="143">
        <v>0.379554309546281</v>
      </c>
      <c r="YH15" s="143">
        <v>0.18945454545454599</v>
      </c>
      <c r="YI15" s="143">
        <v>1.6020146472463399</v>
      </c>
      <c r="YJ15" s="143">
        <v>0.48841079032845902</v>
      </c>
      <c r="YK15" s="143">
        <v>0.48841079032845902</v>
      </c>
      <c r="YL15" s="12"/>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27"/>
      <c r="ZX15" s="27"/>
      <c r="ZY15" s="27"/>
      <c r="ZZ15" s="27"/>
      <c r="AAA15" s="27"/>
      <c r="AAB15" s="27"/>
      <c r="AAC15" s="6"/>
      <c r="AAD15" s="6"/>
      <c r="AAE15" s="6"/>
      <c r="AAF15" s="6"/>
      <c r="AAG15" s="6"/>
      <c r="AAH15" s="6"/>
      <c r="AAI15" s="6"/>
      <c r="AAJ15" s="27"/>
      <c r="AAK15" s="27"/>
      <c r="AAL15" s="27"/>
      <c r="AAM15" s="27"/>
      <c r="AAN15" s="27"/>
      <c r="AAO15" s="6"/>
      <c r="AAP15" s="6"/>
      <c r="AAQ15" s="6"/>
      <c r="AAR15" s="6"/>
      <c r="AAS15" s="6"/>
      <c r="AAT15" s="6"/>
      <c r="AAU15" s="6"/>
      <c r="AAV15" s="6"/>
      <c r="AAW15" s="6"/>
      <c r="AAX15" s="6"/>
      <c r="AAY15" s="6"/>
      <c r="AAZ15" s="6"/>
      <c r="ABA15" s="6"/>
      <c r="ABB15" s="6"/>
      <c r="ABC15" s="6"/>
      <c r="ABD15" s="6"/>
      <c r="ABE15" s="6"/>
      <c r="ABF15" s="6"/>
      <c r="ABG15" s="6"/>
      <c r="ABH15" s="6"/>
      <c r="ABI15" s="6"/>
      <c r="ABJ15" s="27"/>
      <c r="ABK15" s="6"/>
      <c r="ABL15" s="6"/>
      <c r="ABM15" s="6"/>
      <c r="ABN15" s="6"/>
      <c r="ABO15" s="6"/>
      <c r="ABP15" s="6"/>
      <c r="ABQ15" s="6"/>
      <c r="ABR15" s="6"/>
      <c r="ABS15" s="6"/>
      <c r="ABT15" s="6"/>
      <c r="ABU15" s="6"/>
      <c r="ABV15" s="27"/>
      <c r="ABW15" s="6"/>
      <c r="ABX15" s="6"/>
    </row>
    <row r="16" spans="1:752">
      <c r="IT16" s="230"/>
      <c r="IU16" s="231"/>
      <c r="IV16" s="231"/>
      <c r="IW16" s="231"/>
      <c r="IX16" s="231"/>
      <c r="RB16" s="46"/>
      <c r="RC16" s="5"/>
      <c r="RD16" s="5"/>
      <c r="RE16" s="5"/>
      <c r="RF16" s="5"/>
      <c r="RG16" s="5"/>
      <c r="RH16" s="5"/>
      <c r="RI16" s="5"/>
      <c r="RJ16" s="5"/>
      <c r="RK16" s="5"/>
      <c r="RL16" s="5"/>
      <c r="RM16" s="5"/>
      <c r="RN16" s="5"/>
      <c r="RO16" s="5"/>
      <c r="RP16" s="5"/>
      <c r="RQ16" s="5"/>
      <c r="RR16" s="5"/>
      <c r="RS16" s="5"/>
      <c r="RT16" s="5"/>
      <c r="RU16" s="5"/>
      <c r="RV16" s="5"/>
      <c r="RW16" s="5"/>
      <c r="RX16" s="5"/>
      <c r="RY16" s="5"/>
      <c r="RZ16" s="5"/>
      <c r="SA16" s="199"/>
      <c r="SB16" s="199"/>
      <c r="SC16" s="199"/>
      <c r="SD16" s="199"/>
      <c r="SE16" s="199"/>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4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row>
    <row r="17" spans="1:577">
      <c r="CH17" s="5"/>
      <c r="RB17" s="46"/>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12"/>
      <c r="SM17" s="12"/>
      <c r="SN17" s="12"/>
      <c r="SO17" s="12"/>
      <c r="SP17" s="12"/>
      <c r="SQ17" s="12"/>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row>
    <row r="18" spans="1:577">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199"/>
      <c r="SM18" s="199"/>
      <c r="SN18" s="199"/>
      <c r="SO18" s="199"/>
      <c r="SP18" s="199"/>
      <c r="SQ18" s="199"/>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row>
    <row r="19" spans="1:577">
      <c r="A19" s="3"/>
    </row>
    <row r="20" spans="1:577">
      <c r="A20" s="5"/>
    </row>
    <row r="21" spans="1:577">
      <c r="A21" s="5"/>
    </row>
    <row r="22" spans="1:577">
      <c r="A22" s="5"/>
    </row>
    <row r="23" spans="1:577">
      <c r="A23" s="5"/>
    </row>
    <row r="24" spans="1:577">
      <c r="A24" s="5"/>
    </row>
    <row r="25" spans="1:577">
      <c r="A25" s="5"/>
    </row>
    <row r="26" spans="1:577">
      <c r="A26" s="5"/>
    </row>
    <row r="27" spans="1:577">
      <c r="A27" s="5"/>
    </row>
    <row r="28" spans="1:577">
      <c r="A28" s="5"/>
    </row>
    <row r="29" spans="1:577">
      <c r="A29" s="5"/>
    </row>
    <row r="30" spans="1:577">
      <c r="A30" s="5"/>
    </row>
    <row r="31" spans="1:577">
      <c r="A31" s="5"/>
    </row>
    <row r="32" spans="1:577">
      <c r="A32" s="5"/>
    </row>
  </sheetData>
  <mergeCells count="135">
    <mergeCell ref="ABG2:ABL2"/>
    <mergeCell ref="ZQ2:ZV2"/>
    <mergeCell ref="ZW2:AAB2"/>
    <mergeCell ref="YS2:YX2"/>
    <mergeCell ref="YY2:ZD2"/>
    <mergeCell ref="YM2:YR2"/>
    <mergeCell ref="ABM2:ABR2"/>
    <mergeCell ref="ABS2:ABX2"/>
    <mergeCell ref="HV2:IA2"/>
    <mergeCell ref="AAC2:AAH2"/>
    <mergeCell ref="AAI2:AAN2"/>
    <mergeCell ref="AAO2:AAT2"/>
    <mergeCell ref="AAU2:AAZ2"/>
    <mergeCell ref="ZE2:ZJ2"/>
    <mergeCell ref="ZK2:ZP2"/>
    <mergeCell ref="VX2:WC2"/>
    <mergeCell ref="UH2:UM2"/>
    <mergeCell ref="UN2:US2"/>
    <mergeCell ref="XB2:XG2"/>
    <mergeCell ref="UT2:UY2"/>
    <mergeCell ref="VR2:VW2"/>
    <mergeCell ref="UZ2:VE2"/>
    <mergeCell ref="TV2:UA2"/>
    <mergeCell ref="SL18:SQ18"/>
    <mergeCell ref="IT16:IX16"/>
    <mergeCell ref="RZ2:SE2"/>
    <mergeCell ref="HJ2:HO2"/>
    <mergeCell ref="SF2:SK2"/>
    <mergeCell ref="IN2:IS2"/>
    <mergeCell ref="SL2:SQ2"/>
    <mergeCell ref="SR2:SW2"/>
    <mergeCell ref="SA16:SE16"/>
    <mergeCell ref="IT2:IY2"/>
    <mergeCell ref="LZ2:ME2"/>
    <mergeCell ref="NP2:NU2"/>
    <mergeCell ref="PL2:PQ2"/>
    <mergeCell ref="XB1:YK1"/>
    <mergeCell ref="XH2:XM2"/>
    <mergeCell ref="NJ2:NO2"/>
    <mergeCell ref="XZ2:YE2"/>
    <mergeCell ref="YF2:YK2"/>
    <mergeCell ref="WP2:WU2"/>
    <mergeCell ref="WV2:XA2"/>
    <mergeCell ref="QD2:QI2"/>
    <mergeCell ref="QJ2:QO2"/>
    <mergeCell ref="XN2:XS2"/>
    <mergeCell ref="LB1:NU1"/>
    <mergeCell ref="QP2:QU2"/>
    <mergeCell ref="RB1:VE1"/>
    <mergeCell ref="TJ2:TO2"/>
    <mergeCell ref="H1:CG1"/>
    <mergeCell ref="DX2:EC2"/>
    <mergeCell ref="NV1:QU1"/>
    <mergeCell ref="XT2:XY2"/>
    <mergeCell ref="NV2:OA2"/>
    <mergeCell ref="ED2:EI2"/>
    <mergeCell ref="OB2:OG2"/>
    <mergeCell ref="EJ2:EO2"/>
    <mergeCell ref="OH2:OM2"/>
    <mergeCell ref="EP2:EU2"/>
    <mergeCell ref="ON2:OS2"/>
    <mergeCell ref="VF2:VK2"/>
    <mergeCell ref="EV2:FA2"/>
    <mergeCell ref="EV1:IM1"/>
    <mergeCell ref="OT2:OY2"/>
    <mergeCell ref="HD2:HI2"/>
    <mergeCell ref="OZ2:PE2"/>
    <mergeCell ref="VF1:XA1"/>
    <mergeCell ref="VL2:VQ2"/>
    <mergeCell ref="LN2:LS2"/>
    <mergeCell ref="WD2:WI2"/>
    <mergeCell ref="WJ2:WO2"/>
    <mergeCell ref="FT2:FY2"/>
    <mergeCell ref="PF2:PK2"/>
    <mergeCell ref="CH1:EU1"/>
    <mergeCell ref="CN2:CS2"/>
    <mergeCell ref="ML2:MQ2"/>
    <mergeCell ref="CT2:CY2"/>
    <mergeCell ref="MR2:MW2"/>
    <mergeCell ref="CZ2:DE2"/>
    <mergeCell ref="DF2:DK2"/>
    <mergeCell ref="DL2:DQ2"/>
    <mergeCell ref="KP2:KU2"/>
    <mergeCell ref="DR2:DW2"/>
    <mergeCell ref="GF2:GK2"/>
    <mergeCell ref="IN1:LA1"/>
    <mergeCell ref="GX2:HC2"/>
    <mergeCell ref="LB2:LG2"/>
    <mergeCell ref="GL2:GQ2"/>
    <mergeCell ref="FZ2:GE2"/>
    <mergeCell ref="FN2:FS2"/>
    <mergeCell ref="GR2:GW2"/>
    <mergeCell ref="HP2:HU2"/>
    <mergeCell ref="IB2:IG2"/>
    <mergeCell ref="IH2:IM2"/>
    <mergeCell ref="BP2:BU2"/>
    <mergeCell ref="TP2:TU2"/>
    <mergeCell ref="JR2:JW2"/>
    <mergeCell ref="BV2:CA2"/>
    <mergeCell ref="LT2:LY2"/>
    <mergeCell ref="CB2:CG2"/>
    <mergeCell ref="PR2:PW2"/>
    <mergeCell ref="FB2:FG2"/>
    <mergeCell ref="PX2:QC2"/>
    <mergeCell ref="FH2:FM2"/>
    <mergeCell ref="RT2:RY2"/>
    <mergeCell ref="CH2:CM2"/>
    <mergeCell ref="QV2:RA2"/>
    <mergeCell ref="RB2:RG2"/>
    <mergeCell ref="RH2:RM2"/>
    <mergeCell ref="RN2:RS2"/>
    <mergeCell ref="AF2:AK2"/>
    <mergeCell ref="UB2:UG2"/>
    <mergeCell ref="KD2:KI2"/>
    <mergeCell ref="AL2:AQ2"/>
    <mergeCell ref="KJ2:KO2"/>
    <mergeCell ref="AR2:AW2"/>
    <mergeCell ref="AX2:BC2"/>
    <mergeCell ref="KV2:LA2"/>
    <mergeCell ref="B2:G2"/>
    <mergeCell ref="IZ2:JE2"/>
    <mergeCell ref="SX2:TC2"/>
    <mergeCell ref="H2:M2"/>
    <mergeCell ref="TD2:TI2"/>
    <mergeCell ref="JF2:JK2"/>
    <mergeCell ref="N2:S2"/>
    <mergeCell ref="JL2:JQ2"/>
    <mergeCell ref="T2:Y2"/>
    <mergeCell ref="Z2:AE2"/>
    <mergeCell ref="JX2:KC2"/>
    <mergeCell ref="BD2:BI2"/>
    <mergeCell ref="MF2:MK2"/>
    <mergeCell ref="BJ2:BO2"/>
    <mergeCell ref="LH2:LM2"/>
    <mergeCell ref="ND2:NI2"/>
  </mergeCells>
  <phoneticPr fontId="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34"/>
  <sheetViews>
    <sheetView workbookViewId="0">
      <selection activeCell="CT14" sqref="CT14"/>
    </sheetView>
  </sheetViews>
  <sheetFormatPr defaultRowHeight="14.4"/>
  <cols>
    <col min="1" max="113" width="11" customWidth="1"/>
    <col min="114" max="127" width="8" customWidth="1"/>
  </cols>
  <sheetData>
    <row r="1" spans="1:127" ht="15.6">
      <c r="A1" s="5"/>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47"/>
      <c r="DO1" s="48"/>
    </row>
    <row r="2" spans="1:127" ht="15.6">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ht="15.6">
      <c r="A3" s="5">
        <v>2010</v>
      </c>
      <c r="B3" s="5">
        <v>16.9955076812093</v>
      </c>
      <c r="C3" s="5">
        <v>11.121396117306899</v>
      </c>
      <c r="D3" s="5">
        <v>17.306595744680902</v>
      </c>
      <c r="E3" s="5">
        <v>7.44876190476191</v>
      </c>
      <c r="F3" s="5">
        <v>13.2087774294671</v>
      </c>
      <c r="G3" s="5">
        <v>16.429580479452099</v>
      </c>
      <c r="H3" s="5">
        <v>9.4788209606986893</v>
      </c>
      <c r="I3" s="5">
        <v>4.0825672007705096</v>
      </c>
      <c r="J3" s="5">
        <v>4.8990134529147999</v>
      </c>
      <c r="K3" s="5">
        <v>5.2858013406459499</v>
      </c>
      <c r="L3" s="5">
        <v>9.1065005417118101</v>
      </c>
      <c r="M3" s="5">
        <v>11.0143448275862</v>
      </c>
      <c r="N3" s="5">
        <v>8.6181514476614698</v>
      </c>
      <c r="O3" s="5">
        <v>5.5941176470588196</v>
      </c>
      <c r="P3" s="5">
        <v>10.9569542686387</v>
      </c>
      <c r="Q3" s="5">
        <v>11.6549359118507</v>
      </c>
      <c r="R3" s="5">
        <v>6.1763110307414104</v>
      </c>
      <c r="S3" s="5">
        <v>9.34772370486656</v>
      </c>
      <c r="T3" s="5">
        <v>8.5747289852496902</v>
      </c>
      <c r="U3" s="5">
        <v>9.8263205828779601</v>
      </c>
      <c r="V3" s="5">
        <v>8.4572473279579992</v>
      </c>
      <c r="W3" s="5">
        <v>7.7017837235228503</v>
      </c>
      <c r="X3" s="5">
        <v>9.8735907072087503</v>
      </c>
      <c r="Y3" s="5">
        <v>7.6626524274785996</v>
      </c>
      <c r="Z3" s="5">
        <v>5.6310067405957804</v>
      </c>
      <c r="AA3" s="5">
        <v>7.5252368064952604</v>
      </c>
      <c r="AB3" s="5">
        <v>3.6120588235294102</v>
      </c>
      <c r="AC3" s="5">
        <v>1.83886113886114</v>
      </c>
      <c r="AD3" s="5">
        <v>2.2885919835560098</v>
      </c>
      <c r="AE3" s="5">
        <v>2.95</v>
      </c>
      <c r="AF3" s="5">
        <v>1.7882222222222199</v>
      </c>
      <c r="AG3" s="5">
        <v>3.7701123595505601</v>
      </c>
      <c r="AH3" s="5">
        <v>2.9828488372092998</v>
      </c>
      <c r="AI3" s="5">
        <v>2.3330303030302999</v>
      </c>
      <c r="AJ3" s="5">
        <v>8.5073929961089494</v>
      </c>
      <c r="AK3" s="5">
        <v>5.5577557755775597</v>
      </c>
      <c r="AL3" s="5">
        <v>3.3261862917398899</v>
      </c>
      <c r="AM3" s="5">
        <v>6.1223958333333304</v>
      </c>
      <c r="AN3" s="5">
        <v>3.0239473684210498</v>
      </c>
      <c r="AO3" s="5">
        <v>2.58877887788779</v>
      </c>
      <c r="AP3" s="5">
        <v>4.5016722408026801</v>
      </c>
      <c r="AQ3" s="5">
        <v>6.7790414297319304</v>
      </c>
      <c r="AR3" s="5">
        <v>4.5951768488746003</v>
      </c>
      <c r="AS3" s="5">
        <v>4.5585889570552096</v>
      </c>
      <c r="AT3" s="5">
        <v>4.5021601016518398</v>
      </c>
      <c r="AU3" s="5">
        <v>10.856</v>
      </c>
      <c r="AV3" s="5">
        <v>4.7078817733990102</v>
      </c>
      <c r="AW3" s="5">
        <v>3.0208670095518002</v>
      </c>
      <c r="AX3" s="5">
        <v>2.3967488789237699</v>
      </c>
      <c r="AY3" s="5">
        <v>2.0666990291262102</v>
      </c>
      <c r="AZ3" s="5">
        <v>2.6093333333333302</v>
      </c>
      <c r="BA3" s="5">
        <v>2.3325020112630699</v>
      </c>
      <c r="BB3" s="5">
        <v>11.878972699361</v>
      </c>
      <c r="BC3" s="5">
        <v>5.0869656769846303</v>
      </c>
      <c r="BD3" s="5">
        <v>3.3348046215760099</v>
      </c>
      <c r="BE3" s="5">
        <v>5.8693528693528698</v>
      </c>
      <c r="BF3" s="5">
        <v>21.820811744386901</v>
      </c>
      <c r="BG3" s="5">
        <v>5.1271649954421097</v>
      </c>
      <c r="BH3" s="5">
        <v>4.8664987405541602</v>
      </c>
      <c r="BI3" s="5">
        <v>11.763469119579501</v>
      </c>
      <c r="BJ3" s="5">
        <v>14.105527638191001</v>
      </c>
      <c r="BK3" s="5">
        <v>14.3805708562844</v>
      </c>
      <c r="BL3" s="5">
        <v>2.8072047000618401</v>
      </c>
      <c r="BM3" s="5">
        <v>21.417335473515202</v>
      </c>
      <c r="BN3" s="5">
        <v>31.589735099337702</v>
      </c>
      <c r="BO3" s="5">
        <v>26.004388714733501</v>
      </c>
      <c r="BP3" s="5">
        <v>23.8872</v>
      </c>
      <c r="BQ3" s="5">
        <v>18.418411552346601</v>
      </c>
      <c r="BR3" s="5">
        <v>13.203641590800199</v>
      </c>
      <c r="BS3" s="5">
        <v>20.1315789473684</v>
      </c>
      <c r="BT3" s="5">
        <v>26.671059300557499</v>
      </c>
      <c r="BU3" s="5">
        <v>24.542207792207801</v>
      </c>
      <c r="BV3" s="5">
        <v>16.457520453115201</v>
      </c>
      <c r="BW3" s="5">
        <v>20.201120448179299</v>
      </c>
      <c r="BX3" s="5">
        <v>15.0338213023725</v>
      </c>
      <c r="BY3" s="5">
        <v>14.9839044652129</v>
      </c>
      <c r="BZ3" s="5">
        <v>16.166918429003001</v>
      </c>
      <c r="CA3" s="5">
        <v>4.94777598602432</v>
      </c>
      <c r="CB3" s="5">
        <v>8.1958149189171792</v>
      </c>
      <c r="CC3" s="5">
        <v>4.0016554610094897</v>
      </c>
      <c r="CD3" s="5">
        <v>5.0486592155029504</v>
      </c>
      <c r="CE3" s="5">
        <v>3.7020544235699102</v>
      </c>
      <c r="CF3" s="5">
        <v>4.9242567168148099</v>
      </c>
      <c r="CG3" s="5">
        <v>4.5347823417449504</v>
      </c>
      <c r="CH3" s="5">
        <v>2.8430172030287602</v>
      </c>
      <c r="CI3" s="5">
        <v>3.2664936438926802</v>
      </c>
      <c r="CJ3" s="5">
        <v>3.7469954357630901</v>
      </c>
      <c r="CK3" s="5">
        <v>4.9462886647464401</v>
      </c>
      <c r="CL3" s="5">
        <v>3.3561471224118899</v>
      </c>
      <c r="CM3" s="5">
        <v>3.3559508527416102</v>
      </c>
      <c r="CN3" s="5">
        <v>3.1632830327182599</v>
      </c>
      <c r="CO3" s="5">
        <v>3.6612124891479301</v>
      </c>
      <c r="CP3" s="5">
        <v>3.3090365516742999</v>
      </c>
      <c r="CQ3" s="5">
        <v>3.28095089703067</v>
      </c>
      <c r="CR3" s="5">
        <v>2.4850035065580598</v>
      </c>
      <c r="CS3" s="5">
        <v>2.1587860911223502</v>
      </c>
      <c r="CT3" s="5">
        <v>5.8742227247032197</v>
      </c>
      <c r="CU3" s="5">
        <v>19.254237288135599</v>
      </c>
      <c r="CV3" s="5">
        <v>20.110683349374401</v>
      </c>
      <c r="CW3" s="5">
        <v>13.4251655629139</v>
      </c>
      <c r="CX3" s="5">
        <v>9.7582335329341294</v>
      </c>
      <c r="CY3" s="5">
        <v>10.7607573149742</v>
      </c>
      <c r="CZ3" s="5">
        <v>11.067155067155101</v>
      </c>
      <c r="DA3" s="5">
        <v>10.1493411420205</v>
      </c>
      <c r="DB3" s="5">
        <v>16.9201002227171</v>
      </c>
      <c r="DC3" s="5">
        <v>20.536019536019499</v>
      </c>
      <c r="DD3" s="5">
        <v>17.747603833865799</v>
      </c>
      <c r="DE3" s="5">
        <v>11.403508771929801</v>
      </c>
      <c r="DF3" s="5">
        <v>12.236023804427701</v>
      </c>
      <c r="DG3" s="5">
        <v>9.7700658906868991</v>
      </c>
      <c r="DH3" s="5"/>
      <c r="DI3" s="6"/>
      <c r="DJ3" s="6"/>
      <c r="DK3" s="6"/>
      <c r="DL3" s="6"/>
      <c r="DM3" s="6"/>
      <c r="DN3" s="6"/>
      <c r="DO3" s="6"/>
      <c r="DP3" s="6"/>
      <c r="DQ3" s="6"/>
      <c r="DR3" s="6"/>
      <c r="DS3" s="6"/>
      <c r="DT3" s="6"/>
      <c r="DU3" s="6"/>
      <c r="DV3" s="6"/>
      <c r="DW3" s="6"/>
    </row>
    <row r="4" spans="1:127" ht="15.6">
      <c r="A4" s="5">
        <v>2011</v>
      </c>
      <c r="B4" s="5">
        <v>18.8335450262874</v>
      </c>
      <c r="C4" s="5">
        <v>12.9541834271923</v>
      </c>
      <c r="D4" s="5">
        <v>20.962283737024201</v>
      </c>
      <c r="E4" s="5">
        <v>9.1491105463786493</v>
      </c>
      <c r="F4" s="5">
        <v>15.462016293279</v>
      </c>
      <c r="G4" s="5">
        <v>19.225765841376401</v>
      </c>
      <c r="H4" s="5">
        <v>11.3467870036101</v>
      </c>
      <c r="I4" s="5">
        <v>4.6261416003351501</v>
      </c>
      <c r="J4" s="5">
        <v>6.03013452914798</v>
      </c>
      <c r="K4" s="5">
        <v>6.4112538226299698</v>
      </c>
      <c r="L4" s="5">
        <v>11.0640217391304</v>
      </c>
      <c r="M4" s="5">
        <v>12.679594594594599</v>
      </c>
      <c r="N4" s="5">
        <v>10.3446035242291</v>
      </c>
      <c r="O4" s="5">
        <v>6.8880721220527104</v>
      </c>
      <c r="P4" s="5">
        <v>12.5108522645059</v>
      </c>
      <c r="Q4" s="5">
        <v>13.0815434631988</v>
      </c>
      <c r="R4" s="5">
        <v>5.6554769028679797</v>
      </c>
      <c r="S4" s="5">
        <v>10.9611917326297</v>
      </c>
      <c r="T4" s="5">
        <v>9.9546535326087007</v>
      </c>
      <c r="U4" s="5">
        <v>11.943057933147101</v>
      </c>
      <c r="V4" s="5">
        <v>9.70047317203821</v>
      </c>
      <c r="W4" s="5">
        <v>8.7622561939905097</v>
      </c>
      <c r="X4" s="5">
        <v>10.953356445004699</v>
      </c>
      <c r="Y4" s="5">
        <v>8.7148642567871608</v>
      </c>
      <c r="Z4" s="5">
        <v>6.9221889696451502</v>
      </c>
      <c r="AA4" s="5">
        <v>6.9847698334965704</v>
      </c>
      <c r="AB4" s="5">
        <v>4.0195402298850604</v>
      </c>
      <c r="AC4" s="5">
        <v>2.0265846736045399</v>
      </c>
      <c r="AD4" s="5">
        <v>2.54376840039254</v>
      </c>
      <c r="AE4" s="5">
        <v>3.12942643391521</v>
      </c>
      <c r="AF4" s="5">
        <v>1.9846044191019201</v>
      </c>
      <c r="AG4" s="5">
        <v>3.7392996108949399</v>
      </c>
      <c r="AH4" s="5">
        <v>3.1547144754316099</v>
      </c>
      <c r="AI4" s="5">
        <v>2.6382033563672298</v>
      </c>
      <c r="AJ4" s="5">
        <v>7.1349282296650696</v>
      </c>
      <c r="AK4" s="5">
        <v>5.2122727272727296</v>
      </c>
      <c r="AL4" s="5">
        <v>3.7120135363790201</v>
      </c>
      <c r="AM4" s="5">
        <v>6.9788659793814398</v>
      </c>
      <c r="AN4" s="5">
        <v>3.3930412371134002</v>
      </c>
      <c r="AO4" s="5">
        <v>2.9456910569105701</v>
      </c>
      <c r="AP4" s="5">
        <v>4.6244186046511597</v>
      </c>
      <c r="AQ4" s="5">
        <v>7.6443921568627404</v>
      </c>
      <c r="AR4" s="5">
        <v>5.1647798742138402</v>
      </c>
      <c r="AS4" s="5">
        <v>5.3416413373860197</v>
      </c>
      <c r="AT4" s="5">
        <v>5.1468827930174603</v>
      </c>
      <c r="AU4" s="5">
        <v>11.8411111111111</v>
      </c>
      <c r="AV4" s="5">
        <v>5.3433962264150896</v>
      </c>
      <c r="AW4" s="5">
        <v>3.26740484429066</v>
      </c>
      <c r="AX4" s="5">
        <v>2.74</v>
      </c>
      <c r="AY4" s="5">
        <v>2.42576045627376</v>
      </c>
      <c r="AZ4" s="5">
        <v>2.7416449086161898</v>
      </c>
      <c r="BA4" s="5">
        <v>2.6344339622641502</v>
      </c>
      <c r="BB4" s="5">
        <v>13.3770412287793</v>
      </c>
      <c r="BC4" s="5">
        <v>5.8712725745485104</v>
      </c>
      <c r="BD4" s="5">
        <v>3.88117541383293</v>
      </c>
      <c r="BE4" s="5">
        <v>7.1725978647686803</v>
      </c>
      <c r="BF4" s="5">
        <v>25.338073953677402</v>
      </c>
      <c r="BG4" s="5">
        <v>6.2447614801605003</v>
      </c>
      <c r="BH4" s="5">
        <v>5.5598105013817598</v>
      </c>
      <c r="BI4" s="5">
        <v>11.556219648860701</v>
      </c>
      <c r="BJ4" s="5">
        <v>17.0981818181818</v>
      </c>
      <c r="BK4" s="5">
        <v>16.5047393364929</v>
      </c>
      <c r="BL4" s="5">
        <v>3.4088280060882798</v>
      </c>
      <c r="BM4" s="5">
        <v>26.751962323390899</v>
      </c>
      <c r="BN4" s="5">
        <v>35.238593155893497</v>
      </c>
      <c r="BO4" s="5">
        <v>29.207581227436801</v>
      </c>
      <c r="BP4" s="5">
        <v>28.477419354838698</v>
      </c>
      <c r="BQ4" s="5">
        <v>21.605395683453199</v>
      </c>
      <c r="BR4" s="5">
        <v>14.917313841937</v>
      </c>
      <c r="BS4" s="5">
        <v>25.0601140851251</v>
      </c>
      <c r="BT4" s="5">
        <v>30.897044334975401</v>
      </c>
      <c r="BU4" s="5">
        <v>26.75</v>
      </c>
      <c r="BV4" s="5">
        <v>17.636050516647501</v>
      </c>
      <c r="BW4" s="5">
        <v>23.042833607907699</v>
      </c>
      <c r="BX4" s="5">
        <v>18.437013996889601</v>
      </c>
      <c r="BY4" s="5">
        <v>17.052</v>
      </c>
      <c r="BZ4" s="5">
        <v>17.795000000000002</v>
      </c>
      <c r="CA4" s="5">
        <v>5.8987709034099103</v>
      </c>
      <c r="CB4" s="5">
        <v>10.2718521612325</v>
      </c>
      <c r="CC4" s="5">
        <v>4.4128915390880499</v>
      </c>
      <c r="CD4" s="5">
        <v>5.2702178115835601</v>
      </c>
      <c r="CE4" s="5">
        <v>4.37162262822162</v>
      </c>
      <c r="CF4" s="5">
        <v>5.1961410009356301</v>
      </c>
      <c r="CG4" s="5">
        <v>5.0735292441453597</v>
      </c>
      <c r="CH4" s="5">
        <v>3.3115943307976101</v>
      </c>
      <c r="CI4" s="5">
        <v>3.7076936280155901</v>
      </c>
      <c r="CJ4" s="5">
        <v>4.6851627289966098</v>
      </c>
      <c r="CK4" s="5">
        <v>5.8105073556250302</v>
      </c>
      <c r="CL4" s="5">
        <v>3.9122637502390698</v>
      </c>
      <c r="CM4" s="5">
        <v>4.1255012612379502</v>
      </c>
      <c r="CN4" s="5">
        <v>3.6589809244176199</v>
      </c>
      <c r="CO4" s="5">
        <v>4.18629637215989</v>
      </c>
      <c r="CP4" s="5">
        <v>3.9517463784189601</v>
      </c>
      <c r="CQ4" s="5">
        <v>3.8289136778387198</v>
      </c>
      <c r="CR4" s="5">
        <v>3.2172910404458701</v>
      </c>
      <c r="CS4" s="5">
        <v>2.88213098102525</v>
      </c>
      <c r="CT4" s="5">
        <v>6.4140832277144098</v>
      </c>
      <c r="CU4" s="5">
        <v>20.9725015556938</v>
      </c>
      <c r="CV4" s="5">
        <v>22.642907735321501</v>
      </c>
      <c r="CW4" s="5">
        <v>14.305594660194201</v>
      </c>
      <c r="CX4" s="5">
        <v>10.6480975954738</v>
      </c>
      <c r="CY4" s="5">
        <v>11.931799027552699</v>
      </c>
      <c r="CZ4" s="5">
        <v>11.8435138248848</v>
      </c>
      <c r="DA4" s="5">
        <v>11.1105793103448</v>
      </c>
      <c r="DB4" s="5">
        <v>20.301051466519102</v>
      </c>
      <c r="DC4" s="5">
        <v>21.803097345132699</v>
      </c>
      <c r="DD4" s="5">
        <v>21.035730039699999</v>
      </c>
      <c r="DE4" s="5">
        <v>13.797210300429199</v>
      </c>
      <c r="DF4" s="5">
        <v>14.0440386680988</v>
      </c>
      <c r="DG4" s="5">
        <v>11.815467075038301</v>
      </c>
      <c r="DH4" s="5"/>
      <c r="DI4" s="6"/>
      <c r="DJ4" s="6"/>
      <c r="DK4" s="6"/>
      <c r="DL4" s="6"/>
      <c r="DM4" s="6"/>
      <c r="DN4" s="6"/>
      <c r="DO4" s="6"/>
      <c r="DP4" s="6"/>
      <c r="DQ4" s="6"/>
      <c r="DR4" s="6"/>
      <c r="DS4" s="6"/>
      <c r="DT4" s="6"/>
      <c r="DU4" s="6"/>
      <c r="DV4" s="6"/>
      <c r="DW4" s="6"/>
    </row>
    <row r="5" spans="1:127" ht="15.6">
      <c r="A5" s="5">
        <v>2012</v>
      </c>
      <c r="B5" s="5">
        <v>20.643544392226602</v>
      </c>
      <c r="C5" s="5">
        <v>15.2850953895072</v>
      </c>
      <c r="D5" s="5">
        <v>23.2420122365738</v>
      </c>
      <c r="E5" s="5">
        <v>10.5417721518987</v>
      </c>
      <c r="F5" s="5">
        <v>17.2548514851485</v>
      </c>
      <c r="G5" s="5">
        <v>21.969078131459302</v>
      </c>
      <c r="H5" s="5">
        <v>13.0111903064861</v>
      </c>
      <c r="I5" s="5">
        <v>7.17378531073446</v>
      </c>
      <c r="J5" s="5">
        <v>7.0163831692032197</v>
      </c>
      <c r="K5" s="5">
        <v>7.2401215805471102</v>
      </c>
      <c r="L5" s="5">
        <v>12.700757575757599</v>
      </c>
      <c r="M5" s="5">
        <v>14.504768211920499</v>
      </c>
      <c r="N5" s="5">
        <v>11.6510292524377</v>
      </c>
      <c r="O5" s="5">
        <v>7.9776551724137903</v>
      </c>
      <c r="P5" s="5">
        <v>13.9924303770728</v>
      </c>
      <c r="Q5" s="5">
        <v>14.228264740296099</v>
      </c>
      <c r="R5" s="5">
        <v>6.4138528791076297</v>
      </c>
      <c r="S5" s="5">
        <v>11.7305110996386</v>
      </c>
      <c r="T5" s="5">
        <v>10.487195902688899</v>
      </c>
      <c r="U5" s="5">
        <v>13.401102810387799</v>
      </c>
      <c r="V5" s="5">
        <v>10.881957943099501</v>
      </c>
      <c r="W5" s="5">
        <v>9.38991512730904</v>
      </c>
      <c r="X5" s="5">
        <v>10.4220726783311</v>
      </c>
      <c r="Y5" s="5">
        <v>9.0119380061435308</v>
      </c>
      <c r="Z5" s="5">
        <v>7.4506323949408397</v>
      </c>
      <c r="AA5" s="5">
        <v>7.62322429906542</v>
      </c>
      <c r="AB5" s="5">
        <v>4.4844632768361601</v>
      </c>
      <c r="AC5" s="5">
        <v>2.1592267135325098</v>
      </c>
      <c r="AD5" s="5">
        <v>2.8661228406909798</v>
      </c>
      <c r="AE5" s="5">
        <v>3.5695760598503701</v>
      </c>
      <c r="AF5" s="5">
        <v>2.1631254283755998</v>
      </c>
      <c r="AG5" s="5">
        <v>4.1222846441947603</v>
      </c>
      <c r="AH5" s="5">
        <v>3.6289932885906002</v>
      </c>
      <c r="AI5" s="5">
        <v>2.89393939393939</v>
      </c>
      <c r="AJ5" s="5">
        <v>7.3943722943722898</v>
      </c>
      <c r="AK5" s="5">
        <v>5.8427771556550896</v>
      </c>
      <c r="AL5" s="5">
        <v>3.79258698940999</v>
      </c>
      <c r="AM5" s="5">
        <v>7.7786802030456901</v>
      </c>
      <c r="AN5" s="5">
        <v>3.88354755784062</v>
      </c>
      <c r="AO5" s="5">
        <v>3.2379006410256399</v>
      </c>
      <c r="AP5" s="5">
        <v>4.9822714681440399</v>
      </c>
      <c r="AQ5" s="5">
        <v>8.8390243902438996</v>
      </c>
      <c r="AR5" s="5">
        <v>6.3425925925925899</v>
      </c>
      <c r="AS5" s="5">
        <v>7.0987878787878804</v>
      </c>
      <c r="AT5" s="5">
        <v>6.0118292682926802</v>
      </c>
      <c r="AU5" s="5">
        <v>15.059139784946201</v>
      </c>
      <c r="AV5" s="5">
        <v>6.1268181818181802</v>
      </c>
      <c r="AW5" s="5">
        <v>3.6796052631578902</v>
      </c>
      <c r="AX5" s="5">
        <v>3.3133550488599401</v>
      </c>
      <c r="AY5" s="5">
        <v>3.2181220657276999</v>
      </c>
      <c r="AZ5" s="5">
        <v>3.0594838709677399</v>
      </c>
      <c r="BA5" s="5">
        <v>3.1637345679012299</v>
      </c>
      <c r="BB5" s="5">
        <v>15.3378432311622</v>
      </c>
      <c r="BC5" s="5">
        <v>6.47421173522656</v>
      </c>
      <c r="BD5" s="5">
        <v>4.3157828757678303</v>
      </c>
      <c r="BE5" s="5">
        <v>8.1353356890459398</v>
      </c>
      <c r="BF5" s="5">
        <v>22.5654911838791</v>
      </c>
      <c r="BG5" s="5">
        <v>6.8223104056437398</v>
      </c>
      <c r="BH5" s="5">
        <v>5.7346755347833902</v>
      </c>
      <c r="BI5" s="5">
        <v>12.2890597693114</v>
      </c>
      <c r="BJ5" s="5">
        <v>18.8083003952569</v>
      </c>
      <c r="BK5" s="5">
        <v>18.2049746660525</v>
      </c>
      <c r="BL5" s="5">
        <v>3.7366423357664198</v>
      </c>
      <c r="BM5" s="5">
        <v>27.539568345323701</v>
      </c>
      <c r="BN5" s="5">
        <v>38.668090298962802</v>
      </c>
      <c r="BO5" s="5">
        <v>31.792192881745098</v>
      </c>
      <c r="BP5" s="5">
        <v>33.377156943303198</v>
      </c>
      <c r="BQ5" s="5">
        <v>23.582243633861001</v>
      </c>
      <c r="BR5" s="5">
        <v>17.2814645308924</v>
      </c>
      <c r="BS5" s="5">
        <v>27.9546687330492</v>
      </c>
      <c r="BT5" s="5">
        <v>33.852489530013997</v>
      </c>
      <c r="BU5" s="5">
        <v>31.5814648729447</v>
      </c>
      <c r="BV5" s="5">
        <v>20.7976744186047</v>
      </c>
      <c r="BW5" s="5">
        <v>25.004675324675301</v>
      </c>
      <c r="BX5" s="5">
        <v>20.130283441074099</v>
      </c>
      <c r="BY5" s="5">
        <v>19.5475961538462</v>
      </c>
      <c r="BZ5" s="5">
        <v>20.884027777777799</v>
      </c>
      <c r="CA5" s="5">
        <v>6.5821037455136704</v>
      </c>
      <c r="CB5" s="5">
        <v>12.619732553130699</v>
      </c>
      <c r="CC5" s="5">
        <v>4.8260740949507701</v>
      </c>
      <c r="CD5" s="5">
        <v>6.1043280703474903</v>
      </c>
      <c r="CE5" s="5">
        <v>5.1459295318454998</v>
      </c>
      <c r="CF5" s="5">
        <v>5.5453261435180199</v>
      </c>
      <c r="CG5" s="5">
        <v>5.0238456693691704</v>
      </c>
      <c r="CH5" s="5">
        <v>3.7763910015753801</v>
      </c>
      <c r="CI5" s="5">
        <v>3.5914112502857698</v>
      </c>
      <c r="CJ5" s="5">
        <v>5.3394527212406002</v>
      </c>
      <c r="CK5" s="5">
        <v>5.5639783471622302</v>
      </c>
      <c r="CL5" s="5">
        <v>4.1186418125845101</v>
      </c>
      <c r="CM5" s="5">
        <v>4.8876181989207401</v>
      </c>
      <c r="CN5" s="5">
        <v>3.6276331309986301</v>
      </c>
      <c r="CO5" s="5">
        <v>4.4216387084286097</v>
      </c>
      <c r="CP5" s="5">
        <v>3.5703099343618998</v>
      </c>
      <c r="CQ5" s="5">
        <v>3.5635506582194298</v>
      </c>
      <c r="CR5" s="5">
        <v>3.3587116583638799</v>
      </c>
      <c r="CS5" s="5">
        <v>3.2043414896065001</v>
      </c>
      <c r="CT5" s="5">
        <v>7.5381900035811098</v>
      </c>
      <c r="CU5" s="5">
        <v>20.368746776689001</v>
      </c>
      <c r="CV5" s="5">
        <v>22.776143790849702</v>
      </c>
      <c r="CW5" s="5">
        <v>15.7436743674367</v>
      </c>
      <c r="CX5" s="5">
        <v>11.1599479843953</v>
      </c>
      <c r="CY5" s="5">
        <v>12.8194029850746</v>
      </c>
      <c r="CZ5" s="5">
        <v>13.1739606126915</v>
      </c>
      <c r="DA5" s="5">
        <v>12.1202046035806</v>
      </c>
      <c r="DB5" s="5">
        <v>24.3571428571429</v>
      </c>
      <c r="DC5" s="5">
        <v>28.749732620320898</v>
      </c>
      <c r="DD5" s="5">
        <v>22.854905193734499</v>
      </c>
      <c r="DE5" s="5">
        <v>18.576963350785299</v>
      </c>
      <c r="DF5" s="5">
        <v>16.5388806339772</v>
      </c>
      <c r="DG5" s="5">
        <v>14.845080763583001</v>
      </c>
      <c r="DH5" s="5"/>
      <c r="DI5" s="6"/>
      <c r="DJ5" s="6"/>
      <c r="DK5" s="6"/>
      <c r="DL5" s="6"/>
      <c r="DM5" s="6"/>
      <c r="DN5" s="6"/>
      <c r="DO5" s="6"/>
      <c r="DP5" s="6"/>
      <c r="DQ5" s="6"/>
      <c r="DR5" s="6"/>
      <c r="DS5" s="6"/>
      <c r="DT5" s="6"/>
      <c r="DU5" s="6"/>
      <c r="DV5" s="6"/>
      <c r="DW5" s="6"/>
    </row>
    <row r="6" spans="1:127" ht="15.6">
      <c r="A6" s="5">
        <v>2013</v>
      </c>
      <c r="B6" s="5">
        <v>17.6224733028223</v>
      </c>
      <c r="C6" s="5">
        <v>17.172093023255801</v>
      </c>
      <c r="D6" s="5">
        <v>24.9947510094213</v>
      </c>
      <c r="E6" s="5">
        <v>11.6798017348203</v>
      </c>
      <c r="F6" s="5">
        <v>19.295596868884498</v>
      </c>
      <c r="G6" s="5">
        <v>24.3719082719083</v>
      </c>
      <c r="H6" s="5">
        <v>14.445080251221199</v>
      </c>
      <c r="I6" s="5">
        <v>7.9781354051054398</v>
      </c>
      <c r="J6" s="5">
        <v>7.9306607929515396</v>
      </c>
      <c r="K6" s="5">
        <v>8.1052821128451402</v>
      </c>
      <c r="L6" s="5">
        <v>14.311802575107301</v>
      </c>
      <c r="M6" s="5">
        <v>16.325228758169899</v>
      </c>
      <c r="N6" s="5">
        <v>13.0526595744681</v>
      </c>
      <c r="O6" s="5">
        <v>8.8723951285520997</v>
      </c>
      <c r="P6" s="5">
        <v>15.284394143910299</v>
      </c>
      <c r="Q6" s="5">
        <v>15.519856316104599</v>
      </c>
      <c r="R6" s="5">
        <v>7.2160194174757297</v>
      </c>
      <c r="S6" s="5">
        <v>12.426929876252199</v>
      </c>
      <c r="T6" s="5">
        <v>11.404282115869</v>
      </c>
      <c r="U6" s="5">
        <v>14.6586842105263</v>
      </c>
      <c r="V6" s="5">
        <v>12.094793410272199</v>
      </c>
      <c r="W6" s="5">
        <v>10.401345291479799</v>
      </c>
      <c r="X6" s="5">
        <v>13.6723692704971</v>
      </c>
      <c r="Y6" s="5">
        <v>9.6811879842327002</v>
      </c>
      <c r="Z6" s="5">
        <v>7.9256034823901897</v>
      </c>
      <c r="AA6" s="5">
        <v>8.1250551389501506</v>
      </c>
      <c r="AB6" s="5">
        <v>4.8186111111111103</v>
      </c>
      <c r="AC6" s="5">
        <v>2.38771626297578</v>
      </c>
      <c r="AD6" s="5">
        <v>3.1573970037453201</v>
      </c>
      <c r="AE6" s="5">
        <v>6.1383877159309002</v>
      </c>
      <c r="AF6" s="5">
        <v>2.2575718849840301</v>
      </c>
      <c r="AG6" s="5">
        <v>4.4988970588235304</v>
      </c>
      <c r="AH6" s="5">
        <v>3.8859897172236502</v>
      </c>
      <c r="AI6" s="5">
        <v>2.7128679562657698</v>
      </c>
      <c r="AJ6" s="5">
        <v>7.6926977687626801</v>
      </c>
      <c r="AK6" s="5">
        <v>6.38925438596491</v>
      </c>
      <c r="AL6" s="5">
        <v>4.2112781954887204</v>
      </c>
      <c r="AM6" s="5">
        <v>8.7319999999999993</v>
      </c>
      <c r="AN6" s="5">
        <v>4.2850632911392399</v>
      </c>
      <c r="AO6" s="5">
        <v>3.5633702531645599</v>
      </c>
      <c r="AP6" s="5">
        <v>5.2840848806366001</v>
      </c>
      <c r="AQ6" s="5">
        <v>9.8247041420118304</v>
      </c>
      <c r="AR6" s="5">
        <v>7.0798165137614699</v>
      </c>
      <c r="AS6" s="5">
        <v>8.1060422960725091</v>
      </c>
      <c r="AT6" s="5">
        <v>6.90060168471721</v>
      </c>
      <c r="AU6" s="5">
        <v>15.9868421052632</v>
      </c>
      <c r="AV6" s="5">
        <v>7.1293859649122799</v>
      </c>
      <c r="AW6" s="5">
        <v>4.0276058117498401</v>
      </c>
      <c r="AX6" s="5">
        <v>3.7230116648992602</v>
      </c>
      <c r="AY6" s="5">
        <v>3.74512867647059</v>
      </c>
      <c r="AZ6" s="5">
        <v>3.6565989847715699</v>
      </c>
      <c r="BA6" s="5">
        <v>3.6376899696048599</v>
      </c>
      <c r="BB6" s="5">
        <v>15.9687257402684</v>
      </c>
      <c r="BC6" s="5">
        <v>7.2891591528622399</v>
      </c>
      <c r="BD6" s="5">
        <v>4.73968446601942</v>
      </c>
      <c r="BE6" s="5">
        <v>9.1989498249708301</v>
      </c>
      <c r="BF6" s="5">
        <v>23.133786848072599</v>
      </c>
      <c r="BG6" s="5">
        <v>7.6378122308354897</v>
      </c>
      <c r="BH6" s="5">
        <v>6.3346809632624401</v>
      </c>
      <c r="BI6" s="5">
        <v>12.599743836055101</v>
      </c>
      <c r="BJ6" s="5">
        <v>19.963843958135101</v>
      </c>
      <c r="BK6" s="5">
        <v>20.5833333333333</v>
      </c>
      <c r="BL6" s="5">
        <v>3.91034577012437</v>
      </c>
      <c r="BM6" s="5">
        <v>27.6645408163265</v>
      </c>
      <c r="BN6" s="5">
        <v>42.4618637888289</v>
      </c>
      <c r="BO6" s="5">
        <v>31.738155883851199</v>
      </c>
      <c r="BP6" s="5">
        <v>36.370456303170897</v>
      </c>
      <c r="BQ6" s="5">
        <v>26.7707135610416</v>
      </c>
      <c r="BR6" s="5">
        <v>19.287671232876701</v>
      </c>
      <c r="BS6" s="5">
        <v>28.6893676164003</v>
      </c>
      <c r="BT6" s="5">
        <v>36.321784322217397</v>
      </c>
      <c r="BU6" s="5">
        <v>34.855828220858903</v>
      </c>
      <c r="BV6" s="5">
        <v>23.888822829964301</v>
      </c>
      <c r="BW6" s="5">
        <v>27.090103397341199</v>
      </c>
      <c r="BX6" s="5">
        <v>22.539282250242501</v>
      </c>
      <c r="BY6" s="5">
        <v>22.740058195926299</v>
      </c>
      <c r="BZ6" s="5">
        <v>23.214947089947099</v>
      </c>
      <c r="CA6" s="5">
        <v>7.1130026809651499</v>
      </c>
      <c r="CB6" s="5">
        <v>13.644176795999</v>
      </c>
      <c r="CC6" s="5">
        <v>5.4571928337703604</v>
      </c>
      <c r="CD6" s="5">
        <v>6.25554027806779</v>
      </c>
      <c r="CE6" s="5">
        <v>5.3702131600475402</v>
      </c>
      <c r="CF6" s="5">
        <v>5.5749944968030301</v>
      </c>
      <c r="CG6" s="5">
        <v>5.1896624820406503</v>
      </c>
      <c r="CH6" s="5">
        <v>3.8988064077060001</v>
      </c>
      <c r="CI6" s="5">
        <v>3.61701006673001</v>
      </c>
      <c r="CJ6" s="5">
        <v>6.1442007307547799</v>
      </c>
      <c r="CK6" s="5">
        <v>5.9658972098477498</v>
      </c>
      <c r="CL6" s="5">
        <v>4.1898781079907002</v>
      </c>
      <c r="CM6" s="5">
        <v>5.5252206559437704</v>
      </c>
      <c r="CN6" s="5">
        <v>4.4701472954692196</v>
      </c>
      <c r="CO6" s="5">
        <v>5.2215013562665202</v>
      </c>
      <c r="CP6" s="5">
        <v>3.8010578944705098</v>
      </c>
      <c r="CQ6" s="5">
        <v>4.5715476200531002</v>
      </c>
      <c r="CR6" s="5">
        <v>3.29333731113935</v>
      </c>
      <c r="CS6" s="5">
        <v>3.26558291166327</v>
      </c>
      <c r="CT6" s="5">
        <v>8.1845269461077805</v>
      </c>
      <c r="CU6" s="5">
        <v>25.656979514054299</v>
      </c>
      <c r="CV6" s="5">
        <v>23.945747800586499</v>
      </c>
      <c r="CW6" s="5">
        <v>17.0568527918782</v>
      </c>
      <c r="CX6" s="5">
        <v>11.409885473176599</v>
      </c>
      <c r="CY6" s="5">
        <v>12.234096692112001</v>
      </c>
      <c r="CZ6" s="5">
        <v>13.642785065590299</v>
      </c>
      <c r="DA6" s="5">
        <v>13.313238770685601</v>
      </c>
      <c r="DB6" s="5">
        <v>25.689570824994401</v>
      </c>
      <c r="DC6" s="5">
        <v>30.356398104265399</v>
      </c>
      <c r="DD6" s="5">
        <v>24.183868501529101</v>
      </c>
      <c r="DE6" s="5">
        <v>19.6451301832208</v>
      </c>
      <c r="DF6" s="5">
        <v>17.1395147313692</v>
      </c>
      <c r="DG6" s="5">
        <v>16.338018741633199</v>
      </c>
      <c r="DH6" s="5"/>
      <c r="DI6" s="6"/>
      <c r="DJ6" s="6"/>
      <c r="DK6" s="6"/>
      <c r="DL6" s="6"/>
      <c r="DM6" s="6"/>
      <c r="DN6" s="6"/>
      <c r="DO6" s="6"/>
      <c r="DP6" s="6"/>
      <c r="DQ6" s="6"/>
      <c r="DR6" s="6"/>
      <c r="DS6" s="6"/>
      <c r="DT6" s="6"/>
      <c r="DU6" s="6"/>
      <c r="DV6" s="6"/>
      <c r="DW6" s="6"/>
    </row>
    <row r="7" spans="1:127" ht="15.6">
      <c r="A7" s="5">
        <v>2014</v>
      </c>
      <c r="B7" s="5">
        <v>19.556300728716199</v>
      </c>
      <c r="C7" s="5">
        <v>19.7319515056707</v>
      </c>
      <c r="D7" s="5">
        <v>26.311309523809499</v>
      </c>
      <c r="E7" s="5">
        <v>13.4046567164179</v>
      </c>
      <c r="F7" s="5">
        <v>22.5902298850575</v>
      </c>
      <c r="G7" s="5">
        <v>26.871898835808899</v>
      </c>
      <c r="H7" s="5">
        <v>17.568052668052701</v>
      </c>
      <c r="I7" s="5">
        <v>8.9790748898678405</v>
      </c>
      <c r="J7" s="5">
        <v>9.5236634531113094</v>
      </c>
      <c r="K7" s="5">
        <v>9.3712671029149295</v>
      </c>
      <c r="L7" s="5">
        <v>16.4506211180124</v>
      </c>
      <c r="M7" s="5">
        <v>19.029582806573998</v>
      </c>
      <c r="N7" s="5">
        <v>15.299896373057001</v>
      </c>
      <c r="O7" s="5">
        <v>9.7409560723514197</v>
      </c>
      <c r="P7" s="5">
        <v>16.867546594149999</v>
      </c>
      <c r="Q7" s="5">
        <v>15.319342315597201</v>
      </c>
      <c r="R7" s="5">
        <v>9.5052478391250705</v>
      </c>
      <c r="S7" s="5">
        <v>12.943737814501899</v>
      </c>
      <c r="T7" s="5">
        <v>12.795350260018401</v>
      </c>
      <c r="U7" s="5">
        <v>15.4444352090433</v>
      </c>
      <c r="V7" s="5">
        <v>13.748591053187701</v>
      </c>
      <c r="W7" s="5">
        <v>9.23478939157566</v>
      </c>
      <c r="X7" s="5">
        <v>14.5519190717048</v>
      </c>
      <c r="Y7" s="5">
        <v>10.6192666666667</v>
      </c>
      <c r="Z7" s="5">
        <v>8.8430917874396098</v>
      </c>
      <c r="AA7" s="5">
        <v>8.6162635529608007</v>
      </c>
      <c r="AB7" s="5">
        <v>5.8794117647058801</v>
      </c>
      <c r="AC7" s="5">
        <v>2.8876166242578498</v>
      </c>
      <c r="AD7" s="5">
        <v>3.6721715328467202</v>
      </c>
      <c r="AE7" s="5">
        <v>5.0586253369272196</v>
      </c>
      <c r="AF7" s="5">
        <v>1.8121441281138799</v>
      </c>
      <c r="AG7" s="5">
        <v>5.2720973782771496</v>
      </c>
      <c r="AH7" s="5">
        <v>4.3046855733662204</v>
      </c>
      <c r="AI7" s="5">
        <v>2.3993342210386199</v>
      </c>
      <c r="AJ7" s="5">
        <v>8.2197292069632493</v>
      </c>
      <c r="AK7" s="5">
        <v>7.75189599133261</v>
      </c>
      <c r="AL7" s="5">
        <v>4.4635374149659901</v>
      </c>
      <c r="AM7" s="5">
        <v>9.4740196078431396</v>
      </c>
      <c r="AN7" s="5">
        <v>5.1074812967580998</v>
      </c>
      <c r="AO7" s="5">
        <v>4.0406250000000004</v>
      </c>
      <c r="AP7" s="5">
        <v>6.2286842105263203</v>
      </c>
      <c r="AQ7" s="5">
        <v>10.6913074712644</v>
      </c>
      <c r="AR7" s="5">
        <v>7.6963855421686702</v>
      </c>
      <c r="AS7" s="5">
        <v>8.9570996978851998</v>
      </c>
      <c r="AT7" s="5">
        <v>7.8074117647058801</v>
      </c>
      <c r="AU7" s="5">
        <v>16.696428571428601</v>
      </c>
      <c r="AV7" s="5">
        <v>7.97245762711864</v>
      </c>
      <c r="AW7" s="5">
        <v>4.3359516616314204</v>
      </c>
      <c r="AX7" s="5">
        <v>4.24128151260504</v>
      </c>
      <c r="AY7" s="5">
        <v>4.3310502283104997</v>
      </c>
      <c r="AZ7" s="5">
        <v>4.2284461152882198</v>
      </c>
      <c r="BA7" s="5">
        <v>4.1546537602382703</v>
      </c>
      <c r="BB7" s="5">
        <v>17.7914968807472</v>
      </c>
      <c r="BC7" s="5">
        <v>8.0929460580912895</v>
      </c>
      <c r="BD7" s="5">
        <v>5.2290303390838799</v>
      </c>
      <c r="BE7" s="5">
        <v>10.560435779816499</v>
      </c>
      <c r="BF7" s="5">
        <v>29.7649145436956</v>
      </c>
      <c r="BG7" s="5">
        <v>8.0478896103896105</v>
      </c>
      <c r="BH7" s="5">
        <v>7.0101882231048203</v>
      </c>
      <c r="BI7" s="5">
        <v>13.383157361057201</v>
      </c>
      <c r="BJ7" s="5">
        <v>21.6634668129457</v>
      </c>
      <c r="BK7" s="5">
        <v>20.489674344718001</v>
      </c>
      <c r="BL7" s="5">
        <v>4.1215722120658098</v>
      </c>
      <c r="BM7" s="5">
        <v>32.8108108108108</v>
      </c>
      <c r="BN7" s="5">
        <v>47.796347699050401</v>
      </c>
      <c r="BO7" s="5">
        <v>35.823381836427501</v>
      </c>
      <c r="BP7" s="5">
        <v>19.658772874058101</v>
      </c>
      <c r="BQ7" s="5">
        <v>30.1686945083854</v>
      </c>
      <c r="BR7" s="5">
        <v>21.722340879965799</v>
      </c>
      <c r="BS7" s="5">
        <v>33.456190138346898</v>
      </c>
      <c r="BT7" s="5">
        <v>41.8289867464729</v>
      </c>
      <c r="BU7" s="5">
        <v>39.517293233082697</v>
      </c>
      <c r="BV7" s="5">
        <v>28.676434676434699</v>
      </c>
      <c r="BW7" s="5">
        <v>30.063900810681901</v>
      </c>
      <c r="BX7" s="5">
        <v>25.026527711984802</v>
      </c>
      <c r="BY7" s="5">
        <v>23.3841059602649</v>
      </c>
      <c r="BZ7" s="5">
        <v>25.3795811518325</v>
      </c>
      <c r="CA7" s="5">
        <v>7.6291734151677897</v>
      </c>
      <c r="CB7" s="5">
        <v>14.3650323544052</v>
      </c>
      <c r="CC7" s="5">
        <v>5.3624624624624602</v>
      </c>
      <c r="CD7" s="5">
        <v>8.1409756097561008</v>
      </c>
      <c r="CE7" s="5">
        <v>6.0241433021806898</v>
      </c>
      <c r="CF7" s="5">
        <v>5.5749414519906297</v>
      </c>
      <c r="CG7" s="5">
        <v>5.7429570429570402</v>
      </c>
      <c r="CH7" s="5">
        <v>4.1637931034482802</v>
      </c>
      <c r="CI7" s="5">
        <v>3.9217311233885801</v>
      </c>
      <c r="CJ7" s="5">
        <v>6.0243440233236196</v>
      </c>
      <c r="CK7" s="5">
        <v>6.0212538226299701</v>
      </c>
      <c r="CL7" s="5">
        <v>4.8071038251366103</v>
      </c>
      <c r="CM7" s="5">
        <v>5.5531418312387801</v>
      </c>
      <c r="CN7" s="5">
        <v>5.0984126984126998</v>
      </c>
      <c r="CO7" s="5">
        <v>5.5061389337641398</v>
      </c>
      <c r="CP7" s="5">
        <v>4.3797443461160297</v>
      </c>
      <c r="CQ7" s="5">
        <v>6.16635220125786</v>
      </c>
      <c r="CR7" s="5">
        <v>4.6047826086956496</v>
      </c>
      <c r="CS7" s="5">
        <v>3.5900481540931</v>
      </c>
      <c r="CT7" s="5">
        <v>8.9008485931219301</v>
      </c>
      <c r="CU7" s="5">
        <v>29.2088760250844</v>
      </c>
      <c r="CV7" s="5">
        <v>26.893086243763399</v>
      </c>
      <c r="CW7" s="5">
        <v>19.6073245167854</v>
      </c>
      <c r="CX7" s="5">
        <v>13.785882352941201</v>
      </c>
      <c r="CY7" s="5">
        <v>14.1364175563464</v>
      </c>
      <c r="CZ7" s="5">
        <v>16.920118343195298</v>
      </c>
      <c r="DA7" s="5">
        <v>19.020385050962599</v>
      </c>
      <c r="DB7" s="5">
        <v>28.412308930007999</v>
      </c>
      <c r="DC7" s="5">
        <v>36.027027027027003</v>
      </c>
      <c r="DD7" s="5">
        <v>26.442239546421</v>
      </c>
      <c r="DE7" s="5">
        <v>22.977189781021899</v>
      </c>
      <c r="DF7" s="5">
        <v>20.5674204355109</v>
      </c>
      <c r="DG7" s="5">
        <v>19.6834625322997</v>
      </c>
      <c r="DH7" s="5"/>
      <c r="DI7" s="6"/>
      <c r="DJ7" s="6"/>
      <c r="DK7" s="6"/>
      <c r="DL7" s="6"/>
      <c r="DM7" s="6"/>
      <c r="DN7" s="6"/>
      <c r="DO7" s="6"/>
      <c r="DP7" s="6"/>
      <c r="DQ7" s="6"/>
      <c r="DR7" s="6"/>
      <c r="DS7" s="6"/>
      <c r="DT7" s="6"/>
      <c r="DU7" s="6"/>
      <c r="DV7" s="6"/>
      <c r="DW7" s="6"/>
    </row>
    <row r="8" spans="1:127" ht="15.6">
      <c r="A8" s="5">
        <v>2015</v>
      </c>
      <c r="B8" s="5">
        <v>21.446246611199399</v>
      </c>
      <c r="C8" s="5">
        <v>21.740893338467501</v>
      </c>
      <c r="D8" s="5">
        <v>27.377058823529399</v>
      </c>
      <c r="E8" s="5">
        <v>14.182268278641301</v>
      </c>
      <c r="F8" s="5">
        <v>24.4724719101124</v>
      </c>
      <c r="G8" s="5">
        <v>28.744843935203502</v>
      </c>
      <c r="H8" s="5">
        <v>19.272825354012099</v>
      </c>
      <c r="I8" s="5">
        <v>10.1225522552255</v>
      </c>
      <c r="J8" s="5">
        <v>11.033129904097599</v>
      </c>
      <c r="K8" s="5">
        <v>10.2670878805284</v>
      </c>
      <c r="L8" s="5">
        <v>17.9610772357724</v>
      </c>
      <c r="M8" s="5">
        <v>20.297662976629798</v>
      </c>
      <c r="N8" s="5">
        <v>16.720679320679299</v>
      </c>
      <c r="O8" s="5">
        <v>10.1521160822249</v>
      </c>
      <c r="P8" s="5">
        <v>18.0588979390349</v>
      </c>
      <c r="Q8" s="5">
        <v>16.469750727802001</v>
      </c>
      <c r="R8" s="5">
        <v>10.8841807909605</v>
      </c>
      <c r="S8" s="5">
        <v>13.5777501332859</v>
      </c>
      <c r="T8" s="5">
        <v>14.063995215310999</v>
      </c>
      <c r="U8" s="5">
        <v>16.373872042923299</v>
      </c>
      <c r="V8" s="5">
        <v>14.9038997214485</v>
      </c>
      <c r="W8" s="5">
        <v>13.111996017919401</v>
      </c>
      <c r="X8" s="5">
        <v>15.7505179047055</v>
      </c>
      <c r="Y8" s="5">
        <v>11.488324939499</v>
      </c>
      <c r="Z8" s="5">
        <v>9.6673644148430107</v>
      </c>
      <c r="AA8" s="5">
        <v>9.5108883647798805</v>
      </c>
      <c r="AB8" s="5">
        <v>6.3913793103448304</v>
      </c>
      <c r="AC8" s="5">
        <v>3.15095599899808</v>
      </c>
      <c r="AD8" s="5">
        <v>4.2589239965841204</v>
      </c>
      <c r="AE8" s="5">
        <v>6.35669226549643</v>
      </c>
      <c r="AF8" s="5">
        <v>1.9406680584551099</v>
      </c>
      <c r="AG8" s="5">
        <v>4.7372340425531902</v>
      </c>
      <c r="AH8" s="5">
        <v>4.9900700934579403</v>
      </c>
      <c r="AI8" s="5">
        <v>2.3796116504854399</v>
      </c>
      <c r="AJ8" s="5">
        <v>9.5921348314606707</v>
      </c>
      <c r="AK8" s="5">
        <v>9.3308300791028298</v>
      </c>
      <c r="AL8" s="5">
        <v>5.0050471510160701</v>
      </c>
      <c r="AM8" s="5">
        <v>8.7574084834398604</v>
      </c>
      <c r="AN8" s="5">
        <v>5.4711514853915997</v>
      </c>
      <c r="AO8" s="5">
        <v>4.5100826446280999</v>
      </c>
      <c r="AP8" s="5">
        <v>6.84041450777202</v>
      </c>
      <c r="AQ8" s="5">
        <v>11.578581460674201</v>
      </c>
      <c r="AR8" s="5">
        <v>8.2761194029850706</v>
      </c>
      <c r="AS8" s="5">
        <v>10.0383685800604</v>
      </c>
      <c r="AT8" s="5">
        <v>8.6698375870069597</v>
      </c>
      <c r="AU8" s="5">
        <v>18.055721393034801</v>
      </c>
      <c r="AV8" s="5">
        <v>8.6184426229508198</v>
      </c>
      <c r="AW8" s="5">
        <v>4.7050087361677404</v>
      </c>
      <c r="AX8" s="5">
        <v>4.7231009365244496</v>
      </c>
      <c r="AY8" s="5">
        <v>4.9267808836789904</v>
      </c>
      <c r="AZ8" s="5">
        <v>4.63469640644362</v>
      </c>
      <c r="BA8" s="5">
        <v>4.5860499265785597</v>
      </c>
      <c r="BB8" s="5">
        <v>19.455419580419601</v>
      </c>
      <c r="BC8" s="5">
        <v>9.1674311926605494</v>
      </c>
      <c r="BD8" s="5">
        <v>5.89674039580908</v>
      </c>
      <c r="BE8" s="5">
        <v>11.446247240618099</v>
      </c>
      <c r="BF8" s="5">
        <v>22.514014551278802</v>
      </c>
      <c r="BG8" s="5">
        <v>8.8844161020326808</v>
      </c>
      <c r="BH8" s="5">
        <v>7.7947234042553202</v>
      </c>
      <c r="BI8" s="5">
        <v>14.2581000405727</v>
      </c>
      <c r="BJ8" s="5">
        <v>24.3652291105121</v>
      </c>
      <c r="BK8" s="5">
        <v>24.253164972391101</v>
      </c>
      <c r="BL8" s="5">
        <v>4.4726044852191604</v>
      </c>
      <c r="BM8" s="5">
        <v>38.119834710743802</v>
      </c>
      <c r="BN8" s="5">
        <v>56.635208979471301</v>
      </c>
      <c r="BO8" s="5">
        <v>39.711790393013104</v>
      </c>
      <c r="BP8" s="5">
        <v>24.741440377804</v>
      </c>
      <c r="BQ8" s="5">
        <v>36.099170697995902</v>
      </c>
      <c r="BR8" s="5">
        <v>25.264603312990399</v>
      </c>
      <c r="BS8" s="5">
        <v>42.960183767228202</v>
      </c>
      <c r="BT8" s="5">
        <v>47.162653147443997</v>
      </c>
      <c r="BU8" s="5">
        <v>44.951070336391403</v>
      </c>
      <c r="BV8" s="5">
        <v>33.8215873015873</v>
      </c>
      <c r="BW8" s="5">
        <v>33.655383168782301</v>
      </c>
      <c r="BX8" s="5">
        <v>28.731423020883899</v>
      </c>
      <c r="BY8" s="5">
        <v>28.319755600814698</v>
      </c>
      <c r="BZ8" s="5">
        <v>30.792375765827099</v>
      </c>
      <c r="CA8" s="5">
        <v>7.66483958495248</v>
      </c>
      <c r="CB8" s="5">
        <v>14.413126141077701</v>
      </c>
      <c r="CC8" s="5">
        <v>6.1841068909886197</v>
      </c>
      <c r="CD8" s="5">
        <v>7.4737670536072001</v>
      </c>
      <c r="CE8" s="5">
        <v>6.9928326003311598</v>
      </c>
      <c r="CF8" s="5">
        <v>5.9952591017648</v>
      </c>
      <c r="CG8" s="5">
        <v>6.5349582285358698</v>
      </c>
      <c r="CH8" s="5">
        <v>3.9765937629299102</v>
      </c>
      <c r="CI8" s="5">
        <v>5.1177792798900601</v>
      </c>
      <c r="CJ8" s="5">
        <v>6.6199602345626998</v>
      </c>
      <c r="CK8" s="5">
        <v>6.9655670397931999</v>
      </c>
      <c r="CL8" s="5">
        <v>5.6769605918654999</v>
      </c>
      <c r="CM8" s="5">
        <v>6.4510901685507998</v>
      </c>
      <c r="CN8" s="5">
        <v>5.9612480166557402</v>
      </c>
      <c r="CO8" s="5">
        <v>5.80307262598118</v>
      </c>
      <c r="CP8" s="5">
        <v>5.2435105130292303</v>
      </c>
      <c r="CQ8" s="5">
        <v>7.4209612210574196</v>
      </c>
      <c r="CR8" s="5">
        <v>4.7935458639640602</v>
      </c>
      <c r="CS8" s="5">
        <v>4.0866497425355499</v>
      </c>
      <c r="CT8" s="5">
        <v>9.7058849557522109</v>
      </c>
      <c r="CU8" s="5">
        <v>31.511507750117399</v>
      </c>
      <c r="CV8" s="5">
        <v>31.611070648215598</v>
      </c>
      <c r="CW8" s="5">
        <v>21.241715399610101</v>
      </c>
      <c r="CX8" s="5">
        <v>14.6749576031656</v>
      </c>
      <c r="CY8" s="5">
        <v>15.185964912280699</v>
      </c>
      <c r="CZ8" s="5">
        <v>18.550724637681199</v>
      </c>
      <c r="DA8" s="5">
        <v>21.271899886234401</v>
      </c>
      <c r="DB8" s="5">
        <v>32.553673429190503</v>
      </c>
      <c r="DC8" s="5">
        <v>40.797063903281497</v>
      </c>
      <c r="DD8" s="5">
        <v>29.373961218836602</v>
      </c>
      <c r="DE8" s="5">
        <v>26.357266435986201</v>
      </c>
      <c r="DF8" s="5">
        <v>22.958920660491302</v>
      </c>
      <c r="DG8" s="5">
        <v>21.268683274021399</v>
      </c>
      <c r="DH8" s="5"/>
      <c r="DI8" s="6"/>
      <c r="DJ8" s="6"/>
      <c r="DK8" s="6"/>
      <c r="DL8" s="6"/>
      <c r="DM8" s="6"/>
      <c r="DN8" s="6"/>
      <c r="DO8" s="6"/>
      <c r="DP8" s="6"/>
      <c r="DQ8" s="6"/>
      <c r="DR8" s="6"/>
      <c r="DS8" s="6"/>
      <c r="DT8" s="6"/>
      <c r="DU8" s="6"/>
      <c r="DV8" s="6"/>
      <c r="DW8" s="6"/>
    </row>
    <row r="9" spans="1:127" ht="15.6">
      <c r="A9" s="5">
        <v>2016</v>
      </c>
      <c r="B9" s="5">
        <v>24.334538442998301</v>
      </c>
      <c r="C9" s="5">
        <v>23.816353887399501</v>
      </c>
      <c r="D9" s="5">
        <v>30.881483870967699</v>
      </c>
      <c r="E9" s="5">
        <v>15.4802455357143</v>
      </c>
      <c r="F9" s="5">
        <v>27.2269230769231</v>
      </c>
      <c r="G9" s="5">
        <v>31.537817755181901</v>
      </c>
      <c r="H9" s="5">
        <v>22.004228187919502</v>
      </c>
      <c r="I9" s="5">
        <v>11.2873903508772</v>
      </c>
      <c r="J9" s="5">
        <v>12.6302506482282</v>
      </c>
      <c r="K9" s="5">
        <v>11.430284090909099</v>
      </c>
      <c r="L9" s="5">
        <v>19.912500000000001</v>
      </c>
      <c r="M9" s="5">
        <v>21.809642857142901</v>
      </c>
      <c r="N9" s="5">
        <v>18.5142585551331</v>
      </c>
      <c r="O9" s="5">
        <v>10.773708381171099</v>
      </c>
      <c r="P9" s="5">
        <v>19.734687446284301</v>
      </c>
      <c r="Q9" s="5">
        <v>17.0860149591233</v>
      </c>
      <c r="R9" s="5">
        <v>12.142161016949199</v>
      </c>
      <c r="S9" s="5">
        <v>14.487157823589101</v>
      </c>
      <c r="T9" s="5">
        <v>15.235412764731301</v>
      </c>
      <c r="U9" s="5">
        <v>17.600048371493099</v>
      </c>
      <c r="V9" s="5">
        <v>16.254743710826801</v>
      </c>
      <c r="W9" s="5">
        <v>14.049272641952101</v>
      </c>
      <c r="X9" s="5">
        <v>17.757050528789701</v>
      </c>
      <c r="Y9" s="5">
        <v>12.7861032740634</v>
      </c>
      <c r="Z9" s="5">
        <v>10.334539533200701</v>
      </c>
      <c r="AA9" s="5">
        <v>10.7214963919483</v>
      </c>
      <c r="AB9" s="5">
        <v>6.6188940092165902</v>
      </c>
      <c r="AC9" s="5">
        <v>3.2462686567164201</v>
      </c>
      <c r="AD9" s="5">
        <v>4.7598684210526301</v>
      </c>
      <c r="AE9" s="5">
        <v>7.3934615384615396</v>
      </c>
      <c r="AF9" s="5">
        <v>2.2916666666666701</v>
      </c>
      <c r="AG9" s="5">
        <v>4.4409090909090896</v>
      </c>
      <c r="AH9" s="5">
        <v>5.4272425249169398</v>
      </c>
      <c r="AI9" s="5">
        <v>2.6412708204811799</v>
      </c>
      <c r="AJ9" s="5">
        <v>10.727071823204399</v>
      </c>
      <c r="AK9" s="5">
        <v>9.9275605214152698</v>
      </c>
      <c r="AL9" s="5">
        <v>5.5236129032258097</v>
      </c>
      <c r="AM9" s="5">
        <v>6.6415686274509804</v>
      </c>
      <c r="AN9" s="5">
        <v>6.3579462102689499</v>
      </c>
      <c r="AO9" s="5">
        <v>5.09018302828619</v>
      </c>
      <c r="AP9" s="5">
        <v>7.5751918158567797</v>
      </c>
      <c r="AQ9" s="5">
        <v>12.950984385607599</v>
      </c>
      <c r="AR9" s="5">
        <v>9.8564327485380101</v>
      </c>
      <c r="AS9" s="5">
        <v>12.2955357142857</v>
      </c>
      <c r="AT9" s="5">
        <v>10.0982896237172</v>
      </c>
      <c r="AU9" s="5">
        <v>20.912560386473402</v>
      </c>
      <c r="AV9" s="5">
        <v>10.3602362204724</v>
      </c>
      <c r="AW9" s="5">
        <v>5.3017231795441901</v>
      </c>
      <c r="AX9" s="5">
        <v>5.8354609929077998</v>
      </c>
      <c r="AY9" s="5">
        <v>6.1641228070175398</v>
      </c>
      <c r="AZ9" s="5">
        <v>5.7967233009708696</v>
      </c>
      <c r="BA9" s="5">
        <v>5.2374281609195403</v>
      </c>
      <c r="BB9" s="5">
        <v>21.586845444257701</v>
      </c>
      <c r="BC9" s="5">
        <v>9.8431413612565404</v>
      </c>
      <c r="BD9" s="5">
        <v>6.53196814562002</v>
      </c>
      <c r="BE9" s="5">
        <v>12.7165952890792</v>
      </c>
      <c r="BF9" s="5">
        <v>25.864458369113301</v>
      </c>
      <c r="BG9" s="5">
        <v>10.465381589299801</v>
      </c>
      <c r="BH9" s="5">
        <v>8.6882333221589008</v>
      </c>
      <c r="BI9" s="5">
        <v>15.1010718209745</v>
      </c>
      <c r="BJ9" s="5">
        <v>26.5681430632679</v>
      </c>
      <c r="BK9" s="5">
        <v>26.2171762363505</v>
      </c>
      <c r="BL9" s="5">
        <v>4.9946996466431104</v>
      </c>
      <c r="BM9" s="5">
        <v>40.728218465539697</v>
      </c>
      <c r="BN9" s="5">
        <v>66.498364555456405</v>
      </c>
      <c r="BO9" s="5">
        <v>48.651000000000003</v>
      </c>
      <c r="BP9" s="5">
        <v>27.501115241635699</v>
      </c>
      <c r="BQ9" s="5">
        <v>43.631150322361698</v>
      </c>
      <c r="BR9" s="5">
        <v>28.783158813263501</v>
      </c>
      <c r="BS9" s="5">
        <v>48.857902735562298</v>
      </c>
      <c r="BT9" s="5">
        <v>54.228323699421999</v>
      </c>
      <c r="BU9" s="5">
        <v>49.626307922271998</v>
      </c>
      <c r="BV9" s="5">
        <v>39.9185232336092</v>
      </c>
      <c r="BW9" s="5">
        <v>37.978761861726198</v>
      </c>
      <c r="BX9" s="5">
        <v>32.345454545454501</v>
      </c>
      <c r="BY9" s="5">
        <v>32.976035946080898</v>
      </c>
      <c r="BZ9" s="5">
        <v>35.570264765784103</v>
      </c>
      <c r="CA9" s="5">
        <v>7.7329731005810096</v>
      </c>
      <c r="CB9" s="5">
        <v>16.0052042616873</v>
      </c>
      <c r="CC9" s="5">
        <v>7.3989361702127701</v>
      </c>
      <c r="CD9" s="5">
        <v>8.3251173708920199</v>
      </c>
      <c r="CE9" s="5">
        <v>7.6362090947726298</v>
      </c>
      <c r="CF9" s="5">
        <v>7.3905612526188103</v>
      </c>
      <c r="CG9" s="5">
        <v>7.8747866702595903</v>
      </c>
      <c r="CH9" s="5">
        <v>4.3127830024381701</v>
      </c>
      <c r="CI9" s="5">
        <v>5.7313192346425001</v>
      </c>
      <c r="CJ9" s="5">
        <v>7.2003775228691698</v>
      </c>
      <c r="CK9" s="5">
        <v>7.42827130852341</v>
      </c>
      <c r="CL9" s="5">
        <v>6.6438266199649698</v>
      </c>
      <c r="CM9" s="5">
        <v>6.7831449126413199</v>
      </c>
      <c r="CN9" s="5">
        <v>7.3001570237951396</v>
      </c>
      <c r="CO9" s="5">
        <v>6.3913246996411299</v>
      </c>
      <c r="CP9" s="5">
        <v>6.1917594219878902</v>
      </c>
      <c r="CQ9" s="5">
        <v>8.4143920595533501</v>
      </c>
      <c r="CR9" s="5">
        <v>5.2943105110896802</v>
      </c>
      <c r="CS9" s="5">
        <v>6.1408175239585399</v>
      </c>
      <c r="CT9" s="5">
        <v>10.447366167023601</v>
      </c>
      <c r="CU9" s="5">
        <v>35.989553656220302</v>
      </c>
      <c r="CV9" s="5">
        <v>34.834868887314002</v>
      </c>
      <c r="CW9" s="5">
        <v>23.4</v>
      </c>
      <c r="CX9" s="5">
        <v>15.945227765726701</v>
      </c>
      <c r="CY9" s="5">
        <v>16.938995215310999</v>
      </c>
      <c r="CZ9" s="5">
        <v>20.901140684410599</v>
      </c>
      <c r="DA9" s="5">
        <v>23.067982456140399</v>
      </c>
      <c r="DB9" s="5">
        <v>34.776491024898696</v>
      </c>
      <c r="DC9" s="5">
        <v>44.725656223539403</v>
      </c>
      <c r="DD9" s="5">
        <v>33.2691121014741</v>
      </c>
      <c r="DE9" s="5">
        <v>28.445166531275401</v>
      </c>
      <c r="DF9" s="5">
        <v>25.548324990373501</v>
      </c>
      <c r="DG9" s="5">
        <v>23.2913832199546</v>
      </c>
      <c r="DH9" s="5"/>
      <c r="DI9" s="6"/>
      <c r="DJ9" s="6"/>
      <c r="DK9" s="6"/>
      <c r="DL9" s="6"/>
      <c r="DM9" s="6"/>
      <c r="DN9" s="6"/>
      <c r="DO9" s="6"/>
      <c r="DP9" s="6"/>
      <c r="DQ9" s="6"/>
      <c r="DR9" s="6"/>
      <c r="DS9" s="6"/>
      <c r="DT9" s="6"/>
      <c r="DU9" s="6"/>
      <c r="DV9" s="6"/>
      <c r="DW9" s="6"/>
    </row>
    <row r="10" spans="1:127" ht="15.6">
      <c r="A10" s="5">
        <v>2017</v>
      </c>
      <c r="B10" s="5">
        <v>25.8845615205068</v>
      </c>
      <c r="C10" s="5">
        <v>26.070119225037299</v>
      </c>
      <c r="D10" s="5">
        <v>34.232637571157497</v>
      </c>
      <c r="E10" s="5">
        <v>16.879826933477599</v>
      </c>
      <c r="F10" s="5">
        <v>29.523266022826999</v>
      </c>
      <c r="G10" s="5">
        <v>34.096383224317002</v>
      </c>
      <c r="H10" s="5">
        <v>24.104805194805198</v>
      </c>
      <c r="I10" s="5">
        <v>12.577083333333301</v>
      </c>
      <c r="J10" s="5">
        <v>13.438455008489001</v>
      </c>
      <c r="K10" s="5">
        <v>12.749605411499401</v>
      </c>
      <c r="L10" s="5">
        <v>21.953018867924499</v>
      </c>
      <c r="M10" s="5">
        <v>21.8487861271676</v>
      </c>
      <c r="N10" s="5">
        <v>20.820055710306399</v>
      </c>
      <c r="O10" s="5">
        <v>11.6300218340611</v>
      </c>
      <c r="P10" s="5">
        <v>22.201752666797301</v>
      </c>
      <c r="Q10" s="5">
        <v>18.371947922299402</v>
      </c>
      <c r="R10" s="5">
        <v>13.127300290562999</v>
      </c>
      <c r="S10" s="5">
        <v>15.593542644440801</v>
      </c>
      <c r="T10" s="5">
        <v>16.334398888116699</v>
      </c>
      <c r="U10" s="5">
        <v>19.116292045273401</v>
      </c>
      <c r="V10" s="5">
        <v>17.483748736948499</v>
      </c>
      <c r="W10" s="5">
        <v>15.0031978072179</v>
      </c>
      <c r="X10" s="5">
        <v>4.36356599148497</v>
      </c>
      <c r="Y10" s="5">
        <v>38.455667195487401</v>
      </c>
      <c r="Z10" s="5">
        <v>11.351665785298801</v>
      </c>
      <c r="AA10" s="5">
        <v>12.1280985656491</v>
      </c>
      <c r="AB10" s="5">
        <v>7.5348993288590602</v>
      </c>
      <c r="AC10" s="5">
        <v>3.5835959885386801</v>
      </c>
      <c r="AD10" s="5">
        <v>5.27330708661417</v>
      </c>
      <c r="AE10" s="5">
        <v>8.0196859903381608</v>
      </c>
      <c r="AF10" s="5">
        <v>2.5301189987689798</v>
      </c>
      <c r="AG10" s="5">
        <v>4.8270419426048603</v>
      </c>
      <c r="AH10" s="5">
        <v>6.1792079207920798</v>
      </c>
      <c r="AI10" s="5">
        <v>2.82932242990654</v>
      </c>
      <c r="AJ10" s="5">
        <v>11.040099833610601</v>
      </c>
      <c r="AK10" s="5">
        <v>11.112855831037599</v>
      </c>
      <c r="AL10" s="5">
        <v>6.1222921914357702</v>
      </c>
      <c r="AM10" s="5">
        <v>7.5397233201581004</v>
      </c>
      <c r="AN10" s="5">
        <v>6.5465437788018397</v>
      </c>
      <c r="AO10" s="5">
        <v>5.79704391891892</v>
      </c>
      <c r="AP10" s="5">
        <v>8.4526717557251896</v>
      </c>
      <c r="AQ10" s="5">
        <v>14.547622598916901</v>
      </c>
      <c r="AR10" s="5">
        <v>11.045722182859899</v>
      </c>
      <c r="AS10" s="5">
        <v>14.4072346040907</v>
      </c>
      <c r="AT10" s="5">
        <v>11.549763870242399</v>
      </c>
      <c r="AU10" s="5">
        <v>23.1547491715713</v>
      </c>
      <c r="AV10" s="5">
        <v>11.7026319100921</v>
      </c>
      <c r="AW10" s="5">
        <v>5.8261009392470502</v>
      </c>
      <c r="AX10" s="5">
        <v>6.6220660348185403</v>
      </c>
      <c r="AY10" s="5">
        <v>7.3671083435936797</v>
      </c>
      <c r="AZ10" s="5">
        <v>6.3577713790433599</v>
      </c>
      <c r="BA10" s="5">
        <v>6.1047713776463004</v>
      </c>
      <c r="BB10" s="5">
        <v>23.383292946492901</v>
      </c>
      <c r="BC10" s="5">
        <v>10.8273759461733</v>
      </c>
      <c r="BD10" s="5">
        <v>7.4319018404908004</v>
      </c>
      <c r="BE10" s="5">
        <v>14.3922340425532</v>
      </c>
      <c r="BF10" s="5">
        <v>30.019328713970101</v>
      </c>
      <c r="BG10" s="5">
        <v>12.469060351413299</v>
      </c>
      <c r="BH10" s="5">
        <v>9.7393239901071702</v>
      </c>
      <c r="BI10" s="5">
        <v>16.475936411149799</v>
      </c>
      <c r="BJ10" s="5">
        <v>30.223193588979399</v>
      </c>
      <c r="BK10" s="5">
        <v>23.577316887619599</v>
      </c>
      <c r="BL10" s="5">
        <v>5.4619264362160198</v>
      </c>
      <c r="BM10" s="5">
        <v>45.0622568093385</v>
      </c>
      <c r="BN10" s="5">
        <v>77.947710442798893</v>
      </c>
      <c r="BO10" s="5">
        <v>57.219033232628398</v>
      </c>
      <c r="BP10" s="5">
        <v>64.195510499637905</v>
      </c>
      <c r="BQ10" s="5">
        <v>51.8015400770038</v>
      </c>
      <c r="BR10" s="5">
        <v>33.025974025974001</v>
      </c>
      <c r="BS10" s="5">
        <v>60.6244847485573</v>
      </c>
      <c r="BT10" s="5">
        <v>63.6325944170772</v>
      </c>
      <c r="BU10" s="5">
        <v>54.556534508076403</v>
      </c>
      <c r="BV10" s="5">
        <v>47.062777425491397</v>
      </c>
      <c r="BW10" s="5">
        <v>42.982308712958897</v>
      </c>
      <c r="BX10" s="5">
        <v>36.124031007751903</v>
      </c>
      <c r="BY10" s="5">
        <v>38.363912823112003</v>
      </c>
      <c r="BZ10" s="5">
        <v>40.629830508474598</v>
      </c>
      <c r="CA10" s="5">
        <v>7.8042881948813401</v>
      </c>
      <c r="CB10" s="5">
        <v>19.257807236770599</v>
      </c>
      <c r="CC10" s="5">
        <v>8.9331290555155007</v>
      </c>
      <c r="CD10" s="5">
        <v>9.8706830391404505</v>
      </c>
      <c r="CE10" s="5">
        <v>8.8196610169491496</v>
      </c>
      <c r="CF10" s="5">
        <v>8.6505678421996404</v>
      </c>
      <c r="CG10" s="5">
        <v>9.3474538875650897</v>
      </c>
      <c r="CH10" s="5">
        <v>5.1116829644879003</v>
      </c>
      <c r="CI10" s="5">
        <v>7.1282355265757804</v>
      </c>
      <c r="CJ10" s="5">
        <v>7.5180823056671704</v>
      </c>
      <c r="CK10" s="5">
        <v>8.7544404973357004</v>
      </c>
      <c r="CL10" s="5">
        <v>8.0676464456952299</v>
      </c>
      <c r="CM10" s="5">
        <v>8.48030560271647</v>
      </c>
      <c r="CN10" s="5">
        <v>8.9450575531031191</v>
      </c>
      <c r="CO10" s="5">
        <v>7.5892720306513404</v>
      </c>
      <c r="CP10" s="5">
        <v>7.6329284750337401</v>
      </c>
      <c r="CQ10" s="5">
        <v>9.1226844822350408</v>
      </c>
      <c r="CR10" s="5">
        <v>5.5992085924251001</v>
      </c>
      <c r="CS10" s="5">
        <v>6.7101393188854503</v>
      </c>
      <c r="CT10" s="5">
        <v>11.009459726894899</v>
      </c>
      <c r="CU10" s="5">
        <v>38.612244897959201</v>
      </c>
      <c r="CV10" s="5">
        <v>38.4819532908705</v>
      </c>
      <c r="CW10" s="5">
        <v>25.435064935064901</v>
      </c>
      <c r="CX10" s="5">
        <v>16.885881104033999</v>
      </c>
      <c r="CY10" s="5">
        <v>17.718097447795799</v>
      </c>
      <c r="CZ10" s="5">
        <v>22.049225159525999</v>
      </c>
      <c r="DA10" s="5">
        <v>24.044193216855099</v>
      </c>
      <c r="DB10" s="5">
        <v>37.014692378328697</v>
      </c>
      <c r="DC10" s="5">
        <v>46.139768339768302</v>
      </c>
      <c r="DD10" s="5">
        <v>35.813350615683703</v>
      </c>
      <c r="DE10" s="5">
        <v>30.664104534973099</v>
      </c>
      <c r="DF10" s="5">
        <v>27.978584392014501</v>
      </c>
      <c r="DG10" s="5">
        <v>26.402234636871501</v>
      </c>
      <c r="DH10" s="5"/>
      <c r="DI10" s="6"/>
      <c r="DJ10" s="6"/>
      <c r="DK10" s="6"/>
      <c r="DL10" s="6"/>
      <c r="DM10" s="6"/>
      <c r="DN10" s="6"/>
      <c r="DO10" s="6"/>
      <c r="DP10" s="6"/>
      <c r="DQ10" s="6"/>
      <c r="DR10" s="6"/>
      <c r="DS10" s="6"/>
      <c r="DT10" s="6"/>
      <c r="DU10" s="6"/>
      <c r="DV10" s="6"/>
      <c r="DW10" s="6"/>
    </row>
    <row r="11" spans="1:127" ht="15.6">
      <c r="A11" s="5">
        <v>2018</v>
      </c>
      <c r="B11" s="5">
        <v>28.0109428624686</v>
      </c>
      <c r="C11" s="5">
        <v>28.5806062819576</v>
      </c>
      <c r="D11" s="5">
        <v>36.835894206549099</v>
      </c>
      <c r="E11" s="5">
        <v>17.159689119170999</v>
      </c>
      <c r="F11" s="5">
        <v>31.4621317157712</v>
      </c>
      <c r="G11" s="5">
        <v>35.688066465256803</v>
      </c>
      <c r="H11" s="5">
        <v>25.556355666875401</v>
      </c>
      <c r="I11" s="5">
        <v>13.597585071350199</v>
      </c>
      <c r="J11" s="5">
        <v>14.6613693998309</v>
      </c>
      <c r="K11" s="5">
        <v>13.964092446448699</v>
      </c>
      <c r="L11" s="5">
        <v>23.947716682199399</v>
      </c>
      <c r="M11" s="5">
        <v>22.038724373576301</v>
      </c>
      <c r="N11" s="5">
        <v>22.183225208526402</v>
      </c>
      <c r="O11" s="5">
        <v>12.0281603288798</v>
      </c>
      <c r="P11" s="5">
        <v>22.0140525376179</v>
      </c>
      <c r="Q11" s="5">
        <v>19.413383192285</v>
      </c>
      <c r="R11" s="5">
        <v>14.6300587741394</v>
      </c>
      <c r="S11" s="5">
        <v>16.5834046193328</v>
      </c>
      <c r="T11" s="5">
        <v>17.699798522498298</v>
      </c>
      <c r="U11" s="5">
        <v>20.536681360201499</v>
      </c>
      <c r="V11" s="5">
        <v>18.357739720360701</v>
      </c>
      <c r="W11" s="5">
        <v>15.739891891891901</v>
      </c>
      <c r="X11" s="5">
        <v>21.088800904977401</v>
      </c>
      <c r="Y11" s="5">
        <v>15.5328854766475</v>
      </c>
      <c r="Z11" s="5">
        <v>12.6570928196147</v>
      </c>
      <c r="AA11" s="5">
        <v>13.9026864616472</v>
      </c>
      <c r="AB11" s="5">
        <v>8.1530042918454892</v>
      </c>
      <c r="AC11" s="5">
        <v>3.94183955739972</v>
      </c>
      <c r="AD11" s="5">
        <v>5.6685902118334504</v>
      </c>
      <c r="AE11" s="5">
        <v>7.9965628356605798</v>
      </c>
      <c r="AF11" s="5">
        <v>2.81383946223804</v>
      </c>
      <c r="AG11" s="5">
        <v>5.3028540065861698</v>
      </c>
      <c r="AH11" s="5">
        <v>7.1454445664105402</v>
      </c>
      <c r="AI11" s="5">
        <v>3.23069926094372</v>
      </c>
      <c r="AJ11" s="5">
        <v>11.7957415565345</v>
      </c>
      <c r="AK11" s="5">
        <v>13.1759412304867</v>
      </c>
      <c r="AL11" s="5">
        <v>6.5555825242718404</v>
      </c>
      <c r="AM11" s="5">
        <v>8.9560311284046694</v>
      </c>
      <c r="AN11" s="5">
        <v>7.2963553530751701</v>
      </c>
      <c r="AO11" s="5">
        <v>6.42998310810811</v>
      </c>
      <c r="AP11" s="5">
        <v>9.5153465346534691</v>
      </c>
      <c r="AQ11" s="5">
        <v>16.182313182543801</v>
      </c>
      <c r="AR11" s="5">
        <v>12.4192887078721</v>
      </c>
      <c r="AS11" s="5">
        <v>16.9155174156218</v>
      </c>
      <c r="AT11" s="5">
        <v>13.1694587427681</v>
      </c>
      <c r="AU11" s="5">
        <v>25.576568055300001</v>
      </c>
      <c r="AV11" s="5">
        <v>13.336871146849401</v>
      </c>
      <c r="AW11" s="5">
        <v>6.3866147441082903</v>
      </c>
      <c r="AX11" s="5">
        <v>7.7788126047367401</v>
      </c>
      <c r="AY11" s="5">
        <v>8.9205506150796392</v>
      </c>
      <c r="AZ11" s="5">
        <v>7.34692887164681</v>
      </c>
      <c r="BA11" s="5">
        <v>6.99005653216879</v>
      </c>
      <c r="BB11" s="5">
        <v>24.214622782390499</v>
      </c>
      <c r="BC11" s="5">
        <v>11.8672155372599</v>
      </c>
      <c r="BD11" s="5">
        <v>8.1403164211674799</v>
      </c>
      <c r="BE11" s="5">
        <v>16.389077412513299</v>
      </c>
      <c r="BF11" s="5">
        <v>35.066238668325703</v>
      </c>
      <c r="BG11" s="5">
        <v>14.554845980465799</v>
      </c>
      <c r="BH11" s="5">
        <v>11.017555266580001</v>
      </c>
      <c r="BI11" s="5">
        <v>18.441145253088699</v>
      </c>
      <c r="BJ11" s="5">
        <v>34.144132143332897</v>
      </c>
      <c r="BK11" s="5">
        <v>27.4395180019375</v>
      </c>
      <c r="BL11" s="5">
        <v>6.2594310828958601</v>
      </c>
      <c r="BM11" s="5">
        <v>50.577540106951901</v>
      </c>
      <c r="BN11" s="5">
        <v>87.311449275362307</v>
      </c>
      <c r="BO11" s="5">
        <v>69.311063602351695</v>
      </c>
      <c r="BP11" s="5">
        <v>60.886099203919201</v>
      </c>
      <c r="BQ11" s="5">
        <v>64.674980813507304</v>
      </c>
      <c r="BR11" s="5">
        <v>37.852552816901401</v>
      </c>
      <c r="BS11" s="5">
        <v>78.178236397748606</v>
      </c>
      <c r="BT11" s="5">
        <v>68.354425465838503</v>
      </c>
      <c r="BU11" s="5">
        <v>63.657012195122</v>
      </c>
      <c r="BV11" s="5">
        <v>54.140655105973003</v>
      </c>
      <c r="BW11" s="5">
        <v>48.421235857267199</v>
      </c>
      <c r="BX11" s="5">
        <v>42.3508689525599</v>
      </c>
      <c r="BY11" s="5">
        <v>43.816243654822301</v>
      </c>
      <c r="BZ11" s="5">
        <v>43.387177875550002</v>
      </c>
      <c r="CA11" s="5">
        <v>7.5514728028432003</v>
      </c>
      <c r="CB11" s="5">
        <v>21.931174175390701</v>
      </c>
      <c r="CC11" s="5">
        <v>10.4598081952921</v>
      </c>
      <c r="CD11" s="5">
        <v>12.636259977194999</v>
      </c>
      <c r="CE11" s="5">
        <v>10.3477609908806</v>
      </c>
      <c r="CF11" s="5">
        <v>9.8001863064741492</v>
      </c>
      <c r="CG11" s="5">
        <v>10.9087829033099</v>
      </c>
      <c r="CH11" s="5">
        <v>6.2894117647058803</v>
      </c>
      <c r="CI11" s="5">
        <v>9.5798691301000805</v>
      </c>
      <c r="CJ11" s="5">
        <v>8.3035852463244808</v>
      </c>
      <c r="CK11" s="5">
        <v>10.8715981470759</v>
      </c>
      <c r="CL11" s="5">
        <v>9.1629591836734701</v>
      </c>
      <c r="CM11" s="5">
        <v>9.9758812615955499</v>
      </c>
      <c r="CN11" s="5">
        <v>10.6701705209063</v>
      </c>
      <c r="CO11" s="5">
        <v>8.6955349115972407</v>
      </c>
      <c r="CP11" s="5">
        <v>8.6220122815304698</v>
      </c>
      <c r="CQ11" s="5">
        <v>9.9023880597014902</v>
      </c>
      <c r="CR11" s="5">
        <v>6.5976418570375799</v>
      </c>
      <c r="CS11" s="5">
        <v>7.1091356156610601</v>
      </c>
      <c r="CT11" s="5">
        <v>10.927133162754499</v>
      </c>
      <c r="CU11" s="5">
        <v>38.683303886925799</v>
      </c>
      <c r="CV11" s="5">
        <v>38.999324324324299</v>
      </c>
      <c r="CW11" s="5">
        <v>25.508399646330702</v>
      </c>
      <c r="CX11" s="5">
        <v>16.7480916030534</v>
      </c>
      <c r="CY11" s="5">
        <v>19.4514563106796</v>
      </c>
      <c r="CZ11" s="5">
        <v>22.358208955223901</v>
      </c>
      <c r="DA11" s="5">
        <v>24.7084148727984</v>
      </c>
      <c r="DB11" s="5">
        <v>41.099079189686897</v>
      </c>
      <c r="DC11" s="5">
        <v>46.070289855072502</v>
      </c>
      <c r="DD11" s="5">
        <v>11.886779528329599</v>
      </c>
      <c r="DE11" s="5">
        <v>31.801339285714299</v>
      </c>
      <c r="DF11" s="5">
        <v>29.207792207792199</v>
      </c>
      <c r="DG11" s="5">
        <v>28.425462459194801</v>
      </c>
      <c r="DH11" s="5"/>
      <c r="DI11" s="6"/>
      <c r="DJ11" s="6"/>
      <c r="DK11" s="6"/>
      <c r="DL11" s="6"/>
      <c r="DM11" s="6"/>
      <c r="DN11" s="6"/>
      <c r="DO11" s="6"/>
      <c r="DP11" s="6"/>
      <c r="DQ11" s="6"/>
      <c r="DR11" s="6"/>
      <c r="DS11" s="6"/>
      <c r="DT11" s="6"/>
      <c r="DU11" s="6"/>
      <c r="DV11" s="6"/>
      <c r="DW11" s="6"/>
    </row>
    <row r="12" spans="1:127" ht="15.6">
      <c r="A12" s="5">
        <v>2019</v>
      </c>
      <c r="B12" s="5">
        <v>27.759775139287601</v>
      </c>
      <c r="C12" s="5">
        <v>31.132307692307698</v>
      </c>
      <c r="D12" s="5">
        <v>38.376918238993703</v>
      </c>
      <c r="E12" s="5">
        <v>17.569200588523799</v>
      </c>
      <c r="F12" s="5">
        <v>31.9405846947549</v>
      </c>
      <c r="G12" s="5">
        <v>36.987383351997003</v>
      </c>
      <c r="H12" s="5">
        <v>27.050652579241799</v>
      </c>
      <c r="I12" s="5">
        <v>14.008325074330999</v>
      </c>
      <c r="J12" s="5">
        <v>15.7489038785835</v>
      </c>
      <c r="K12" s="5">
        <v>15.358470254957499</v>
      </c>
      <c r="L12" s="5">
        <v>24.0403979238754</v>
      </c>
      <c r="M12" s="5">
        <v>22.097101449275399</v>
      </c>
      <c r="N12" s="5">
        <v>21.4142460684551</v>
      </c>
      <c r="O12" s="5">
        <v>14.246463654224</v>
      </c>
      <c r="P12" s="5">
        <v>25.011753134988901</v>
      </c>
      <c r="Q12" s="5">
        <v>23.139309747746999</v>
      </c>
      <c r="R12" s="5">
        <v>14.8908875352602</v>
      </c>
      <c r="S12" s="5">
        <v>17.5611355338648</v>
      </c>
      <c r="T12" s="5">
        <v>17.694056388112799</v>
      </c>
      <c r="U12" s="5">
        <v>21.567051578137001</v>
      </c>
      <c r="V12" s="5">
        <v>20.889122693428298</v>
      </c>
      <c r="W12" s="5">
        <v>18.754319048687499</v>
      </c>
      <c r="X12" s="5">
        <v>20.669148056244801</v>
      </c>
      <c r="Y12" s="5">
        <v>15.943577050012699</v>
      </c>
      <c r="Z12" s="5">
        <v>15.034167289021701</v>
      </c>
      <c r="AA12" s="5">
        <v>19.649276361130301</v>
      </c>
      <c r="AB12" s="5">
        <v>11.203292181069999</v>
      </c>
      <c r="AC12" s="5">
        <v>6.0846680355920597</v>
      </c>
      <c r="AD12" s="5">
        <v>7.0670028818443802</v>
      </c>
      <c r="AE12" s="5">
        <v>11.0643261608154</v>
      </c>
      <c r="AF12" s="5">
        <v>5.1433631763332004</v>
      </c>
      <c r="AG12" s="5">
        <v>6.9253796095444704</v>
      </c>
      <c r="AH12" s="5">
        <v>13.363015184381799</v>
      </c>
      <c r="AI12" s="5">
        <v>4.5628348214285701</v>
      </c>
      <c r="AJ12" s="5">
        <v>13.6038727524205</v>
      </c>
      <c r="AK12" s="5">
        <v>15.6319051959891</v>
      </c>
      <c r="AL12" s="5">
        <v>8.0620359281437093</v>
      </c>
      <c r="AM12" s="5">
        <v>8.9834951456310694</v>
      </c>
      <c r="AN12" s="5">
        <v>8.3438596491228108</v>
      </c>
      <c r="AO12" s="5">
        <v>9.2230834035383307</v>
      </c>
      <c r="AP12" s="5">
        <v>11.180378250591</v>
      </c>
      <c r="AQ12" s="5">
        <v>16.974315920397999</v>
      </c>
      <c r="AR12" s="5">
        <v>12.575414364640899</v>
      </c>
      <c r="AS12" s="5">
        <v>13.2176991150442</v>
      </c>
      <c r="AT12" s="5">
        <v>15.093743257820901</v>
      </c>
      <c r="AU12" s="5">
        <v>20.067400881057299</v>
      </c>
      <c r="AV12" s="5">
        <v>13.6215053763441</v>
      </c>
      <c r="AW12" s="5">
        <v>8.4837175085826395</v>
      </c>
      <c r="AX12" s="5">
        <v>9.4260692464358407</v>
      </c>
      <c r="AY12" s="5">
        <v>10.749100257069401</v>
      </c>
      <c r="AZ12" s="5">
        <v>8.6656662665065998</v>
      </c>
      <c r="BA12" s="5">
        <v>8.6005457025920897</v>
      </c>
      <c r="BB12" s="5">
        <v>28.719386542506999</v>
      </c>
      <c r="BC12" s="5">
        <v>16.1685136716222</v>
      </c>
      <c r="BD12" s="5">
        <v>10.225250157283501</v>
      </c>
      <c r="BE12" s="5">
        <v>21.064764456795299</v>
      </c>
      <c r="BF12" s="5">
        <v>38.9532263426306</v>
      </c>
      <c r="BG12" s="5">
        <v>18.215902909331799</v>
      </c>
      <c r="BH12" s="5">
        <v>13.327660154935799</v>
      </c>
      <c r="BI12" s="5">
        <v>25.3976625483307</v>
      </c>
      <c r="BJ12" s="5">
        <v>51.866974319260898</v>
      </c>
      <c r="BK12" s="5">
        <v>32.155852982317001</v>
      </c>
      <c r="BL12" s="5">
        <v>8.2872206870813905</v>
      </c>
      <c r="BM12" s="5">
        <v>59.297854408972498</v>
      </c>
      <c r="BN12" s="5">
        <v>77.706273655235705</v>
      </c>
      <c r="BO12" s="5">
        <v>68.876632801161094</v>
      </c>
      <c r="BP12" s="5">
        <v>54.891268533772703</v>
      </c>
      <c r="BQ12" s="5">
        <v>62.2662954471012</v>
      </c>
      <c r="BR12" s="5">
        <v>48.513078470824901</v>
      </c>
      <c r="BS12" s="5">
        <v>61.340752864157103</v>
      </c>
      <c r="BT12" s="5">
        <v>60.366837606837599</v>
      </c>
      <c r="BU12" s="5">
        <v>50.988564167725499</v>
      </c>
      <c r="BV12" s="5">
        <v>43.233833718244803</v>
      </c>
      <c r="BW12" s="5">
        <v>50.458215583367</v>
      </c>
      <c r="BX12" s="5">
        <v>45.618588338447999</v>
      </c>
      <c r="BY12" s="5">
        <v>42.024042742653599</v>
      </c>
      <c r="BZ12" s="5">
        <v>47.382035247299598</v>
      </c>
      <c r="CA12" s="5">
        <v>7.6843611456451901</v>
      </c>
      <c r="CB12" s="5">
        <v>23.256373908149001</v>
      </c>
      <c r="CC12" s="5">
        <v>11.0920047530131</v>
      </c>
      <c r="CD12" s="5">
        <v>13.5886917960089</v>
      </c>
      <c r="CE12" s="5">
        <v>11.2940072395764</v>
      </c>
      <c r="CF12" s="5">
        <v>10.515137614678901</v>
      </c>
      <c r="CG12" s="5">
        <v>12.031657515442699</v>
      </c>
      <c r="CH12" s="5">
        <v>6.64823451032645</v>
      </c>
      <c r="CI12" s="5">
        <v>9.7799103139013503</v>
      </c>
      <c r="CJ12" s="5">
        <v>8.7092057985379796</v>
      </c>
      <c r="CK12" s="5">
        <v>11.411149825783999</v>
      </c>
      <c r="CL12" s="5">
        <v>9.1424974354191892</v>
      </c>
      <c r="CM12" s="5">
        <v>10.6917920209287</v>
      </c>
      <c r="CN12" s="5">
        <v>11.7883432021363</v>
      </c>
      <c r="CO12" s="5">
        <v>9.3761440803070606</v>
      </c>
      <c r="CP12" s="5">
        <v>9.5385726668592898</v>
      </c>
      <c r="CQ12" s="5">
        <v>10.7352170113603</v>
      </c>
      <c r="CR12" s="5">
        <v>6.8702654867256596</v>
      </c>
      <c r="CS12" s="5">
        <v>8.1325842696629191</v>
      </c>
      <c r="CT12" s="5">
        <v>14.827680367921801</v>
      </c>
      <c r="CU12" s="5">
        <v>56.523178807946998</v>
      </c>
      <c r="CV12" s="5">
        <v>66.726676384839607</v>
      </c>
      <c r="CW12" s="5">
        <v>34.212147887323901</v>
      </c>
      <c r="CX12" s="5">
        <v>25.6466380543634</v>
      </c>
      <c r="CY12" s="5">
        <v>34.621983914209103</v>
      </c>
      <c r="CZ12" s="5">
        <v>37.460437710437702</v>
      </c>
      <c r="DA12" s="5">
        <v>31.812050359712199</v>
      </c>
      <c r="DB12" s="5">
        <v>40.732478632478603</v>
      </c>
      <c r="DC12" s="5">
        <v>34.2918287937743</v>
      </c>
      <c r="DD12" s="5">
        <v>40.552126772310302</v>
      </c>
      <c r="DE12" s="5">
        <v>34.2926300578035</v>
      </c>
      <c r="DF12" s="5">
        <v>33.934030281182402</v>
      </c>
      <c r="DG12" s="5">
        <v>33.403298350824599</v>
      </c>
      <c r="DH12" s="5"/>
      <c r="DI12" s="6"/>
      <c r="DJ12" s="6"/>
      <c r="DK12" s="6"/>
      <c r="DL12" s="6"/>
      <c r="DM12" s="6"/>
      <c r="DN12" s="6"/>
      <c r="DO12" s="6"/>
      <c r="DP12" s="6"/>
      <c r="DQ12" s="6"/>
      <c r="DR12" s="6"/>
      <c r="DS12" s="6"/>
      <c r="DT12" s="6"/>
      <c r="DU12" s="6"/>
      <c r="DV12" s="6"/>
      <c r="DW12" s="6"/>
    </row>
    <row r="13" spans="1:127" ht="15.6">
      <c r="A13" s="5">
        <v>2020</v>
      </c>
      <c r="B13" s="5">
        <v>26.802460045413799</v>
      </c>
      <c r="C13" s="5">
        <v>31.3888701517707</v>
      </c>
      <c r="D13" s="5">
        <v>32.619045226130702</v>
      </c>
      <c r="E13" s="5">
        <v>16.6340888485947</v>
      </c>
      <c r="F13" s="5">
        <v>28.545177304964501</v>
      </c>
      <c r="G13" s="5">
        <v>30.7446864111498</v>
      </c>
      <c r="H13" s="5">
        <v>22.902237029985699</v>
      </c>
      <c r="I13" s="5">
        <v>14.3808712121212</v>
      </c>
      <c r="J13" s="5">
        <v>17.517122683142102</v>
      </c>
      <c r="K13" s="5">
        <v>16.1911617565314</v>
      </c>
      <c r="L13" s="5">
        <v>23.085000000000001</v>
      </c>
      <c r="M13" s="5">
        <v>20.736653386454201</v>
      </c>
      <c r="N13" s="5">
        <v>20.368347107438002</v>
      </c>
      <c r="O13" s="5">
        <v>13.4397058823529</v>
      </c>
      <c r="P13" s="5">
        <v>23.685916832367901</v>
      </c>
      <c r="Q13" s="5">
        <v>23.912451026230201</v>
      </c>
      <c r="R13" s="5">
        <v>16.3700696970038</v>
      </c>
      <c r="S13" s="5">
        <v>18.173399421330299</v>
      </c>
      <c r="T13" s="5">
        <v>16.567315262625101</v>
      </c>
      <c r="U13" s="5">
        <v>23.1282677153492</v>
      </c>
      <c r="V13" s="5">
        <v>22.084253622798101</v>
      </c>
      <c r="W13" s="5">
        <v>18.747093883417101</v>
      </c>
      <c r="X13" s="5">
        <v>11.2056654912132</v>
      </c>
      <c r="Y13" s="5">
        <v>14.0934283452098</v>
      </c>
      <c r="Z13" s="5">
        <v>15.0703855506969</v>
      </c>
      <c r="AA13" s="5">
        <v>21.898928953944999</v>
      </c>
      <c r="AB13" s="5">
        <v>15.492953929539301</v>
      </c>
      <c r="AC13" s="5">
        <v>8.5650186567164202</v>
      </c>
      <c r="AD13" s="5">
        <v>9.3717451523545705</v>
      </c>
      <c r="AE13" s="5">
        <v>14.199284692417701</v>
      </c>
      <c r="AF13" s="5">
        <v>8.0218457943925205</v>
      </c>
      <c r="AG13" s="5">
        <v>11.5889081455806</v>
      </c>
      <c r="AH13" s="5">
        <v>15.323416965352401</v>
      </c>
      <c r="AI13" s="5">
        <v>8.3758130081300806</v>
      </c>
      <c r="AJ13" s="5">
        <v>18.580035650623898</v>
      </c>
      <c r="AK13" s="5">
        <v>19.234328358209002</v>
      </c>
      <c r="AL13" s="5">
        <v>10.3671191553544</v>
      </c>
      <c r="AM13" s="5">
        <v>14.7218562874251</v>
      </c>
      <c r="AN13" s="5">
        <v>13.304013377926401</v>
      </c>
      <c r="AO13" s="5">
        <v>14.2436809815951</v>
      </c>
      <c r="AP13" s="5">
        <v>14.7942424242424</v>
      </c>
      <c r="AQ13" s="5">
        <v>17.2765243902439</v>
      </c>
      <c r="AR13" s="5">
        <v>13.047397260274</v>
      </c>
      <c r="AS13" s="5">
        <v>13.736470588235299</v>
      </c>
      <c r="AT13" s="5">
        <v>15.721702127659601</v>
      </c>
      <c r="AU13" s="5">
        <v>19.930379746835399</v>
      </c>
      <c r="AV13" s="5">
        <v>14.1665505226481</v>
      </c>
      <c r="AW13" s="5">
        <v>8.6816124469589795</v>
      </c>
      <c r="AX13" s="5">
        <v>9.7987915407854995</v>
      </c>
      <c r="AY13" s="5">
        <v>11.2333051563821</v>
      </c>
      <c r="AZ13" s="5">
        <v>9.0210650887573998</v>
      </c>
      <c r="BA13" s="5">
        <v>9.0212925170068008</v>
      </c>
      <c r="BB13" s="5">
        <v>28.544769280794601</v>
      </c>
      <c r="BC13" s="5">
        <v>15.170523243693999</v>
      </c>
      <c r="BD13" s="5">
        <v>10.206397896581899</v>
      </c>
      <c r="BE13" s="5">
        <v>22.681379310344798</v>
      </c>
      <c r="BF13" s="5">
        <v>34.540764551492501</v>
      </c>
      <c r="BG13" s="5">
        <v>16.497373029772302</v>
      </c>
      <c r="BH13" s="5">
        <v>13.912480580010399</v>
      </c>
      <c r="BI13" s="5">
        <v>23.453695134901398</v>
      </c>
      <c r="BJ13" s="5">
        <v>47.213429991150797</v>
      </c>
      <c r="BK13" s="5">
        <v>29.372224553280201</v>
      </c>
      <c r="BL13" s="5">
        <v>8.9565676567656798</v>
      </c>
      <c r="BM13" s="5">
        <v>55.025906735751697</v>
      </c>
      <c r="BN13" s="5">
        <v>76.853077517969794</v>
      </c>
      <c r="BO13" s="5">
        <v>66.401682387836303</v>
      </c>
      <c r="BP13" s="5">
        <v>52.624899309756898</v>
      </c>
      <c r="BQ13" s="5">
        <v>61.807848645013102</v>
      </c>
      <c r="BR13" s="5">
        <v>45.483928136537699</v>
      </c>
      <c r="BS13" s="5">
        <v>61.2557299467205</v>
      </c>
      <c r="BT13" s="5">
        <v>56.968281879543603</v>
      </c>
      <c r="BU13" s="5">
        <v>47.8894658791382</v>
      </c>
      <c r="BV13" s="5">
        <v>42.332914948729702</v>
      </c>
      <c r="BW13" s="5">
        <v>48.740432726198001</v>
      </c>
      <c r="BX13" s="5">
        <v>44.860204533429098</v>
      </c>
      <c r="BY13" s="5">
        <v>40.859855157197103</v>
      </c>
      <c r="BZ13" s="5">
        <v>45.723580137726401</v>
      </c>
      <c r="CA13" s="5">
        <v>7.9711405799249704</v>
      </c>
      <c r="CB13" s="5">
        <v>17.553937310597501</v>
      </c>
      <c r="CC13" s="5">
        <v>12.0063752276867</v>
      </c>
      <c r="CD13" s="5">
        <v>12.698616600790499</v>
      </c>
      <c r="CE13" s="5">
        <v>10.261329844177499</v>
      </c>
      <c r="CF13" s="5">
        <v>10.5561638067165</v>
      </c>
      <c r="CG13" s="5">
        <v>11.8069482508464</v>
      </c>
      <c r="CH13" s="5">
        <v>7.8169373973352796</v>
      </c>
      <c r="CI13" s="5">
        <v>8.6266249021143295</v>
      </c>
      <c r="CJ13" s="5">
        <v>8.1529024196296707</v>
      </c>
      <c r="CK13" s="5">
        <v>11.5482029323991</v>
      </c>
      <c r="CL13" s="5">
        <v>7.1773563859453402</v>
      </c>
      <c r="CM13" s="5">
        <v>10.1377804547508</v>
      </c>
      <c r="CN13" s="5">
        <v>12.981960876185999</v>
      </c>
      <c r="CO13" s="5">
        <v>10.405353422022801</v>
      </c>
      <c r="CP13" s="5">
        <v>7.3569544188773301</v>
      </c>
      <c r="CQ13" s="5">
        <v>11.040714704159299</v>
      </c>
      <c r="CR13" s="5">
        <v>6.2860824742268004</v>
      </c>
      <c r="CS13" s="5">
        <v>7.5518954729481003</v>
      </c>
      <c r="CT13" s="5">
        <v>14.2140412086104</v>
      </c>
      <c r="CU13" s="5">
        <v>55.355835820055503</v>
      </c>
      <c r="CV13" s="5">
        <v>63.845938133655302</v>
      </c>
      <c r="CW13" s="5">
        <v>34.386278609154701</v>
      </c>
      <c r="CX13" s="5">
        <v>26.8950802436689</v>
      </c>
      <c r="CY13" s="5">
        <v>30.062416406598398</v>
      </c>
      <c r="CZ13" s="5">
        <v>39.386447884867103</v>
      </c>
      <c r="DA13" s="5">
        <v>33.554561717352698</v>
      </c>
      <c r="DB13" s="5">
        <v>41.663079158370998</v>
      </c>
      <c r="DC13" s="5">
        <v>36.936063373879797</v>
      </c>
      <c r="DD13" s="5">
        <v>27.266172878417599</v>
      </c>
      <c r="DE13" s="5">
        <v>34.2938826122897</v>
      </c>
      <c r="DF13" s="5">
        <v>34.310104244750796</v>
      </c>
      <c r="DG13" s="5">
        <v>33.4413562727581</v>
      </c>
      <c r="DH13" s="5"/>
      <c r="DI13" s="6"/>
      <c r="DJ13" s="6"/>
      <c r="DK13" s="6"/>
      <c r="DL13" s="6"/>
      <c r="DM13" s="6"/>
      <c r="DN13" s="6"/>
      <c r="DO13" s="6"/>
      <c r="DP13" s="6"/>
      <c r="DQ13" s="6"/>
      <c r="DR13" s="6"/>
      <c r="DS13" s="6"/>
      <c r="DT13" s="6"/>
      <c r="DU13" s="6"/>
      <c r="DV13" s="6"/>
      <c r="DW13" s="6"/>
    </row>
    <row r="14" spans="1:127" ht="15.6">
      <c r="A14" s="5">
        <v>2021</v>
      </c>
      <c r="B14" s="88">
        <v>35.3805139664805</v>
      </c>
      <c r="C14" s="88">
        <v>34.216925151719501</v>
      </c>
      <c r="D14" s="88">
        <v>35.973932697137101</v>
      </c>
      <c r="E14" s="88">
        <v>18.123662737987299</v>
      </c>
      <c r="F14" s="88">
        <v>31.479659815733498</v>
      </c>
      <c r="G14" s="88">
        <v>33.824143934997103</v>
      </c>
      <c r="H14" s="88">
        <v>24.6622264509991</v>
      </c>
      <c r="I14" s="88">
        <v>16.121381267738901</v>
      </c>
      <c r="J14" s="88">
        <v>19.731922398589099</v>
      </c>
      <c r="K14" s="88">
        <v>17.752777777777801</v>
      </c>
      <c r="L14" s="88">
        <v>24.760889929742401</v>
      </c>
      <c r="M14" s="88">
        <v>22.7755976095618</v>
      </c>
      <c r="N14" s="88">
        <v>23.045785123966901</v>
      </c>
      <c r="O14" s="88">
        <v>15.147018150388901</v>
      </c>
      <c r="P14" s="1">
        <v>26.488024662082001</v>
      </c>
      <c r="Q14" s="1">
        <v>26.388747175861798</v>
      </c>
      <c r="R14" s="1">
        <v>14.3162924032489</v>
      </c>
      <c r="S14" s="1">
        <v>15.5744586831639</v>
      </c>
      <c r="T14" s="1">
        <v>18.968563797000201</v>
      </c>
      <c r="U14" s="1">
        <v>18.405731693557499</v>
      </c>
      <c r="V14" s="1">
        <v>16.675196178778599</v>
      </c>
      <c r="W14" s="1">
        <v>23.909888116117301</v>
      </c>
      <c r="X14" s="1">
        <v>21.920855755348502</v>
      </c>
      <c r="Y14" s="1">
        <v>15.5094717956836</v>
      </c>
      <c r="Z14" s="1">
        <v>12.591674279003</v>
      </c>
      <c r="AA14" s="9">
        <v>21.83717</v>
      </c>
      <c r="AB14" s="9">
        <v>13.30729</v>
      </c>
      <c r="AC14" s="9">
        <v>7.119281</v>
      </c>
      <c r="AD14" s="9">
        <v>8.0171609999999998</v>
      </c>
      <c r="AE14" s="9">
        <v>12.23086</v>
      </c>
      <c r="AF14" s="9">
        <v>6.821968</v>
      </c>
      <c r="AG14" s="9">
        <v>9.4684469999999994</v>
      </c>
      <c r="AH14" s="9">
        <v>16.713439999999999</v>
      </c>
      <c r="AI14" s="9">
        <v>6.2533890000000003</v>
      </c>
      <c r="AJ14" s="9">
        <v>20.332719999999998</v>
      </c>
      <c r="AK14" s="9">
        <v>21.159369999999999</v>
      </c>
      <c r="AL14" s="9">
        <v>10.532209999999999</v>
      </c>
      <c r="AM14" s="9">
        <v>14.64912</v>
      </c>
      <c r="AN14" s="9">
        <v>11.106109999999999</v>
      </c>
      <c r="AO14" s="9">
        <v>10.426909999999999</v>
      </c>
      <c r="AP14" s="9">
        <v>14.55368</v>
      </c>
      <c r="AQ14" s="8">
        <v>19.136720400000002</v>
      </c>
      <c r="AR14" s="9">
        <v>14.9832</v>
      </c>
      <c r="AS14" s="9">
        <v>15.64575</v>
      </c>
      <c r="AT14" s="8">
        <v>18.254927200000001</v>
      </c>
      <c r="AU14" s="5">
        <v>22.687551867219899</v>
      </c>
      <c r="AV14" s="5">
        <v>16.5496478873239</v>
      </c>
      <c r="AW14" s="8">
        <v>9.709619</v>
      </c>
      <c r="AX14" s="9">
        <v>11.454090000000001</v>
      </c>
      <c r="AY14" s="8">
        <v>12.7175127</v>
      </c>
      <c r="AZ14" s="8">
        <v>10.482177999999999</v>
      </c>
      <c r="BA14" s="8">
        <v>10.3367209</v>
      </c>
      <c r="BB14" s="8">
        <v>31.270700000000001</v>
      </c>
      <c r="BC14" s="49">
        <v>18.744171399999999</v>
      </c>
      <c r="BD14" s="8">
        <v>12.3185</v>
      </c>
      <c r="BE14" s="8">
        <v>27.028500000000001</v>
      </c>
      <c r="BF14" s="8">
        <v>42.835508900000001</v>
      </c>
      <c r="BG14" s="8">
        <v>19.133980000000001</v>
      </c>
      <c r="BH14" s="8">
        <v>16.490859400000002</v>
      </c>
      <c r="BI14" s="8">
        <v>29.196066900000002</v>
      </c>
      <c r="BJ14" s="8">
        <v>59.112076700000003</v>
      </c>
      <c r="BK14" s="8">
        <v>35.783935399999997</v>
      </c>
      <c r="BL14" s="8">
        <v>10.828377100000001</v>
      </c>
      <c r="BM14" s="8">
        <v>62.941106599999998</v>
      </c>
      <c r="BN14" s="8">
        <v>78.850279999999998</v>
      </c>
      <c r="BO14" s="8">
        <v>70.556830000000005</v>
      </c>
      <c r="BP14" s="8">
        <v>48.913440000000001</v>
      </c>
      <c r="BQ14" s="8">
        <v>70.229259999999996</v>
      </c>
      <c r="BR14" s="8">
        <v>45.338200000000001</v>
      </c>
      <c r="BS14" s="8">
        <v>60.755859999999998</v>
      </c>
      <c r="BT14" s="8">
        <v>63.429720000000003</v>
      </c>
      <c r="BU14" s="8">
        <v>54.576120000000003</v>
      </c>
      <c r="BV14" s="8">
        <v>48.640169999999998</v>
      </c>
      <c r="BW14" s="8">
        <v>57.080419999999997</v>
      </c>
      <c r="BX14" s="8">
        <v>48.332610000000003</v>
      </c>
      <c r="BY14" s="8">
        <v>46.062249999999999</v>
      </c>
      <c r="BZ14" s="8">
        <v>51.138339999999999</v>
      </c>
      <c r="CA14" s="9">
        <v>7.2362440000000001</v>
      </c>
      <c r="CB14" s="5">
        <v>19.6636918042541</v>
      </c>
      <c r="CC14" s="5">
        <v>13.411160058737201</v>
      </c>
      <c r="CD14" s="5">
        <v>13.1183830606352</v>
      </c>
      <c r="CE14" s="5">
        <v>11.213615023474199</v>
      </c>
      <c r="CF14" s="5">
        <v>11.505795574288699</v>
      </c>
      <c r="CG14" s="5">
        <v>12.9478983538437</v>
      </c>
      <c r="CH14" s="5">
        <v>8.5227693446871502</v>
      </c>
      <c r="CI14" s="5">
        <v>9.4669848846459796</v>
      </c>
      <c r="CJ14" s="5">
        <v>9.3037827802274293</v>
      </c>
      <c r="CK14" s="5">
        <v>12.7118644067797</v>
      </c>
      <c r="CL14" s="5">
        <v>7.8133596670663703</v>
      </c>
      <c r="CM14" s="5">
        <v>10.8545208364676</v>
      </c>
      <c r="CN14" s="5">
        <v>13.993365362617199</v>
      </c>
      <c r="CO14" s="5">
        <v>11.2570145903479</v>
      </c>
      <c r="CP14" s="1">
        <v>8.0746748502118901</v>
      </c>
      <c r="CQ14" s="5">
        <v>12.4360858066412</v>
      </c>
      <c r="CR14" s="5">
        <v>5.9570602807597002</v>
      </c>
      <c r="CS14" s="5">
        <v>8.6329979115245905</v>
      </c>
      <c r="CT14" s="49">
        <v>14.7314722924737</v>
      </c>
      <c r="CU14" s="1">
        <v>60.7836369836931</v>
      </c>
      <c r="CV14" s="88">
        <v>68.806759816856399</v>
      </c>
      <c r="CW14" s="88">
        <v>36.039723753430003</v>
      </c>
      <c r="CX14" s="88">
        <v>28.508984812453701</v>
      </c>
      <c r="CY14" s="88">
        <v>31.864373348061001</v>
      </c>
      <c r="CZ14" s="88">
        <v>40.985003915991001</v>
      </c>
      <c r="DA14" s="88">
        <v>34.8365777645528</v>
      </c>
      <c r="DB14" s="1">
        <v>43.917942418268197</v>
      </c>
      <c r="DC14" s="1">
        <v>38.676214234190901</v>
      </c>
      <c r="DD14" s="1">
        <v>27.074583203942701</v>
      </c>
      <c r="DE14" s="1">
        <v>37.044129340048002</v>
      </c>
      <c r="DF14" s="1">
        <v>34.140359466829203</v>
      </c>
      <c r="DG14" s="1">
        <v>36.061322855656897</v>
      </c>
      <c r="DH14" s="1"/>
      <c r="DI14" s="6"/>
      <c r="DJ14" s="6"/>
      <c r="DK14" s="6"/>
      <c r="DL14" s="6"/>
      <c r="DM14" s="6"/>
      <c r="DN14" s="6"/>
      <c r="DO14" s="6"/>
      <c r="DP14" s="6"/>
      <c r="DQ14" s="6"/>
      <c r="DR14" s="6"/>
      <c r="DS14" s="6"/>
      <c r="DT14" s="6"/>
      <c r="DU14" s="6"/>
      <c r="DV14" s="6"/>
      <c r="DW14" s="6"/>
    </row>
    <row r="17" spans="14:113">
      <c r="N17" s="1"/>
      <c r="P17" s="1"/>
      <c r="Q17" s="1"/>
      <c r="R17" s="1"/>
      <c r="S17" s="1"/>
      <c r="T17" s="1"/>
      <c r="U17" s="1"/>
      <c r="V17" s="1"/>
      <c r="W17" s="1"/>
      <c r="X17" s="1"/>
      <c r="Y17" s="1"/>
      <c r="Z17" s="1"/>
      <c r="CT17" s="1"/>
      <c r="CU17" s="1"/>
      <c r="DB17" s="1"/>
      <c r="DC17" s="1"/>
      <c r="DD17" s="1"/>
      <c r="DE17" s="1"/>
      <c r="DF17" s="1"/>
      <c r="DG17" s="1"/>
      <c r="DH17" s="1"/>
      <c r="DI17" s="1"/>
    </row>
    <row r="18" spans="14:113">
      <c r="N18" s="1"/>
      <c r="P18" s="1"/>
      <c r="Q18" s="1"/>
      <c r="R18" s="1"/>
      <c r="S18" s="1"/>
      <c r="T18" s="1"/>
      <c r="U18" s="1"/>
      <c r="V18" s="1"/>
      <c r="W18" s="1"/>
      <c r="X18" s="1"/>
      <c r="Y18" s="1"/>
      <c r="Z18" s="1"/>
      <c r="CT18" s="1"/>
      <c r="CU18" s="1"/>
      <c r="DB18" s="1"/>
      <c r="DC18" s="1"/>
      <c r="DD18" s="1"/>
      <c r="DE18" s="1"/>
      <c r="DF18" s="1"/>
      <c r="DG18" s="1"/>
      <c r="DH18" s="1"/>
      <c r="DI18" s="1"/>
    </row>
    <row r="22" spans="14:113">
      <c r="CR22" s="2"/>
      <c r="CS22" s="2"/>
    </row>
    <row r="23" spans="14:113">
      <c r="CR23" s="1"/>
      <c r="CS23" s="1"/>
      <c r="CT23" s="1"/>
    </row>
    <row r="24" spans="14:113">
      <c r="CR24" s="1"/>
      <c r="CS24" s="1"/>
      <c r="CT24" s="1"/>
    </row>
    <row r="25" spans="14:113">
      <c r="CR25" s="1"/>
      <c r="CS25" s="1"/>
      <c r="CT25" s="1"/>
    </row>
    <row r="26" spans="14:113">
      <c r="CR26" s="1"/>
      <c r="CS26" s="1"/>
      <c r="CT26" s="1"/>
    </row>
    <row r="27" spans="14:113">
      <c r="CR27" s="1"/>
      <c r="CS27" s="1"/>
      <c r="CT27" s="1"/>
    </row>
    <row r="28" spans="14:113">
      <c r="CR28" s="1"/>
      <c r="CS28" s="1"/>
      <c r="CT28" s="1"/>
    </row>
    <row r="29" spans="14:113">
      <c r="CR29" s="1"/>
      <c r="CS29" s="1"/>
      <c r="CT29" s="1"/>
    </row>
    <row r="30" spans="14:113">
      <c r="CR30" s="1"/>
      <c r="CS30" s="1"/>
      <c r="CT30" s="1"/>
    </row>
    <row r="31" spans="14:113">
      <c r="CR31" s="1"/>
      <c r="CS31" s="1"/>
      <c r="CT31" s="1"/>
    </row>
    <row r="32" spans="14:113">
      <c r="CR32" s="1"/>
      <c r="CS32" s="1"/>
      <c r="CT32" s="1"/>
    </row>
    <row r="33" spans="96:98">
      <c r="CR33" s="1"/>
      <c r="CS33" s="1"/>
      <c r="CT33" s="1"/>
    </row>
    <row r="34" spans="96:98">
      <c r="CR34" s="1"/>
      <c r="CS34" s="1"/>
      <c r="CT34" s="1"/>
    </row>
  </sheetData>
  <mergeCells count="9">
    <mergeCell ref="CT1:DA1"/>
    <mergeCell ref="BN1:BZ1"/>
    <mergeCell ref="C1:O1"/>
    <mergeCell ref="BB1:BM1"/>
    <mergeCell ref="DB1:DG1"/>
    <mergeCell ref="AA1:AP1"/>
    <mergeCell ref="AQ1:BA1"/>
    <mergeCell ref="CB1:CS1"/>
    <mergeCell ref="P1:Z1"/>
  </mergeCells>
  <phoneticPr fontId="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X22"/>
  <sheetViews>
    <sheetView zoomScaleNormal="100" workbookViewId="0">
      <pane xSplit="1" topLeftCell="B1" activePane="topRight" state="frozen"/>
      <selection pane="topRight" activeCell="A16" sqref="A16:XFD17"/>
    </sheetView>
  </sheetViews>
  <sheetFormatPr defaultRowHeight="14.4"/>
  <cols>
    <col min="1" max="78" width="11" customWidth="1"/>
    <col min="79" max="79" width="13" customWidth="1"/>
    <col min="80" max="80" width="14" customWidth="1"/>
    <col min="81" max="85" width="11" customWidth="1"/>
    <col min="86" max="86" width="17" customWidth="1"/>
    <col min="87" max="87" width="9" customWidth="1"/>
    <col min="88" max="91" width="11" customWidth="1"/>
    <col min="92" max="92" width="14" customWidth="1"/>
    <col min="93" max="664" width="11" customWidth="1"/>
    <col min="665" max="752" width="8" customWidth="1"/>
  </cols>
  <sheetData>
    <row r="1" spans="1:752" ht="15.75" customHeight="1">
      <c r="A1" s="5" t="s">
        <v>191</v>
      </c>
      <c r="B1" s="40"/>
      <c r="C1" s="40"/>
      <c r="D1" s="40"/>
      <c r="E1" s="40"/>
      <c r="F1" s="40"/>
      <c r="G1" s="40"/>
      <c r="H1" s="228" t="s">
        <v>1</v>
      </c>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9" t="s">
        <v>2</v>
      </c>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7" t="s">
        <v>244</v>
      </c>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8" t="s">
        <v>4</v>
      </c>
      <c r="IO1" s="228"/>
      <c r="IP1" s="228"/>
      <c r="IQ1" s="228"/>
      <c r="IR1" s="228"/>
      <c r="IS1" s="228"/>
      <c r="IT1" s="228"/>
      <c r="IU1" s="228"/>
      <c r="IV1" s="228"/>
      <c r="IW1" s="228"/>
      <c r="IX1" s="228"/>
      <c r="IY1" s="228"/>
      <c r="IZ1" s="228"/>
      <c r="JA1" s="228"/>
      <c r="JB1" s="228"/>
      <c r="JC1" s="228"/>
      <c r="JD1" s="228"/>
      <c r="JE1" s="228"/>
      <c r="JF1" s="228"/>
      <c r="JG1" s="228"/>
      <c r="JH1" s="228"/>
      <c r="JI1" s="228"/>
      <c r="JJ1" s="228"/>
      <c r="JK1" s="228"/>
      <c r="JL1" s="228"/>
      <c r="JM1" s="228"/>
      <c r="JN1" s="228"/>
      <c r="JO1" s="228"/>
      <c r="JP1" s="228"/>
      <c r="JQ1" s="228"/>
      <c r="JR1" s="228"/>
      <c r="JS1" s="228"/>
      <c r="JT1" s="228"/>
      <c r="JU1" s="228"/>
      <c r="JV1" s="228"/>
      <c r="JW1" s="228"/>
      <c r="JX1" s="228"/>
      <c r="JY1" s="228"/>
      <c r="JZ1" s="228"/>
      <c r="KA1" s="228"/>
      <c r="KB1" s="228"/>
      <c r="KC1" s="228"/>
      <c r="KD1" s="228"/>
      <c r="KE1" s="228"/>
      <c r="KF1" s="228"/>
      <c r="KG1" s="228"/>
      <c r="KH1" s="228"/>
      <c r="KI1" s="228"/>
      <c r="KJ1" s="228"/>
      <c r="KK1" s="228"/>
      <c r="KL1" s="228"/>
      <c r="KM1" s="228"/>
      <c r="KN1" s="228"/>
      <c r="KO1" s="228"/>
      <c r="KP1" s="228"/>
      <c r="KQ1" s="228"/>
      <c r="KR1" s="228"/>
      <c r="KS1" s="228"/>
      <c r="KT1" s="228"/>
      <c r="KU1" s="228"/>
      <c r="KV1" s="228"/>
      <c r="KW1" s="228"/>
      <c r="KX1" s="228"/>
      <c r="KY1" s="228"/>
      <c r="KZ1" s="228"/>
      <c r="LA1" s="228"/>
      <c r="LB1" s="229" t="s">
        <v>5</v>
      </c>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7" t="s">
        <v>6</v>
      </c>
      <c r="NW1" s="227"/>
      <c r="NX1" s="227"/>
      <c r="NY1" s="227"/>
      <c r="NZ1" s="227"/>
      <c r="OA1" s="227"/>
      <c r="OB1" s="227"/>
      <c r="OC1" s="227"/>
      <c r="OD1" s="227"/>
      <c r="OE1" s="227"/>
      <c r="OF1" s="227"/>
      <c r="OG1" s="227"/>
      <c r="OH1" s="227"/>
      <c r="OI1" s="227"/>
      <c r="OJ1" s="227"/>
      <c r="OK1" s="227"/>
      <c r="OL1" s="227"/>
      <c r="OM1" s="227"/>
      <c r="ON1" s="227"/>
      <c r="OO1" s="227"/>
      <c r="OP1" s="227"/>
      <c r="OQ1" s="227"/>
      <c r="OR1" s="227"/>
      <c r="OS1" s="227"/>
      <c r="OT1" s="227"/>
      <c r="OU1" s="227"/>
      <c r="OV1" s="227"/>
      <c r="OW1" s="227"/>
      <c r="OX1" s="227"/>
      <c r="OY1" s="227"/>
      <c r="OZ1" s="227"/>
      <c r="PA1" s="227"/>
      <c r="PB1" s="227"/>
      <c r="PC1" s="227"/>
      <c r="PD1" s="227"/>
      <c r="PE1" s="227"/>
      <c r="PF1" s="227"/>
      <c r="PG1" s="227"/>
      <c r="PH1" s="227"/>
      <c r="PI1" s="227"/>
      <c r="PJ1" s="227"/>
      <c r="PK1" s="227"/>
      <c r="PL1" s="227"/>
      <c r="PM1" s="227"/>
      <c r="PN1" s="227"/>
      <c r="PO1" s="227"/>
      <c r="PP1" s="227"/>
      <c r="PQ1" s="227"/>
      <c r="PR1" s="227"/>
      <c r="PS1" s="227"/>
      <c r="PT1" s="227"/>
      <c r="PU1" s="227"/>
      <c r="PV1" s="227"/>
      <c r="PW1" s="227"/>
      <c r="PX1" s="227"/>
      <c r="PY1" s="227"/>
      <c r="PZ1" s="227"/>
      <c r="QA1" s="227"/>
      <c r="QB1" s="227"/>
      <c r="QC1" s="227"/>
      <c r="QD1" s="227"/>
      <c r="QE1" s="227"/>
      <c r="QF1" s="227"/>
      <c r="QG1" s="227"/>
      <c r="QH1" s="227"/>
      <c r="QI1" s="227"/>
      <c r="QJ1" s="227"/>
      <c r="QK1" s="227"/>
      <c r="QL1" s="227"/>
      <c r="QM1" s="227"/>
      <c r="QN1" s="227"/>
      <c r="QO1" s="227"/>
      <c r="QP1" s="227"/>
      <c r="QQ1" s="227"/>
      <c r="QR1" s="227"/>
      <c r="QS1" s="227"/>
      <c r="QT1" s="227"/>
      <c r="QU1" s="227"/>
      <c r="QV1" s="11"/>
      <c r="QW1" s="11"/>
      <c r="QX1" s="11"/>
      <c r="QY1" s="11"/>
      <c r="QZ1" s="11"/>
      <c r="RA1" s="11"/>
      <c r="RB1" s="229" t="s">
        <v>7</v>
      </c>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7" t="s">
        <v>8</v>
      </c>
      <c r="VG1" s="227"/>
      <c r="VH1" s="227"/>
      <c r="VI1" s="227"/>
      <c r="VJ1" s="227"/>
      <c r="VK1" s="227"/>
      <c r="VL1" s="227"/>
      <c r="VM1" s="227"/>
      <c r="VN1" s="227"/>
      <c r="VO1" s="227"/>
      <c r="VP1" s="227"/>
      <c r="VQ1" s="227"/>
      <c r="VR1" s="227"/>
      <c r="VS1" s="227"/>
      <c r="VT1" s="227"/>
      <c r="VU1" s="227"/>
      <c r="VV1" s="227"/>
      <c r="VW1" s="227"/>
      <c r="VX1" s="227"/>
      <c r="VY1" s="227"/>
      <c r="VZ1" s="227"/>
      <c r="WA1" s="227"/>
      <c r="WB1" s="227"/>
      <c r="WC1" s="227"/>
      <c r="WD1" s="227"/>
      <c r="WE1" s="227"/>
      <c r="WF1" s="227"/>
      <c r="WG1" s="227"/>
      <c r="WH1" s="227"/>
      <c r="WI1" s="227"/>
      <c r="WJ1" s="227"/>
      <c r="WK1" s="227"/>
      <c r="WL1" s="227"/>
      <c r="WM1" s="227"/>
      <c r="WN1" s="227"/>
      <c r="WO1" s="227"/>
      <c r="WP1" s="227"/>
      <c r="WQ1" s="227"/>
      <c r="WR1" s="227"/>
      <c r="WS1" s="227"/>
      <c r="WT1" s="227"/>
      <c r="WU1" s="227"/>
      <c r="WV1" s="227"/>
      <c r="WW1" s="227"/>
      <c r="WX1" s="227"/>
      <c r="WY1" s="227"/>
      <c r="WZ1" s="227"/>
      <c r="XA1" s="227"/>
      <c r="XB1" s="228" t="s">
        <v>9</v>
      </c>
      <c r="XC1" s="228"/>
      <c r="XD1" s="228"/>
      <c r="XE1" s="228"/>
      <c r="XF1" s="228"/>
      <c r="XG1" s="228"/>
      <c r="XH1" s="228"/>
      <c r="XI1" s="228"/>
      <c r="XJ1" s="228"/>
      <c r="XK1" s="228"/>
      <c r="XL1" s="228"/>
      <c r="XM1" s="228"/>
      <c r="XN1" s="228"/>
      <c r="XO1" s="228"/>
      <c r="XP1" s="228"/>
      <c r="XQ1" s="228"/>
      <c r="XR1" s="228"/>
      <c r="XS1" s="228"/>
      <c r="XT1" s="228"/>
      <c r="XU1" s="228"/>
      <c r="XV1" s="228"/>
      <c r="XW1" s="228"/>
      <c r="XX1" s="228"/>
      <c r="XY1" s="228"/>
      <c r="XZ1" s="228"/>
      <c r="YA1" s="228"/>
      <c r="YB1" s="228"/>
      <c r="YC1" s="228"/>
      <c r="YD1" s="228"/>
      <c r="YE1" s="228"/>
      <c r="YF1" s="228"/>
      <c r="YG1" s="228"/>
      <c r="YH1" s="228"/>
      <c r="YI1" s="228"/>
      <c r="YJ1" s="228"/>
      <c r="YK1" s="228"/>
      <c r="YL1" s="41"/>
      <c r="YM1" s="50"/>
      <c r="YN1" s="41"/>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4"/>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row>
    <row r="2" spans="1:752" ht="15.6">
      <c r="A2" s="5"/>
      <c r="B2" s="227" t="s">
        <v>11</v>
      </c>
      <c r="C2" s="227"/>
      <c r="D2" s="227"/>
      <c r="E2" s="227"/>
      <c r="F2" s="227"/>
      <c r="G2" s="227"/>
      <c r="H2" s="199" t="s">
        <v>12</v>
      </c>
      <c r="I2" s="199"/>
      <c r="J2" s="199"/>
      <c r="K2" s="199"/>
      <c r="L2" s="199"/>
      <c r="M2" s="199"/>
      <c r="N2" s="199" t="s">
        <v>13</v>
      </c>
      <c r="O2" s="199"/>
      <c r="P2" s="199"/>
      <c r="Q2" s="199"/>
      <c r="R2" s="199"/>
      <c r="S2" s="199"/>
      <c r="T2" s="199" t="s">
        <v>14</v>
      </c>
      <c r="U2" s="199"/>
      <c r="V2" s="199"/>
      <c r="W2" s="199"/>
      <c r="X2" s="199"/>
      <c r="Y2" s="199"/>
      <c r="Z2" s="199" t="s">
        <v>15</v>
      </c>
      <c r="AA2" s="199"/>
      <c r="AB2" s="199"/>
      <c r="AC2" s="199"/>
      <c r="AD2" s="199"/>
      <c r="AE2" s="199"/>
      <c r="AF2" s="199" t="s">
        <v>16</v>
      </c>
      <c r="AG2" s="199"/>
      <c r="AH2" s="199"/>
      <c r="AI2" s="199"/>
      <c r="AJ2" s="199"/>
      <c r="AK2" s="199"/>
      <c r="AL2" s="199" t="s">
        <v>17</v>
      </c>
      <c r="AM2" s="199"/>
      <c r="AN2" s="199"/>
      <c r="AO2" s="199"/>
      <c r="AP2" s="199"/>
      <c r="AQ2" s="199"/>
      <c r="AR2" s="199" t="s">
        <v>18</v>
      </c>
      <c r="AS2" s="199"/>
      <c r="AT2" s="199"/>
      <c r="AU2" s="199"/>
      <c r="AV2" s="199"/>
      <c r="AW2" s="199"/>
      <c r="AX2" s="199" t="s">
        <v>19</v>
      </c>
      <c r="AY2" s="199"/>
      <c r="AZ2" s="199"/>
      <c r="BA2" s="199"/>
      <c r="BB2" s="199"/>
      <c r="BC2" s="199"/>
      <c r="BD2" s="199" t="s">
        <v>20</v>
      </c>
      <c r="BE2" s="199"/>
      <c r="BF2" s="199"/>
      <c r="BG2" s="199"/>
      <c r="BH2" s="199"/>
      <c r="BI2" s="199"/>
      <c r="BJ2" s="199" t="s">
        <v>21</v>
      </c>
      <c r="BK2" s="199"/>
      <c r="BL2" s="199"/>
      <c r="BM2" s="199"/>
      <c r="BN2" s="199"/>
      <c r="BO2" s="199"/>
      <c r="BP2" s="199" t="s">
        <v>22</v>
      </c>
      <c r="BQ2" s="199"/>
      <c r="BR2" s="199"/>
      <c r="BS2" s="199"/>
      <c r="BT2" s="199"/>
      <c r="BU2" s="199"/>
      <c r="BV2" s="199" t="s">
        <v>23</v>
      </c>
      <c r="BW2" s="199"/>
      <c r="BX2" s="199"/>
      <c r="BY2" s="199"/>
      <c r="BZ2" s="199"/>
      <c r="CA2" s="199"/>
      <c r="CB2" s="199" t="s">
        <v>24</v>
      </c>
      <c r="CC2" s="199"/>
      <c r="CD2" s="199"/>
      <c r="CE2" s="199"/>
      <c r="CF2" s="199"/>
      <c r="CG2" s="199"/>
      <c r="CH2" s="199" t="s">
        <v>25</v>
      </c>
      <c r="CI2" s="199"/>
      <c r="CJ2" s="199"/>
      <c r="CK2" s="199"/>
      <c r="CL2" s="199"/>
      <c r="CM2" s="199"/>
      <c r="CN2" s="199" t="s">
        <v>26</v>
      </c>
      <c r="CO2" s="199"/>
      <c r="CP2" s="199"/>
      <c r="CQ2" s="199"/>
      <c r="CR2" s="199"/>
      <c r="CS2" s="199"/>
      <c r="CT2" s="199" t="s">
        <v>27</v>
      </c>
      <c r="CU2" s="199"/>
      <c r="CV2" s="199"/>
      <c r="CW2" s="199"/>
      <c r="CX2" s="199"/>
      <c r="CY2" s="199"/>
      <c r="CZ2" s="199" t="s">
        <v>28</v>
      </c>
      <c r="DA2" s="199"/>
      <c r="DB2" s="199"/>
      <c r="DC2" s="199"/>
      <c r="DD2" s="199"/>
      <c r="DE2" s="199"/>
      <c r="DF2" s="199" t="s">
        <v>29</v>
      </c>
      <c r="DG2" s="199"/>
      <c r="DH2" s="199"/>
      <c r="DI2" s="199"/>
      <c r="DJ2" s="199"/>
      <c r="DK2" s="199"/>
      <c r="DL2" s="199" t="s">
        <v>30</v>
      </c>
      <c r="DM2" s="199"/>
      <c r="DN2" s="199"/>
      <c r="DO2" s="199"/>
      <c r="DP2" s="199"/>
      <c r="DQ2" s="199"/>
      <c r="DR2" s="199" t="s">
        <v>31</v>
      </c>
      <c r="DS2" s="199"/>
      <c r="DT2" s="199"/>
      <c r="DU2" s="199"/>
      <c r="DV2" s="199"/>
      <c r="DW2" s="199"/>
      <c r="DX2" s="199" t="s">
        <v>32</v>
      </c>
      <c r="DY2" s="199"/>
      <c r="DZ2" s="199"/>
      <c r="EA2" s="199"/>
      <c r="EB2" s="199"/>
      <c r="EC2" s="199"/>
      <c r="ED2" s="199" t="s">
        <v>33</v>
      </c>
      <c r="EE2" s="199"/>
      <c r="EF2" s="199"/>
      <c r="EG2" s="199"/>
      <c r="EH2" s="199"/>
      <c r="EI2" s="199"/>
      <c r="EJ2" s="199" t="s">
        <v>34</v>
      </c>
      <c r="EK2" s="199"/>
      <c r="EL2" s="199"/>
      <c r="EM2" s="199"/>
      <c r="EN2" s="199"/>
      <c r="EO2" s="199"/>
      <c r="EP2" s="199" t="s">
        <v>35</v>
      </c>
      <c r="EQ2" s="199"/>
      <c r="ER2" s="199"/>
      <c r="ES2" s="199"/>
      <c r="ET2" s="199"/>
      <c r="EU2" s="199"/>
      <c r="EV2" s="199" t="s">
        <v>36</v>
      </c>
      <c r="EW2" s="199"/>
      <c r="EX2" s="199"/>
      <c r="EY2" s="199"/>
      <c r="EZ2" s="199"/>
      <c r="FA2" s="199"/>
      <c r="FB2" s="199" t="s">
        <v>41</v>
      </c>
      <c r="FC2" s="199"/>
      <c r="FD2" s="199"/>
      <c r="FE2" s="199"/>
      <c r="FF2" s="199"/>
      <c r="FG2" s="199"/>
      <c r="FH2" s="199" t="s">
        <v>49</v>
      </c>
      <c r="FI2" s="199"/>
      <c r="FJ2" s="199"/>
      <c r="FK2" s="199"/>
      <c r="FL2" s="199"/>
      <c r="FM2" s="199"/>
      <c r="FN2" s="199" t="s">
        <v>47</v>
      </c>
      <c r="FO2" s="199"/>
      <c r="FP2" s="199"/>
      <c r="FQ2" s="199"/>
      <c r="FR2" s="199"/>
      <c r="FS2" s="199"/>
      <c r="FT2" s="199" t="s">
        <v>38</v>
      </c>
      <c r="FU2" s="199"/>
      <c r="FV2" s="199"/>
      <c r="FW2" s="199"/>
      <c r="FX2" s="199"/>
      <c r="FY2" s="199"/>
      <c r="FZ2" s="199" t="s">
        <v>46</v>
      </c>
      <c r="GA2" s="199"/>
      <c r="GB2" s="199"/>
      <c r="GC2" s="199"/>
      <c r="GD2" s="199"/>
      <c r="GE2" s="199"/>
      <c r="GF2" s="199" t="s">
        <v>39</v>
      </c>
      <c r="GG2" s="199"/>
      <c r="GH2" s="199"/>
      <c r="GI2" s="199"/>
      <c r="GJ2" s="199"/>
      <c r="GK2" s="199"/>
      <c r="GL2" s="199" t="s">
        <v>45</v>
      </c>
      <c r="GM2" s="199"/>
      <c r="GN2" s="199"/>
      <c r="GO2" s="199"/>
      <c r="GP2" s="199"/>
      <c r="GQ2" s="199"/>
      <c r="GR2" s="199" t="s">
        <v>48</v>
      </c>
      <c r="GS2" s="199"/>
      <c r="GT2" s="199"/>
      <c r="GU2" s="199"/>
      <c r="GV2" s="199"/>
      <c r="GW2" s="199"/>
      <c r="GX2" s="199" t="s">
        <v>40</v>
      </c>
      <c r="GY2" s="199"/>
      <c r="GZ2" s="199"/>
      <c r="HA2" s="199"/>
      <c r="HB2" s="199"/>
      <c r="HC2" s="199"/>
      <c r="HD2" s="199" t="s">
        <v>37</v>
      </c>
      <c r="HE2" s="199"/>
      <c r="HF2" s="199"/>
      <c r="HG2" s="199"/>
      <c r="HH2" s="199"/>
      <c r="HI2" s="199"/>
      <c r="HJ2" s="199" t="s">
        <v>51</v>
      </c>
      <c r="HK2" s="199"/>
      <c r="HL2" s="199"/>
      <c r="HM2" s="199"/>
      <c r="HN2" s="199"/>
      <c r="HO2" s="199"/>
      <c r="HP2" s="199" t="s">
        <v>42</v>
      </c>
      <c r="HQ2" s="199"/>
      <c r="HR2" s="199"/>
      <c r="HS2" s="199"/>
      <c r="HT2" s="199"/>
      <c r="HU2" s="199"/>
      <c r="HV2" s="199" t="s">
        <v>50</v>
      </c>
      <c r="HW2" s="199"/>
      <c r="HX2" s="199"/>
      <c r="HY2" s="199"/>
      <c r="HZ2" s="199"/>
      <c r="IA2" s="199"/>
      <c r="IB2" s="199" t="s">
        <v>43</v>
      </c>
      <c r="IC2" s="199"/>
      <c r="ID2" s="199"/>
      <c r="IE2" s="199"/>
      <c r="IF2" s="199"/>
      <c r="IG2" s="199"/>
      <c r="IH2" s="199" t="s">
        <v>44</v>
      </c>
      <c r="II2" s="199"/>
      <c r="IJ2" s="199"/>
      <c r="IK2" s="199"/>
      <c r="IL2" s="199"/>
      <c r="IM2" s="199"/>
      <c r="IN2" s="199" t="s">
        <v>52</v>
      </c>
      <c r="IO2" s="199"/>
      <c r="IP2" s="199"/>
      <c r="IQ2" s="199"/>
      <c r="IR2" s="199"/>
      <c r="IS2" s="199"/>
      <c r="IT2" s="199" t="s">
        <v>53</v>
      </c>
      <c r="IU2" s="199"/>
      <c r="IV2" s="199"/>
      <c r="IW2" s="199"/>
      <c r="IX2" s="199"/>
      <c r="IY2" s="199"/>
      <c r="IZ2" s="199" t="s">
        <v>54</v>
      </c>
      <c r="JA2" s="199"/>
      <c r="JB2" s="199"/>
      <c r="JC2" s="199"/>
      <c r="JD2" s="199"/>
      <c r="JE2" s="199"/>
      <c r="JF2" s="199" t="s">
        <v>55</v>
      </c>
      <c r="JG2" s="199"/>
      <c r="JH2" s="199"/>
      <c r="JI2" s="199"/>
      <c r="JJ2" s="199"/>
      <c r="JK2" s="199"/>
      <c r="JL2" s="199" t="s">
        <v>56</v>
      </c>
      <c r="JM2" s="199"/>
      <c r="JN2" s="199"/>
      <c r="JO2" s="199"/>
      <c r="JP2" s="199"/>
      <c r="JQ2" s="199"/>
      <c r="JR2" s="199" t="s">
        <v>57</v>
      </c>
      <c r="JS2" s="199"/>
      <c r="JT2" s="199"/>
      <c r="JU2" s="199"/>
      <c r="JV2" s="199"/>
      <c r="JW2" s="199"/>
      <c r="JX2" s="199" t="s">
        <v>58</v>
      </c>
      <c r="JY2" s="199"/>
      <c r="JZ2" s="199"/>
      <c r="KA2" s="199"/>
      <c r="KB2" s="199"/>
      <c r="KC2" s="199"/>
      <c r="KD2" s="199" t="s">
        <v>59</v>
      </c>
      <c r="KE2" s="199"/>
      <c r="KF2" s="199"/>
      <c r="KG2" s="199"/>
      <c r="KH2" s="199"/>
      <c r="KI2" s="199"/>
      <c r="KJ2" s="199" t="s">
        <v>60</v>
      </c>
      <c r="KK2" s="199"/>
      <c r="KL2" s="199"/>
      <c r="KM2" s="199"/>
      <c r="KN2" s="199"/>
      <c r="KO2" s="199"/>
      <c r="KP2" s="199" t="s">
        <v>61</v>
      </c>
      <c r="KQ2" s="199"/>
      <c r="KR2" s="199"/>
      <c r="KS2" s="199"/>
      <c r="KT2" s="199"/>
      <c r="KU2" s="199"/>
      <c r="KV2" s="199" t="s">
        <v>62</v>
      </c>
      <c r="KW2" s="199"/>
      <c r="KX2" s="199"/>
      <c r="KY2" s="199"/>
      <c r="KZ2" s="199"/>
      <c r="LA2" s="199"/>
      <c r="LB2" s="199" t="s">
        <v>63</v>
      </c>
      <c r="LC2" s="199"/>
      <c r="LD2" s="199"/>
      <c r="LE2" s="199"/>
      <c r="LF2" s="199"/>
      <c r="LG2" s="199"/>
      <c r="LH2" s="199" t="s">
        <v>64</v>
      </c>
      <c r="LI2" s="199"/>
      <c r="LJ2" s="199"/>
      <c r="LK2" s="199"/>
      <c r="LL2" s="199"/>
      <c r="LM2" s="199"/>
      <c r="LN2" s="199" t="s">
        <v>65</v>
      </c>
      <c r="LO2" s="199"/>
      <c r="LP2" s="199"/>
      <c r="LQ2" s="199"/>
      <c r="LR2" s="199"/>
      <c r="LS2" s="199"/>
      <c r="LT2" s="199" t="s">
        <v>66</v>
      </c>
      <c r="LU2" s="199"/>
      <c r="LV2" s="199"/>
      <c r="LW2" s="199"/>
      <c r="LX2" s="199"/>
      <c r="LY2" s="199"/>
      <c r="LZ2" s="199" t="s">
        <v>67</v>
      </c>
      <c r="MA2" s="199"/>
      <c r="MB2" s="199"/>
      <c r="MC2" s="199"/>
      <c r="MD2" s="199"/>
      <c r="ME2" s="199"/>
      <c r="MF2" s="199" t="s">
        <v>68</v>
      </c>
      <c r="MG2" s="199"/>
      <c r="MH2" s="199"/>
      <c r="MI2" s="199"/>
      <c r="MJ2" s="199"/>
      <c r="MK2" s="199"/>
      <c r="ML2" s="199" t="s">
        <v>69</v>
      </c>
      <c r="MM2" s="199"/>
      <c r="MN2" s="199"/>
      <c r="MO2" s="199"/>
      <c r="MP2" s="199"/>
      <c r="MQ2" s="199"/>
      <c r="MR2" s="199" t="s">
        <v>70</v>
      </c>
      <c r="MS2" s="199"/>
      <c r="MT2" s="199"/>
      <c r="MU2" s="199"/>
      <c r="MV2" s="199"/>
      <c r="MW2" s="199"/>
      <c r="MX2" s="234" t="s">
        <v>71</v>
      </c>
      <c r="MY2" s="234"/>
      <c r="MZ2" s="234"/>
      <c r="NA2" s="234"/>
      <c r="NB2" s="234"/>
      <c r="NC2" s="234"/>
      <c r="ND2" s="199" t="s">
        <v>72</v>
      </c>
      <c r="NE2" s="199"/>
      <c r="NF2" s="199"/>
      <c r="NG2" s="199"/>
      <c r="NH2" s="199"/>
      <c r="NI2" s="199"/>
      <c r="NJ2" s="199" t="s">
        <v>73</v>
      </c>
      <c r="NK2" s="199"/>
      <c r="NL2" s="199"/>
      <c r="NM2" s="199"/>
      <c r="NN2" s="199"/>
      <c r="NO2" s="199"/>
      <c r="NP2" s="199" t="s">
        <v>74</v>
      </c>
      <c r="NQ2" s="199"/>
      <c r="NR2" s="199"/>
      <c r="NS2" s="199"/>
      <c r="NT2" s="199"/>
      <c r="NU2" s="199"/>
      <c r="NV2" s="199" t="s">
        <v>75</v>
      </c>
      <c r="NW2" s="199"/>
      <c r="NX2" s="199"/>
      <c r="NY2" s="199"/>
      <c r="NZ2" s="199"/>
      <c r="OA2" s="199"/>
      <c r="OB2" s="199" t="s">
        <v>76</v>
      </c>
      <c r="OC2" s="199"/>
      <c r="OD2" s="199"/>
      <c r="OE2" s="199"/>
      <c r="OF2" s="199"/>
      <c r="OG2" s="199"/>
      <c r="OH2" s="199" t="s">
        <v>77</v>
      </c>
      <c r="OI2" s="199"/>
      <c r="OJ2" s="199"/>
      <c r="OK2" s="199"/>
      <c r="OL2" s="199"/>
      <c r="OM2" s="199"/>
      <c r="ON2" s="199" t="s">
        <v>78</v>
      </c>
      <c r="OO2" s="199"/>
      <c r="OP2" s="199"/>
      <c r="OQ2" s="199"/>
      <c r="OR2" s="199"/>
      <c r="OS2" s="199"/>
      <c r="OT2" s="199" t="s">
        <v>79</v>
      </c>
      <c r="OU2" s="199"/>
      <c r="OV2" s="199"/>
      <c r="OW2" s="199"/>
      <c r="OX2" s="199"/>
      <c r="OY2" s="199"/>
      <c r="OZ2" s="199" t="s">
        <v>80</v>
      </c>
      <c r="PA2" s="199"/>
      <c r="PB2" s="199"/>
      <c r="PC2" s="199"/>
      <c r="PD2" s="199"/>
      <c r="PE2" s="199"/>
      <c r="PF2" s="199" t="s">
        <v>81</v>
      </c>
      <c r="PG2" s="199"/>
      <c r="PH2" s="199"/>
      <c r="PI2" s="199"/>
      <c r="PJ2" s="199"/>
      <c r="PK2" s="199"/>
      <c r="PL2" s="199" t="s">
        <v>82</v>
      </c>
      <c r="PM2" s="199"/>
      <c r="PN2" s="199"/>
      <c r="PO2" s="199"/>
      <c r="PP2" s="199"/>
      <c r="PQ2" s="199"/>
      <c r="PR2" s="199" t="s">
        <v>83</v>
      </c>
      <c r="PS2" s="199"/>
      <c r="PT2" s="199"/>
      <c r="PU2" s="199"/>
      <c r="PV2" s="199"/>
      <c r="PW2" s="199"/>
      <c r="PX2" s="199" t="s">
        <v>84</v>
      </c>
      <c r="PY2" s="199"/>
      <c r="PZ2" s="199"/>
      <c r="QA2" s="199"/>
      <c r="QB2" s="199"/>
      <c r="QC2" s="199"/>
      <c r="QD2" s="199" t="s">
        <v>85</v>
      </c>
      <c r="QE2" s="199"/>
      <c r="QF2" s="199"/>
      <c r="QG2" s="199"/>
      <c r="QH2" s="199"/>
      <c r="QI2" s="199"/>
      <c r="QJ2" s="199" t="s">
        <v>86</v>
      </c>
      <c r="QK2" s="199"/>
      <c r="QL2" s="199"/>
      <c r="QM2" s="199"/>
      <c r="QN2" s="199"/>
      <c r="QO2" s="199"/>
      <c r="QP2" s="199" t="s">
        <v>87</v>
      </c>
      <c r="QQ2" s="199"/>
      <c r="QR2" s="199"/>
      <c r="QS2" s="199"/>
      <c r="QT2" s="199"/>
      <c r="QU2" s="199"/>
      <c r="QV2" s="228" t="s">
        <v>88</v>
      </c>
      <c r="QW2" s="228"/>
      <c r="QX2" s="228"/>
      <c r="QY2" s="228"/>
      <c r="QZ2" s="228"/>
      <c r="RA2" s="228"/>
      <c r="RB2" s="199" t="s">
        <v>89</v>
      </c>
      <c r="RC2" s="199"/>
      <c r="RD2" s="199"/>
      <c r="RE2" s="199"/>
      <c r="RF2" s="199"/>
      <c r="RG2" s="199"/>
      <c r="RH2" s="199" t="s">
        <v>90</v>
      </c>
      <c r="RI2" s="199"/>
      <c r="RJ2" s="199"/>
      <c r="RK2" s="199"/>
      <c r="RL2" s="199"/>
      <c r="RM2" s="199"/>
      <c r="RN2" s="199" t="s">
        <v>91</v>
      </c>
      <c r="RO2" s="199"/>
      <c r="RP2" s="199"/>
      <c r="RQ2" s="199"/>
      <c r="RR2" s="199"/>
      <c r="RS2" s="199"/>
      <c r="RT2" s="199" t="s">
        <v>92</v>
      </c>
      <c r="RU2" s="199"/>
      <c r="RV2" s="199"/>
      <c r="RW2" s="199"/>
      <c r="RX2" s="199"/>
      <c r="RY2" s="199"/>
      <c r="RZ2" s="199" t="s">
        <v>93</v>
      </c>
      <c r="SA2" s="199"/>
      <c r="SB2" s="199"/>
      <c r="SC2" s="199"/>
      <c r="SD2" s="199"/>
      <c r="SE2" s="199"/>
      <c r="SF2" s="199" t="s">
        <v>94</v>
      </c>
      <c r="SG2" s="199"/>
      <c r="SH2" s="199"/>
      <c r="SI2" s="199"/>
      <c r="SJ2" s="199"/>
      <c r="SK2" s="199"/>
      <c r="SL2" s="199" t="s">
        <v>95</v>
      </c>
      <c r="SM2" s="199"/>
      <c r="SN2" s="199"/>
      <c r="SO2" s="199"/>
      <c r="SP2" s="199"/>
      <c r="SQ2" s="199"/>
      <c r="SR2" s="199" t="s">
        <v>96</v>
      </c>
      <c r="SS2" s="199"/>
      <c r="ST2" s="199"/>
      <c r="SU2" s="199"/>
      <c r="SV2" s="199"/>
      <c r="SW2" s="199"/>
      <c r="SX2" s="199" t="s">
        <v>97</v>
      </c>
      <c r="SY2" s="199"/>
      <c r="SZ2" s="199"/>
      <c r="TA2" s="199"/>
      <c r="TB2" s="199"/>
      <c r="TC2" s="199"/>
      <c r="TD2" s="199" t="s">
        <v>98</v>
      </c>
      <c r="TE2" s="199"/>
      <c r="TF2" s="199"/>
      <c r="TG2" s="199"/>
      <c r="TH2" s="199"/>
      <c r="TI2" s="199"/>
      <c r="TJ2" s="199" t="s">
        <v>99</v>
      </c>
      <c r="TK2" s="199"/>
      <c r="TL2" s="199"/>
      <c r="TM2" s="199"/>
      <c r="TN2" s="199"/>
      <c r="TO2" s="199"/>
      <c r="TP2" s="199" t="s">
        <v>100</v>
      </c>
      <c r="TQ2" s="199"/>
      <c r="TR2" s="199"/>
      <c r="TS2" s="199"/>
      <c r="TT2" s="199"/>
      <c r="TU2" s="199"/>
      <c r="TV2" s="199" t="s">
        <v>101</v>
      </c>
      <c r="TW2" s="199"/>
      <c r="TX2" s="199"/>
      <c r="TY2" s="199"/>
      <c r="TZ2" s="199"/>
      <c r="UA2" s="199"/>
      <c r="UB2" s="199" t="s">
        <v>102</v>
      </c>
      <c r="UC2" s="199"/>
      <c r="UD2" s="199"/>
      <c r="UE2" s="199"/>
      <c r="UF2" s="199"/>
      <c r="UG2" s="199"/>
      <c r="UH2" s="199" t="s">
        <v>103</v>
      </c>
      <c r="UI2" s="199"/>
      <c r="UJ2" s="199"/>
      <c r="UK2" s="199"/>
      <c r="UL2" s="199"/>
      <c r="UM2" s="199"/>
      <c r="UN2" s="199" t="s">
        <v>104</v>
      </c>
      <c r="UO2" s="199"/>
      <c r="UP2" s="199"/>
      <c r="UQ2" s="199"/>
      <c r="UR2" s="199"/>
      <c r="US2" s="199"/>
      <c r="UT2" s="199" t="s">
        <v>105</v>
      </c>
      <c r="UU2" s="199"/>
      <c r="UV2" s="199"/>
      <c r="UW2" s="199"/>
      <c r="UX2" s="199"/>
      <c r="UY2" s="199"/>
      <c r="UZ2" s="199" t="s">
        <v>106</v>
      </c>
      <c r="VA2" s="199"/>
      <c r="VB2" s="199"/>
      <c r="VC2" s="199"/>
      <c r="VD2" s="199"/>
      <c r="VE2" s="199"/>
      <c r="VF2" s="199" t="s">
        <v>192</v>
      </c>
      <c r="VG2" s="199"/>
      <c r="VH2" s="199"/>
      <c r="VI2" s="199"/>
      <c r="VJ2" s="199"/>
      <c r="VK2" s="199"/>
      <c r="VL2" s="199" t="s">
        <v>108</v>
      </c>
      <c r="VM2" s="199"/>
      <c r="VN2" s="199"/>
      <c r="VO2" s="199"/>
      <c r="VP2" s="199"/>
      <c r="VQ2" s="199"/>
      <c r="VR2" s="199" t="s">
        <v>109</v>
      </c>
      <c r="VS2" s="199"/>
      <c r="VT2" s="199"/>
      <c r="VU2" s="199"/>
      <c r="VV2" s="199"/>
      <c r="VW2" s="199"/>
      <c r="VX2" s="199" t="s">
        <v>110</v>
      </c>
      <c r="VY2" s="199"/>
      <c r="VZ2" s="199"/>
      <c r="WA2" s="199"/>
      <c r="WB2" s="199"/>
      <c r="WC2" s="199"/>
      <c r="WD2" s="199" t="s">
        <v>111</v>
      </c>
      <c r="WE2" s="199"/>
      <c r="WF2" s="199"/>
      <c r="WG2" s="199"/>
      <c r="WH2" s="199"/>
      <c r="WI2" s="199"/>
      <c r="WJ2" s="199" t="s">
        <v>112</v>
      </c>
      <c r="WK2" s="199"/>
      <c r="WL2" s="199"/>
      <c r="WM2" s="199"/>
      <c r="WN2" s="199"/>
      <c r="WO2" s="199"/>
      <c r="WP2" s="199" t="s">
        <v>113</v>
      </c>
      <c r="WQ2" s="199"/>
      <c r="WR2" s="199"/>
      <c r="WS2" s="199"/>
      <c r="WT2" s="199"/>
      <c r="WU2" s="199"/>
      <c r="WV2" s="199" t="s">
        <v>114</v>
      </c>
      <c r="WW2" s="199"/>
      <c r="WX2" s="199"/>
      <c r="WY2" s="199"/>
      <c r="WZ2" s="199"/>
      <c r="XA2" s="199"/>
      <c r="XB2" s="199" t="s">
        <v>115</v>
      </c>
      <c r="XC2" s="199"/>
      <c r="XD2" s="199"/>
      <c r="XE2" s="199"/>
      <c r="XF2" s="199"/>
      <c r="XG2" s="199"/>
      <c r="XH2" s="199" t="s">
        <v>116</v>
      </c>
      <c r="XI2" s="199"/>
      <c r="XJ2" s="199"/>
      <c r="XK2" s="199"/>
      <c r="XL2" s="199"/>
      <c r="XM2" s="199"/>
      <c r="XN2" s="199" t="s">
        <v>117</v>
      </c>
      <c r="XO2" s="199"/>
      <c r="XP2" s="199"/>
      <c r="XQ2" s="199"/>
      <c r="XR2" s="199"/>
      <c r="XS2" s="199"/>
      <c r="XT2" s="199" t="s">
        <v>118</v>
      </c>
      <c r="XU2" s="199"/>
      <c r="XV2" s="199"/>
      <c r="XW2" s="199"/>
      <c r="XX2" s="199"/>
      <c r="XY2" s="199"/>
      <c r="XZ2" s="199" t="s">
        <v>119</v>
      </c>
      <c r="YA2" s="199"/>
      <c r="YB2" s="199"/>
      <c r="YC2" s="199"/>
      <c r="YD2" s="199"/>
      <c r="YE2" s="199"/>
      <c r="YF2" s="199" t="s">
        <v>120</v>
      </c>
      <c r="YG2" s="199"/>
      <c r="YH2" s="199"/>
      <c r="YI2" s="199"/>
      <c r="YJ2" s="199"/>
      <c r="YK2" s="199"/>
      <c r="YL2" s="51"/>
      <c r="YM2" s="232"/>
      <c r="YN2" s="233"/>
      <c r="YO2" s="233"/>
      <c r="YP2" s="233"/>
      <c r="YQ2" s="233"/>
      <c r="YR2" s="233"/>
      <c r="YS2" s="232"/>
      <c r="YT2" s="233"/>
      <c r="YU2" s="233"/>
      <c r="YV2" s="233"/>
      <c r="YW2" s="233"/>
      <c r="YX2" s="233"/>
      <c r="YY2" s="232"/>
      <c r="YZ2" s="233"/>
      <c r="ZA2" s="233"/>
      <c r="ZB2" s="233"/>
      <c r="ZC2" s="233"/>
      <c r="ZD2" s="233"/>
      <c r="ZE2" s="232"/>
      <c r="ZF2" s="233"/>
      <c r="ZG2" s="233"/>
      <c r="ZH2" s="233"/>
      <c r="ZI2" s="233"/>
      <c r="ZJ2" s="233"/>
      <c r="ZK2" s="232"/>
      <c r="ZL2" s="233"/>
      <c r="ZM2" s="233"/>
      <c r="ZN2" s="233"/>
      <c r="ZO2" s="233"/>
      <c r="ZP2" s="233"/>
      <c r="ZQ2" s="232"/>
      <c r="ZR2" s="233"/>
      <c r="ZS2" s="233"/>
      <c r="ZT2" s="233"/>
      <c r="ZU2" s="233"/>
      <c r="ZV2" s="233"/>
      <c r="ZW2" s="232"/>
      <c r="ZX2" s="233"/>
      <c r="ZY2" s="233"/>
      <c r="ZZ2" s="233"/>
      <c r="AAA2" s="233"/>
      <c r="AAB2" s="233"/>
      <c r="AAC2" s="232"/>
      <c r="AAD2" s="233"/>
      <c r="AAE2" s="233"/>
      <c r="AAF2" s="233"/>
      <c r="AAG2" s="233"/>
      <c r="AAH2" s="233"/>
      <c r="AAI2" s="232"/>
      <c r="AAJ2" s="233"/>
      <c r="AAK2" s="233"/>
      <c r="AAL2" s="233"/>
      <c r="AAM2" s="233"/>
      <c r="AAN2" s="233"/>
      <c r="AAO2" s="232"/>
      <c r="AAP2" s="233"/>
      <c r="AAQ2" s="233"/>
      <c r="AAR2" s="233"/>
      <c r="AAS2" s="233"/>
      <c r="AAT2" s="233"/>
      <c r="AAU2" s="232"/>
      <c r="AAV2" s="233"/>
      <c r="AAW2" s="233"/>
      <c r="AAX2" s="233"/>
      <c r="AAY2" s="233"/>
      <c r="AAZ2" s="233"/>
      <c r="ABA2" s="48"/>
      <c r="ABB2" s="22"/>
      <c r="ABC2" s="22"/>
      <c r="ABD2" s="22"/>
      <c r="ABE2" s="22"/>
      <c r="ABF2" s="22"/>
      <c r="ABG2" s="232"/>
      <c r="ABH2" s="233"/>
      <c r="ABI2" s="233"/>
      <c r="ABJ2" s="233"/>
      <c r="ABK2" s="233"/>
      <c r="ABL2" s="233"/>
      <c r="ABM2" s="232"/>
      <c r="ABN2" s="233"/>
      <c r="ABO2" s="233"/>
      <c r="ABP2" s="233"/>
      <c r="ABQ2" s="233"/>
      <c r="ABR2" s="233"/>
      <c r="ABS2" s="232"/>
      <c r="ABT2" s="233"/>
      <c r="ABU2" s="233"/>
      <c r="ABV2" s="233"/>
      <c r="ABW2" s="233"/>
      <c r="ABX2" s="233"/>
    </row>
    <row r="3" spans="1:752" ht="15.6">
      <c r="A3" s="5"/>
      <c r="B3" s="5" t="s">
        <v>193</v>
      </c>
      <c r="C3" s="5" t="s">
        <v>194</v>
      </c>
      <c r="D3" s="5" t="s">
        <v>195</v>
      </c>
      <c r="E3" s="5" t="s">
        <v>196</v>
      </c>
      <c r="F3" s="5" t="s">
        <v>197</v>
      </c>
      <c r="G3" s="5" t="s">
        <v>198</v>
      </c>
      <c r="H3" s="5" t="s">
        <v>193</v>
      </c>
      <c r="I3" s="5" t="s">
        <v>194</v>
      </c>
      <c r="J3" s="5" t="s">
        <v>195</v>
      </c>
      <c r="K3" s="5" t="s">
        <v>196</v>
      </c>
      <c r="L3" s="5" t="s">
        <v>197</v>
      </c>
      <c r="M3" s="5" t="s">
        <v>198</v>
      </c>
      <c r="N3" s="5" t="s">
        <v>193</v>
      </c>
      <c r="O3" s="5" t="s">
        <v>194</v>
      </c>
      <c r="P3" s="5" t="s">
        <v>195</v>
      </c>
      <c r="Q3" s="5" t="s">
        <v>196</v>
      </c>
      <c r="R3" s="5" t="s">
        <v>197</v>
      </c>
      <c r="S3" s="5" t="s">
        <v>198</v>
      </c>
      <c r="T3" s="5" t="s">
        <v>193</v>
      </c>
      <c r="U3" s="5" t="s">
        <v>194</v>
      </c>
      <c r="V3" s="5" t="s">
        <v>195</v>
      </c>
      <c r="W3" s="5" t="s">
        <v>196</v>
      </c>
      <c r="X3" s="5" t="s">
        <v>197</v>
      </c>
      <c r="Y3" s="5" t="s">
        <v>198</v>
      </c>
      <c r="Z3" s="5" t="s">
        <v>193</v>
      </c>
      <c r="AA3" s="5" t="s">
        <v>194</v>
      </c>
      <c r="AB3" s="5" t="s">
        <v>195</v>
      </c>
      <c r="AC3" s="5" t="s">
        <v>196</v>
      </c>
      <c r="AD3" s="5" t="s">
        <v>197</v>
      </c>
      <c r="AE3" s="5" t="s">
        <v>198</v>
      </c>
      <c r="AF3" s="5" t="s">
        <v>193</v>
      </c>
      <c r="AG3" s="5" t="s">
        <v>194</v>
      </c>
      <c r="AH3" s="5" t="s">
        <v>195</v>
      </c>
      <c r="AI3" s="5" t="s">
        <v>196</v>
      </c>
      <c r="AJ3" s="5" t="s">
        <v>197</v>
      </c>
      <c r="AK3" s="5" t="s">
        <v>198</v>
      </c>
      <c r="AL3" s="5" t="s">
        <v>193</v>
      </c>
      <c r="AM3" s="5" t="s">
        <v>194</v>
      </c>
      <c r="AN3" s="5" t="s">
        <v>195</v>
      </c>
      <c r="AO3" s="5" t="s">
        <v>196</v>
      </c>
      <c r="AP3" s="5" t="s">
        <v>197</v>
      </c>
      <c r="AQ3" s="5" t="s">
        <v>198</v>
      </c>
      <c r="AR3" s="5" t="s">
        <v>193</v>
      </c>
      <c r="AS3" s="5" t="s">
        <v>194</v>
      </c>
      <c r="AT3" s="5" t="s">
        <v>195</v>
      </c>
      <c r="AU3" s="5" t="s">
        <v>196</v>
      </c>
      <c r="AV3" s="5" t="s">
        <v>197</v>
      </c>
      <c r="AW3" s="5" t="s">
        <v>198</v>
      </c>
      <c r="AX3" s="5" t="s">
        <v>193</v>
      </c>
      <c r="AY3" s="5" t="s">
        <v>194</v>
      </c>
      <c r="AZ3" s="5" t="s">
        <v>195</v>
      </c>
      <c r="BA3" s="5" t="s">
        <v>196</v>
      </c>
      <c r="BB3" s="5" t="s">
        <v>197</v>
      </c>
      <c r="BC3" s="5" t="s">
        <v>198</v>
      </c>
      <c r="BD3" s="5" t="s">
        <v>193</v>
      </c>
      <c r="BE3" s="5" t="s">
        <v>194</v>
      </c>
      <c r="BF3" s="5" t="s">
        <v>195</v>
      </c>
      <c r="BG3" s="5" t="s">
        <v>196</v>
      </c>
      <c r="BH3" s="5" t="s">
        <v>197</v>
      </c>
      <c r="BI3" s="5" t="s">
        <v>198</v>
      </c>
      <c r="BJ3" s="5" t="s">
        <v>193</v>
      </c>
      <c r="BK3" s="5" t="s">
        <v>194</v>
      </c>
      <c r="BL3" s="5" t="s">
        <v>195</v>
      </c>
      <c r="BM3" s="5" t="s">
        <v>196</v>
      </c>
      <c r="BN3" s="5" t="s">
        <v>197</v>
      </c>
      <c r="BO3" s="5" t="s">
        <v>198</v>
      </c>
      <c r="BP3" s="5" t="s">
        <v>193</v>
      </c>
      <c r="BQ3" s="5" t="s">
        <v>194</v>
      </c>
      <c r="BR3" s="5" t="s">
        <v>195</v>
      </c>
      <c r="BS3" s="5" t="s">
        <v>196</v>
      </c>
      <c r="BT3" s="5" t="s">
        <v>197</v>
      </c>
      <c r="BU3" s="5" t="s">
        <v>198</v>
      </c>
      <c r="BV3" s="5" t="s">
        <v>193</v>
      </c>
      <c r="BW3" s="5" t="s">
        <v>194</v>
      </c>
      <c r="BX3" s="5" t="s">
        <v>195</v>
      </c>
      <c r="BY3" s="5" t="s">
        <v>196</v>
      </c>
      <c r="BZ3" s="5" t="s">
        <v>197</v>
      </c>
      <c r="CA3" s="5" t="s">
        <v>198</v>
      </c>
      <c r="CB3" s="5" t="s">
        <v>193</v>
      </c>
      <c r="CC3" s="5" t="s">
        <v>194</v>
      </c>
      <c r="CD3" s="5" t="s">
        <v>195</v>
      </c>
      <c r="CE3" s="5" t="s">
        <v>196</v>
      </c>
      <c r="CF3" s="5" t="s">
        <v>197</v>
      </c>
      <c r="CG3" s="5" t="s">
        <v>198</v>
      </c>
      <c r="CH3" s="5" t="s">
        <v>193</v>
      </c>
      <c r="CI3" s="5" t="s">
        <v>194</v>
      </c>
      <c r="CJ3" s="5" t="s">
        <v>195</v>
      </c>
      <c r="CK3" s="5" t="s">
        <v>196</v>
      </c>
      <c r="CL3" s="5" t="s">
        <v>197</v>
      </c>
      <c r="CM3" s="5" t="s">
        <v>198</v>
      </c>
      <c r="CN3" s="5" t="s">
        <v>193</v>
      </c>
      <c r="CO3" s="5" t="s">
        <v>194</v>
      </c>
      <c r="CP3" s="5" t="s">
        <v>195</v>
      </c>
      <c r="CQ3" s="5" t="s">
        <v>196</v>
      </c>
      <c r="CR3" s="5" t="s">
        <v>197</v>
      </c>
      <c r="CS3" s="5" t="s">
        <v>198</v>
      </c>
      <c r="CT3" s="5" t="s">
        <v>193</v>
      </c>
      <c r="CU3" s="5" t="s">
        <v>194</v>
      </c>
      <c r="CV3" s="5" t="s">
        <v>195</v>
      </c>
      <c r="CW3" s="5" t="s">
        <v>196</v>
      </c>
      <c r="CX3" s="5" t="s">
        <v>197</v>
      </c>
      <c r="CY3" s="5" t="s">
        <v>198</v>
      </c>
      <c r="CZ3" s="5" t="s">
        <v>193</v>
      </c>
      <c r="DA3" s="5" t="s">
        <v>194</v>
      </c>
      <c r="DB3" s="5" t="s">
        <v>195</v>
      </c>
      <c r="DC3" s="5" t="s">
        <v>196</v>
      </c>
      <c r="DD3" s="5" t="s">
        <v>197</v>
      </c>
      <c r="DE3" s="5" t="s">
        <v>198</v>
      </c>
      <c r="DF3" s="5" t="s">
        <v>193</v>
      </c>
      <c r="DG3" s="5" t="s">
        <v>194</v>
      </c>
      <c r="DH3" s="5" t="s">
        <v>195</v>
      </c>
      <c r="DI3" s="5" t="s">
        <v>196</v>
      </c>
      <c r="DJ3" s="5" t="s">
        <v>197</v>
      </c>
      <c r="DK3" s="5" t="s">
        <v>198</v>
      </c>
      <c r="DL3" s="5" t="s">
        <v>193</v>
      </c>
      <c r="DM3" s="5" t="s">
        <v>194</v>
      </c>
      <c r="DN3" s="5" t="s">
        <v>195</v>
      </c>
      <c r="DO3" s="5" t="s">
        <v>196</v>
      </c>
      <c r="DP3" s="5" t="s">
        <v>197</v>
      </c>
      <c r="DQ3" s="5" t="s">
        <v>198</v>
      </c>
      <c r="DR3" s="5" t="s">
        <v>193</v>
      </c>
      <c r="DS3" s="5" t="s">
        <v>194</v>
      </c>
      <c r="DT3" s="5" t="s">
        <v>195</v>
      </c>
      <c r="DU3" s="5" t="s">
        <v>196</v>
      </c>
      <c r="DV3" s="5" t="s">
        <v>197</v>
      </c>
      <c r="DW3" s="5" t="s">
        <v>198</v>
      </c>
      <c r="DX3" s="5" t="s">
        <v>193</v>
      </c>
      <c r="DY3" s="5" t="s">
        <v>194</v>
      </c>
      <c r="DZ3" s="5" t="s">
        <v>195</v>
      </c>
      <c r="EA3" s="5" t="s">
        <v>196</v>
      </c>
      <c r="EB3" s="5" t="s">
        <v>197</v>
      </c>
      <c r="EC3" s="5" t="s">
        <v>198</v>
      </c>
      <c r="ED3" s="5" t="s">
        <v>193</v>
      </c>
      <c r="EE3" s="5" t="s">
        <v>194</v>
      </c>
      <c r="EF3" s="5" t="s">
        <v>195</v>
      </c>
      <c r="EG3" s="5" t="s">
        <v>196</v>
      </c>
      <c r="EH3" s="5" t="s">
        <v>197</v>
      </c>
      <c r="EI3" s="5" t="s">
        <v>198</v>
      </c>
      <c r="EJ3" s="5" t="s">
        <v>193</v>
      </c>
      <c r="EK3" s="5" t="s">
        <v>194</v>
      </c>
      <c r="EL3" s="5" t="s">
        <v>195</v>
      </c>
      <c r="EM3" s="5" t="s">
        <v>196</v>
      </c>
      <c r="EN3" s="5" t="s">
        <v>197</v>
      </c>
      <c r="EO3" s="5" t="s">
        <v>198</v>
      </c>
      <c r="EP3" s="5" t="s">
        <v>193</v>
      </c>
      <c r="EQ3" s="5" t="s">
        <v>194</v>
      </c>
      <c r="ER3" s="5" t="s">
        <v>195</v>
      </c>
      <c r="ES3" s="5" t="s">
        <v>196</v>
      </c>
      <c r="ET3" s="5" t="s">
        <v>197</v>
      </c>
      <c r="EU3" s="5" t="s">
        <v>198</v>
      </c>
      <c r="EV3" s="5" t="s">
        <v>193</v>
      </c>
      <c r="EW3" s="5" t="s">
        <v>194</v>
      </c>
      <c r="EX3" s="5" t="s">
        <v>195</v>
      </c>
      <c r="EY3" s="5" t="s">
        <v>196</v>
      </c>
      <c r="EZ3" s="5" t="s">
        <v>197</v>
      </c>
      <c r="FA3" s="5" t="s">
        <v>198</v>
      </c>
      <c r="FB3" s="5" t="s">
        <v>193</v>
      </c>
      <c r="FC3" s="5" t="s">
        <v>194</v>
      </c>
      <c r="FD3" s="5" t="s">
        <v>195</v>
      </c>
      <c r="FE3" s="5" t="s">
        <v>196</v>
      </c>
      <c r="FF3" s="5" t="s">
        <v>197</v>
      </c>
      <c r="FG3" s="5" t="s">
        <v>198</v>
      </c>
      <c r="FH3" s="5" t="s">
        <v>193</v>
      </c>
      <c r="FI3" s="5" t="s">
        <v>194</v>
      </c>
      <c r="FJ3" s="5" t="s">
        <v>195</v>
      </c>
      <c r="FK3" s="5" t="s">
        <v>196</v>
      </c>
      <c r="FL3" s="5" t="s">
        <v>197</v>
      </c>
      <c r="FM3" s="5" t="s">
        <v>198</v>
      </c>
      <c r="FN3" s="5" t="s">
        <v>193</v>
      </c>
      <c r="FO3" s="5" t="s">
        <v>194</v>
      </c>
      <c r="FP3" s="5" t="s">
        <v>195</v>
      </c>
      <c r="FQ3" s="5" t="s">
        <v>196</v>
      </c>
      <c r="FR3" s="5" t="s">
        <v>197</v>
      </c>
      <c r="FS3" s="5" t="s">
        <v>198</v>
      </c>
      <c r="FT3" s="5" t="s">
        <v>193</v>
      </c>
      <c r="FU3" s="5" t="s">
        <v>194</v>
      </c>
      <c r="FV3" s="5" t="s">
        <v>195</v>
      </c>
      <c r="FW3" s="5" t="s">
        <v>196</v>
      </c>
      <c r="FX3" s="5" t="s">
        <v>197</v>
      </c>
      <c r="FY3" s="5" t="s">
        <v>198</v>
      </c>
      <c r="FZ3" s="5" t="s">
        <v>193</v>
      </c>
      <c r="GA3" s="5" t="s">
        <v>194</v>
      </c>
      <c r="GB3" s="5" t="s">
        <v>195</v>
      </c>
      <c r="GC3" s="5" t="s">
        <v>196</v>
      </c>
      <c r="GD3" s="5" t="s">
        <v>197</v>
      </c>
      <c r="GE3" s="5" t="s">
        <v>198</v>
      </c>
      <c r="GF3" s="5" t="s">
        <v>193</v>
      </c>
      <c r="GG3" s="5" t="s">
        <v>194</v>
      </c>
      <c r="GH3" s="5" t="s">
        <v>195</v>
      </c>
      <c r="GI3" s="5" t="s">
        <v>196</v>
      </c>
      <c r="GJ3" s="5" t="s">
        <v>197</v>
      </c>
      <c r="GK3" s="5" t="s">
        <v>198</v>
      </c>
      <c r="GL3" s="5" t="s">
        <v>193</v>
      </c>
      <c r="GM3" s="5" t="s">
        <v>194</v>
      </c>
      <c r="GN3" s="5" t="s">
        <v>195</v>
      </c>
      <c r="GO3" s="5" t="s">
        <v>196</v>
      </c>
      <c r="GP3" s="5" t="s">
        <v>197</v>
      </c>
      <c r="GQ3" s="5" t="s">
        <v>198</v>
      </c>
      <c r="GR3" s="5" t="s">
        <v>193</v>
      </c>
      <c r="GS3" s="5" t="s">
        <v>194</v>
      </c>
      <c r="GT3" s="5" t="s">
        <v>195</v>
      </c>
      <c r="GU3" s="5" t="s">
        <v>196</v>
      </c>
      <c r="GV3" s="5" t="s">
        <v>197</v>
      </c>
      <c r="GW3" s="5" t="s">
        <v>198</v>
      </c>
      <c r="GX3" s="5" t="s">
        <v>193</v>
      </c>
      <c r="GY3" s="5" t="s">
        <v>194</v>
      </c>
      <c r="GZ3" s="5" t="s">
        <v>195</v>
      </c>
      <c r="HA3" s="5" t="s">
        <v>196</v>
      </c>
      <c r="HB3" s="5" t="s">
        <v>197</v>
      </c>
      <c r="HC3" s="5" t="s">
        <v>198</v>
      </c>
      <c r="HD3" s="5" t="s">
        <v>193</v>
      </c>
      <c r="HE3" s="5" t="s">
        <v>194</v>
      </c>
      <c r="HF3" s="5" t="s">
        <v>195</v>
      </c>
      <c r="HG3" s="5" t="s">
        <v>196</v>
      </c>
      <c r="HH3" s="5" t="s">
        <v>197</v>
      </c>
      <c r="HI3" s="5" t="s">
        <v>198</v>
      </c>
      <c r="HJ3" s="5" t="s">
        <v>193</v>
      </c>
      <c r="HK3" s="5" t="s">
        <v>194</v>
      </c>
      <c r="HL3" s="5" t="s">
        <v>195</v>
      </c>
      <c r="HM3" s="5" t="s">
        <v>196</v>
      </c>
      <c r="HN3" s="5" t="s">
        <v>197</v>
      </c>
      <c r="HO3" s="5" t="s">
        <v>198</v>
      </c>
      <c r="HP3" s="5" t="s">
        <v>193</v>
      </c>
      <c r="HQ3" s="5" t="s">
        <v>194</v>
      </c>
      <c r="HR3" s="5" t="s">
        <v>195</v>
      </c>
      <c r="HS3" s="5" t="s">
        <v>196</v>
      </c>
      <c r="HT3" s="5" t="s">
        <v>197</v>
      </c>
      <c r="HU3" s="5" t="s">
        <v>198</v>
      </c>
      <c r="HV3" s="5" t="s">
        <v>193</v>
      </c>
      <c r="HW3" s="5" t="s">
        <v>194</v>
      </c>
      <c r="HX3" s="5" t="s">
        <v>195</v>
      </c>
      <c r="HY3" s="5" t="s">
        <v>196</v>
      </c>
      <c r="HZ3" s="5" t="s">
        <v>197</v>
      </c>
      <c r="IA3" s="5" t="s">
        <v>198</v>
      </c>
      <c r="IB3" s="5" t="s">
        <v>193</v>
      </c>
      <c r="IC3" s="5" t="s">
        <v>194</v>
      </c>
      <c r="ID3" s="5" t="s">
        <v>195</v>
      </c>
      <c r="IE3" s="5" t="s">
        <v>196</v>
      </c>
      <c r="IF3" s="5" t="s">
        <v>197</v>
      </c>
      <c r="IG3" s="5" t="s">
        <v>198</v>
      </c>
      <c r="IH3" s="5" t="s">
        <v>193</v>
      </c>
      <c r="II3" s="5" t="s">
        <v>194</v>
      </c>
      <c r="IJ3" s="5" t="s">
        <v>195</v>
      </c>
      <c r="IK3" s="5" t="s">
        <v>196</v>
      </c>
      <c r="IL3" s="5" t="s">
        <v>197</v>
      </c>
      <c r="IM3" s="5" t="s">
        <v>198</v>
      </c>
      <c r="IN3" s="5" t="s">
        <v>193</v>
      </c>
      <c r="IO3" s="5" t="s">
        <v>194</v>
      </c>
      <c r="IP3" s="5" t="s">
        <v>195</v>
      </c>
      <c r="IQ3" s="5" t="s">
        <v>196</v>
      </c>
      <c r="IR3" s="5" t="s">
        <v>197</v>
      </c>
      <c r="IS3" s="5" t="s">
        <v>198</v>
      </c>
      <c r="IT3" s="5" t="s">
        <v>193</v>
      </c>
      <c r="IU3" s="5" t="s">
        <v>194</v>
      </c>
      <c r="IV3" s="5" t="s">
        <v>195</v>
      </c>
      <c r="IW3" s="5" t="s">
        <v>196</v>
      </c>
      <c r="IX3" s="5" t="s">
        <v>197</v>
      </c>
      <c r="IY3" s="5" t="s">
        <v>198</v>
      </c>
      <c r="IZ3" s="5" t="s">
        <v>193</v>
      </c>
      <c r="JA3" s="5" t="s">
        <v>194</v>
      </c>
      <c r="JB3" s="5" t="s">
        <v>195</v>
      </c>
      <c r="JC3" s="5" t="s">
        <v>196</v>
      </c>
      <c r="JD3" s="5" t="s">
        <v>197</v>
      </c>
      <c r="JE3" s="5" t="s">
        <v>198</v>
      </c>
      <c r="JF3" s="5" t="s">
        <v>193</v>
      </c>
      <c r="JG3" s="5" t="s">
        <v>194</v>
      </c>
      <c r="JH3" s="5" t="s">
        <v>195</v>
      </c>
      <c r="JI3" s="5" t="s">
        <v>196</v>
      </c>
      <c r="JJ3" s="5" t="s">
        <v>197</v>
      </c>
      <c r="JK3" s="5" t="s">
        <v>198</v>
      </c>
      <c r="JL3" s="5" t="s">
        <v>193</v>
      </c>
      <c r="JM3" s="5" t="s">
        <v>194</v>
      </c>
      <c r="JN3" s="5" t="s">
        <v>195</v>
      </c>
      <c r="JO3" s="5" t="s">
        <v>196</v>
      </c>
      <c r="JP3" s="5" t="s">
        <v>197</v>
      </c>
      <c r="JQ3" s="5" t="s">
        <v>198</v>
      </c>
      <c r="JR3" s="5" t="s">
        <v>193</v>
      </c>
      <c r="JS3" s="5" t="s">
        <v>194</v>
      </c>
      <c r="JT3" s="5" t="s">
        <v>195</v>
      </c>
      <c r="JU3" s="5" t="s">
        <v>196</v>
      </c>
      <c r="JV3" s="5" t="s">
        <v>197</v>
      </c>
      <c r="JW3" s="5" t="s">
        <v>198</v>
      </c>
      <c r="JX3" s="5" t="s">
        <v>193</v>
      </c>
      <c r="JY3" s="5" t="s">
        <v>194</v>
      </c>
      <c r="JZ3" s="5" t="s">
        <v>195</v>
      </c>
      <c r="KA3" s="5" t="s">
        <v>196</v>
      </c>
      <c r="KB3" s="5" t="s">
        <v>197</v>
      </c>
      <c r="KC3" s="5" t="s">
        <v>198</v>
      </c>
      <c r="KD3" s="5" t="s">
        <v>193</v>
      </c>
      <c r="KE3" s="5" t="s">
        <v>194</v>
      </c>
      <c r="KF3" s="5" t="s">
        <v>195</v>
      </c>
      <c r="KG3" s="5" t="s">
        <v>196</v>
      </c>
      <c r="KH3" s="5" t="s">
        <v>197</v>
      </c>
      <c r="KI3" s="5" t="s">
        <v>198</v>
      </c>
      <c r="KJ3" s="5" t="s">
        <v>193</v>
      </c>
      <c r="KK3" s="5" t="s">
        <v>194</v>
      </c>
      <c r="KL3" s="5" t="s">
        <v>195</v>
      </c>
      <c r="KM3" s="5" t="s">
        <v>196</v>
      </c>
      <c r="KN3" s="5" t="s">
        <v>197</v>
      </c>
      <c r="KO3" s="5" t="s">
        <v>198</v>
      </c>
      <c r="KP3" s="5" t="s">
        <v>193</v>
      </c>
      <c r="KQ3" s="5" t="s">
        <v>194</v>
      </c>
      <c r="KR3" s="5" t="s">
        <v>195</v>
      </c>
      <c r="KS3" s="5" t="s">
        <v>196</v>
      </c>
      <c r="KT3" s="5" t="s">
        <v>197</v>
      </c>
      <c r="KU3" s="5" t="s">
        <v>198</v>
      </c>
      <c r="KV3" s="5" t="s">
        <v>193</v>
      </c>
      <c r="KW3" s="5" t="s">
        <v>194</v>
      </c>
      <c r="KX3" s="5" t="s">
        <v>195</v>
      </c>
      <c r="KY3" s="5" t="s">
        <v>196</v>
      </c>
      <c r="KZ3" s="5" t="s">
        <v>197</v>
      </c>
      <c r="LA3" s="5" t="s">
        <v>198</v>
      </c>
      <c r="LB3" s="5" t="s">
        <v>193</v>
      </c>
      <c r="LC3" s="5" t="s">
        <v>194</v>
      </c>
      <c r="LD3" s="5" t="s">
        <v>195</v>
      </c>
      <c r="LE3" s="5" t="s">
        <v>196</v>
      </c>
      <c r="LF3" s="5" t="s">
        <v>197</v>
      </c>
      <c r="LG3" s="5" t="s">
        <v>198</v>
      </c>
      <c r="LH3" s="5" t="s">
        <v>193</v>
      </c>
      <c r="LI3" s="5" t="s">
        <v>194</v>
      </c>
      <c r="LJ3" s="5" t="s">
        <v>195</v>
      </c>
      <c r="LK3" s="5" t="s">
        <v>196</v>
      </c>
      <c r="LL3" s="5" t="s">
        <v>197</v>
      </c>
      <c r="LM3" s="5" t="s">
        <v>198</v>
      </c>
      <c r="LN3" s="5" t="s">
        <v>193</v>
      </c>
      <c r="LO3" s="5" t="s">
        <v>194</v>
      </c>
      <c r="LP3" s="5" t="s">
        <v>195</v>
      </c>
      <c r="LQ3" s="5" t="s">
        <v>196</v>
      </c>
      <c r="LR3" s="5" t="s">
        <v>197</v>
      </c>
      <c r="LS3" s="5" t="s">
        <v>198</v>
      </c>
      <c r="LT3" s="5" t="s">
        <v>193</v>
      </c>
      <c r="LU3" s="5" t="s">
        <v>194</v>
      </c>
      <c r="LV3" s="5" t="s">
        <v>195</v>
      </c>
      <c r="LW3" s="5" t="s">
        <v>196</v>
      </c>
      <c r="LX3" s="5" t="s">
        <v>197</v>
      </c>
      <c r="LY3" s="5" t="s">
        <v>198</v>
      </c>
      <c r="LZ3" s="5" t="s">
        <v>193</v>
      </c>
      <c r="MA3" s="5" t="s">
        <v>194</v>
      </c>
      <c r="MB3" s="5" t="s">
        <v>195</v>
      </c>
      <c r="MC3" s="5" t="s">
        <v>196</v>
      </c>
      <c r="MD3" s="5" t="s">
        <v>197</v>
      </c>
      <c r="ME3" s="5" t="s">
        <v>198</v>
      </c>
      <c r="MF3" s="5" t="s">
        <v>193</v>
      </c>
      <c r="MG3" s="5" t="s">
        <v>194</v>
      </c>
      <c r="MH3" s="5" t="s">
        <v>195</v>
      </c>
      <c r="MI3" s="5" t="s">
        <v>196</v>
      </c>
      <c r="MJ3" s="5" t="s">
        <v>197</v>
      </c>
      <c r="MK3" s="5" t="s">
        <v>198</v>
      </c>
      <c r="ML3" s="5" t="s">
        <v>193</v>
      </c>
      <c r="MM3" s="5" t="s">
        <v>194</v>
      </c>
      <c r="MN3" s="5" t="s">
        <v>195</v>
      </c>
      <c r="MO3" s="5" t="s">
        <v>196</v>
      </c>
      <c r="MP3" s="5" t="s">
        <v>197</v>
      </c>
      <c r="MQ3" s="5" t="s">
        <v>198</v>
      </c>
      <c r="MR3" s="5" t="s">
        <v>193</v>
      </c>
      <c r="MS3" s="5" t="s">
        <v>194</v>
      </c>
      <c r="MT3" s="5" t="s">
        <v>195</v>
      </c>
      <c r="MU3" s="5" t="s">
        <v>196</v>
      </c>
      <c r="MV3" s="5" t="s">
        <v>197</v>
      </c>
      <c r="MW3" s="5" t="s">
        <v>198</v>
      </c>
      <c r="MX3" s="5" t="s">
        <v>193</v>
      </c>
      <c r="MY3" s="5" t="s">
        <v>194</v>
      </c>
      <c r="MZ3" s="5" t="s">
        <v>195</v>
      </c>
      <c r="NA3" s="5" t="s">
        <v>196</v>
      </c>
      <c r="NB3" s="5" t="s">
        <v>197</v>
      </c>
      <c r="NC3" s="5" t="s">
        <v>198</v>
      </c>
      <c r="ND3" s="5" t="s">
        <v>193</v>
      </c>
      <c r="NE3" s="5" t="s">
        <v>194</v>
      </c>
      <c r="NF3" s="5" t="s">
        <v>195</v>
      </c>
      <c r="NG3" s="5" t="s">
        <v>196</v>
      </c>
      <c r="NH3" s="5" t="s">
        <v>197</v>
      </c>
      <c r="NI3" s="5" t="s">
        <v>198</v>
      </c>
      <c r="NJ3" s="5" t="s">
        <v>193</v>
      </c>
      <c r="NK3" s="5" t="s">
        <v>194</v>
      </c>
      <c r="NL3" s="5" t="s">
        <v>195</v>
      </c>
      <c r="NM3" s="5" t="s">
        <v>196</v>
      </c>
      <c r="NN3" s="5" t="s">
        <v>197</v>
      </c>
      <c r="NO3" s="5" t="s">
        <v>198</v>
      </c>
      <c r="NP3" s="5" t="s">
        <v>193</v>
      </c>
      <c r="NQ3" s="5" t="s">
        <v>194</v>
      </c>
      <c r="NR3" s="5" t="s">
        <v>195</v>
      </c>
      <c r="NS3" s="5" t="s">
        <v>196</v>
      </c>
      <c r="NT3" s="5" t="s">
        <v>197</v>
      </c>
      <c r="NU3" s="5" t="s">
        <v>198</v>
      </c>
      <c r="NV3" s="5" t="s">
        <v>193</v>
      </c>
      <c r="NW3" s="5" t="s">
        <v>194</v>
      </c>
      <c r="NX3" s="5" t="s">
        <v>195</v>
      </c>
      <c r="NY3" s="5" t="s">
        <v>196</v>
      </c>
      <c r="NZ3" s="5" t="s">
        <v>197</v>
      </c>
      <c r="OA3" s="5" t="s">
        <v>198</v>
      </c>
      <c r="OB3" s="5" t="s">
        <v>193</v>
      </c>
      <c r="OC3" s="5" t="s">
        <v>194</v>
      </c>
      <c r="OD3" s="5" t="s">
        <v>195</v>
      </c>
      <c r="OE3" s="5" t="s">
        <v>196</v>
      </c>
      <c r="OF3" s="5" t="s">
        <v>197</v>
      </c>
      <c r="OG3" s="5" t="s">
        <v>198</v>
      </c>
      <c r="OH3" s="5" t="s">
        <v>193</v>
      </c>
      <c r="OI3" s="5" t="s">
        <v>194</v>
      </c>
      <c r="OJ3" s="5" t="s">
        <v>195</v>
      </c>
      <c r="OK3" s="5" t="s">
        <v>196</v>
      </c>
      <c r="OL3" s="5" t="s">
        <v>197</v>
      </c>
      <c r="OM3" s="5" t="s">
        <v>198</v>
      </c>
      <c r="ON3" s="5" t="s">
        <v>193</v>
      </c>
      <c r="OO3" s="5" t="s">
        <v>194</v>
      </c>
      <c r="OP3" s="5" t="s">
        <v>195</v>
      </c>
      <c r="OQ3" s="5" t="s">
        <v>196</v>
      </c>
      <c r="OR3" s="5" t="s">
        <v>197</v>
      </c>
      <c r="OS3" s="5" t="s">
        <v>198</v>
      </c>
      <c r="OT3" s="5" t="s">
        <v>193</v>
      </c>
      <c r="OU3" s="5" t="s">
        <v>194</v>
      </c>
      <c r="OV3" s="5" t="s">
        <v>195</v>
      </c>
      <c r="OW3" s="5" t="s">
        <v>196</v>
      </c>
      <c r="OX3" s="5" t="s">
        <v>197</v>
      </c>
      <c r="OY3" s="5" t="s">
        <v>198</v>
      </c>
      <c r="OZ3" s="5" t="s">
        <v>193</v>
      </c>
      <c r="PA3" s="5" t="s">
        <v>194</v>
      </c>
      <c r="PB3" s="5" t="s">
        <v>195</v>
      </c>
      <c r="PC3" s="5" t="s">
        <v>196</v>
      </c>
      <c r="PD3" s="5" t="s">
        <v>197</v>
      </c>
      <c r="PE3" s="5" t="s">
        <v>198</v>
      </c>
      <c r="PF3" s="5" t="s">
        <v>193</v>
      </c>
      <c r="PG3" s="5" t="s">
        <v>194</v>
      </c>
      <c r="PH3" s="5" t="s">
        <v>195</v>
      </c>
      <c r="PI3" s="5" t="s">
        <v>196</v>
      </c>
      <c r="PJ3" s="5" t="s">
        <v>197</v>
      </c>
      <c r="PK3" s="5" t="s">
        <v>198</v>
      </c>
      <c r="PL3" s="5" t="s">
        <v>193</v>
      </c>
      <c r="PM3" s="5" t="s">
        <v>194</v>
      </c>
      <c r="PN3" s="5" t="s">
        <v>195</v>
      </c>
      <c r="PO3" s="5" t="s">
        <v>196</v>
      </c>
      <c r="PP3" s="5" t="s">
        <v>197</v>
      </c>
      <c r="PQ3" s="5" t="s">
        <v>198</v>
      </c>
      <c r="PR3" s="5" t="s">
        <v>193</v>
      </c>
      <c r="PS3" s="5" t="s">
        <v>194</v>
      </c>
      <c r="PT3" s="5" t="s">
        <v>195</v>
      </c>
      <c r="PU3" s="5" t="s">
        <v>196</v>
      </c>
      <c r="PV3" s="5" t="s">
        <v>197</v>
      </c>
      <c r="PW3" s="5" t="s">
        <v>198</v>
      </c>
      <c r="PX3" s="5" t="s">
        <v>193</v>
      </c>
      <c r="PY3" s="5" t="s">
        <v>194</v>
      </c>
      <c r="PZ3" s="5" t="s">
        <v>195</v>
      </c>
      <c r="QA3" s="5" t="s">
        <v>196</v>
      </c>
      <c r="QB3" s="5" t="s">
        <v>197</v>
      </c>
      <c r="QC3" s="5" t="s">
        <v>198</v>
      </c>
      <c r="QD3" s="5" t="s">
        <v>193</v>
      </c>
      <c r="QE3" s="5" t="s">
        <v>194</v>
      </c>
      <c r="QF3" s="5" t="s">
        <v>195</v>
      </c>
      <c r="QG3" s="5" t="s">
        <v>196</v>
      </c>
      <c r="QH3" s="5" t="s">
        <v>197</v>
      </c>
      <c r="QI3" s="5" t="s">
        <v>198</v>
      </c>
      <c r="QJ3" s="5" t="s">
        <v>193</v>
      </c>
      <c r="QK3" s="5" t="s">
        <v>194</v>
      </c>
      <c r="QL3" s="5" t="s">
        <v>195</v>
      </c>
      <c r="QM3" s="5" t="s">
        <v>196</v>
      </c>
      <c r="QN3" s="5" t="s">
        <v>197</v>
      </c>
      <c r="QO3" s="5" t="s">
        <v>198</v>
      </c>
      <c r="QP3" s="5" t="s">
        <v>193</v>
      </c>
      <c r="QQ3" s="5" t="s">
        <v>194</v>
      </c>
      <c r="QR3" s="5" t="s">
        <v>195</v>
      </c>
      <c r="QS3" s="5" t="s">
        <v>196</v>
      </c>
      <c r="QT3" s="5" t="s">
        <v>197</v>
      </c>
      <c r="QU3" s="5" t="s">
        <v>198</v>
      </c>
      <c r="QV3" s="5" t="s">
        <v>193</v>
      </c>
      <c r="QW3" s="5" t="s">
        <v>194</v>
      </c>
      <c r="QX3" s="5" t="s">
        <v>195</v>
      </c>
      <c r="QY3" s="5" t="s">
        <v>196</v>
      </c>
      <c r="QZ3" s="5" t="s">
        <v>197</v>
      </c>
      <c r="RA3" s="5" t="s">
        <v>198</v>
      </c>
      <c r="RB3" s="5" t="s">
        <v>193</v>
      </c>
      <c r="RC3" s="5" t="s">
        <v>194</v>
      </c>
      <c r="RD3" s="5" t="s">
        <v>195</v>
      </c>
      <c r="RE3" s="5" t="s">
        <v>196</v>
      </c>
      <c r="RF3" s="5" t="s">
        <v>197</v>
      </c>
      <c r="RG3" s="5" t="s">
        <v>198</v>
      </c>
      <c r="RH3" s="5" t="s">
        <v>193</v>
      </c>
      <c r="RI3" s="5" t="s">
        <v>194</v>
      </c>
      <c r="RJ3" s="5" t="s">
        <v>195</v>
      </c>
      <c r="RK3" s="5" t="s">
        <v>199</v>
      </c>
      <c r="RL3" s="5" t="s">
        <v>197</v>
      </c>
      <c r="RM3" s="5" t="s">
        <v>198</v>
      </c>
      <c r="RN3" s="5" t="s">
        <v>193</v>
      </c>
      <c r="RO3" s="5" t="s">
        <v>194</v>
      </c>
      <c r="RP3" s="5" t="s">
        <v>195</v>
      </c>
      <c r="RQ3" s="5" t="s">
        <v>196</v>
      </c>
      <c r="RR3" s="5" t="s">
        <v>197</v>
      </c>
      <c r="RS3" s="5" t="s">
        <v>198</v>
      </c>
      <c r="RT3" s="5" t="s">
        <v>193</v>
      </c>
      <c r="RU3" s="5" t="s">
        <v>194</v>
      </c>
      <c r="RV3" s="5" t="s">
        <v>195</v>
      </c>
      <c r="RW3" s="5" t="s">
        <v>196</v>
      </c>
      <c r="RX3" s="5" t="s">
        <v>197</v>
      </c>
      <c r="RY3" s="5" t="s">
        <v>198</v>
      </c>
      <c r="RZ3" s="5" t="s">
        <v>193</v>
      </c>
      <c r="SA3" s="5" t="s">
        <v>194</v>
      </c>
      <c r="SB3" s="5" t="s">
        <v>195</v>
      </c>
      <c r="SC3" s="5" t="s">
        <v>196</v>
      </c>
      <c r="SD3" s="5" t="s">
        <v>197</v>
      </c>
      <c r="SE3" s="5" t="s">
        <v>198</v>
      </c>
      <c r="SF3" s="5" t="s">
        <v>193</v>
      </c>
      <c r="SG3" s="5" t="s">
        <v>194</v>
      </c>
      <c r="SH3" s="5" t="s">
        <v>195</v>
      </c>
      <c r="SI3" s="5" t="s">
        <v>196</v>
      </c>
      <c r="SJ3" s="5" t="s">
        <v>197</v>
      </c>
      <c r="SK3" s="5" t="s">
        <v>198</v>
      </c>
      <c r="SL3" s="5" t="s">
        <v>193</v>
      </c>
      <c r="SM3" s="5" t="s">
        <v>194</v>
      </c>
      <c r="SN3" s="5" t="s">
        <v>195</v>
      </c>
      <c r="SO3" s="5" t="s">
        <v>196</v>
      </c>
      <c r="SP3" s="5" t="s">
        <v>197</v>
      </c>
      <c r="SQ3" s="5" t="s">
        <v>198</v>
      </c>
      <c r="SR3" s="5" t="s">
        <v>193</v>
      </c>
      <c r="SS3" s="5" t="s">
        <v>194</v>
      </c>
      <c r="ST3" s="5" t="s">
        <v>195</v>
      </c>
      <c r="SU3" s="5" t="s">
        <v>196</v>
      </c>
      <c r="SV3" s="5" t="s">
        <v>197</v>
      </c>
      <c r="SW3" s="5" t="s">
        <v>198</v>
      </c>
      <c r="SX3" s="5" t="s">
        <v>193</v>
      </c>
      <c r="SY3" s="5" t="s">
        <v>194</v>
      </c>
      <c r="SZ3" s="5" t="s">
        <v>195</v>
      </c>
      <c r="TA3" s="5" t="s">
        <v>199</v>
      </c>
      <c r="TB3" s="5" t="s">
        <v>197</v>
      </c>
      <c r="TC3" s="5" t="s">
        <v>198</v>
      </c>
      <c r="TD3" s="5" t="s">
        <v>193</v>
      </c>
      <c r="TE3" s="5" t="s">
        <v>194</v>
      </c>
      <c r="TF3" s="5" t="s">
        <v>195</v>
      </c>
      <c r="TG3" s="5" t="s">
        <v>196</v>
      </c>
      <c r="TH3" s="5" t="s">
        <v>197</v>
      </c>
      <c r="TI3" s="5" t="s">
        <v>198</v>
      </c>
      <c r="TJ3" s="5" t="s">
        <v>193</v>
      </c>
      <c r="TK3" s="5" t="s">
        <v>194</v>
      </c>
      <c r="TL3" s="5" t="s">
        <v>195</v>
      </c>
      <c r="TM3" s="5" t="s">
        <v>199</v>
      </c>
      <c r="TN3" s="5" t="s">
        <v>197</v>
      </c>
      <c r="TO3" s="5" t="s">
        <v>198</v>
      </c>
      <c r="TP3" s="5" t="s">
        <v>193</v>
      </c>
      <c r="TQ3" s="5" t="s">
        <v>194</v>
      </c>
      <c r="TR3" s="5" t="s">
        <v>195</v>
      </c>
      <c r="TS3" s="5" t="s">
        <v>196</v>
      </c>
      <c r="TT3" s="5" t="s">
        <v>197</v>
      </c>
      <c r="TU3" s="5" t="s">
        <v>198</v>
      </c>
      <c r="TV3" s="5" t="s">
        <v>193</v>
      </c>
      <c r="TW3" s="5" t="s">
        <v>194</v>
      </c>
      <c r="TX3" s="5" t="s">
        <v>195</v>
      </c>
      <c r="TY3" s="5" t="s">
        <v>196</v>
      </c>
      <c r="TZ3" s="5" t="s">
        <v>197</v>
      </c>
      <c r="UA3" s="5" t="s">
        <v>198</v>
      </c>
      <c r="UB3" s="5" t="s">
        <v>193</v>
      </c>
      <c r="UC3" s="5" t="s">
        <v>194</v>
      </c>
      <c r="UD3" s="5" t="s">
        <v>195</v>
      </c>
      <c r="UE3" s="5" t="s">
        <v>199</v>
      </c>
      <c r="UF3" s="5" t="s">
        <v>197</v>
      </c>
      <c r="UG3" s="5" t="s">
        <v>198</v>
      </c>
      <c r="UH3" s="5" t="s">
        <v>193</v>
      </c>
      <c r="UI3" s="5" t="s">
        <v>194</v>
      </c>
      <c r="UJ3" s="5" t="s">
        <v>195</v>
      </c>
      <c r="UK3" s="5" t="s">
        <v>199</v>
      </c>
      <c r="UL3" s="5" t="s">
        <v>197</v>
      </c>
      <c r="UM3" s="5" t="s">
        <v>198</v>
      </c>
      <c r="UN3" s="5" t="s">
        <v>193</v>
      </c>
      <c r="UO3" s="5" t="s">
        <v>194</v>
      </c>
      <c r="UP3" s="5" t="s">
        <v>195</v>
      </c>
      <c r="UQ3" s="5" t="s">
        <v>196</v>
      </c>
      <c r="UR3" s="5" t="s">
        <v>197</v>
      </c>
      <c r="US3" s="5" t="s">
        <v>198</v>
      </c>
      <c r="UT3" s="5" t="s">
        <v>193</v>
      </c>
      <c r="UU3" s="5" t="s">
        <v>194</v>
      </c>
      <c r="UV3" s="5" t="s">
        <v>195</v>
      </c>
      <c r="UW3" s="5" t="s">
        <v>196</v>
      </c>
      <c r="UX3" s="5" t="s">
        <v>197</v>
      </c>
      <c r="UY3" s="5" t="s">
        <v>198</v>
      </c>
      <c r="UZ3" s="5" t="s">
        <v>193</v>
      </c>
      <c r="VA3" s="5" t="s">
        <v>194</v>
      </c>
      <c r="VB3" s="5" t="s">
        <v>195</v>
      </c>
      <c r="VC3" s="5" t="s">
        <v>196</v>
      </c>
      <c r="VD3" s="5" t="s">
        <v>197</v>
      </c>
      <c r="VE3" s="5" t="s">
        <v>198</v>
      </c>
      <c r="VF3" s="5" t="s">
        <v>193</v>
      </c>
      <c r="VG3" s="5" t="s">
        <v>194</v>
      </c>
      <c r="VH3" s="5" t="s">
        <v>195</v>
      </c>
      <c r="VI3" s="5" t="s">
        <v>196</v>
      </c>
      <c r="VJ3" s="5" t="s">
        <v>197</v>
      </c>
      <c r="VK3" s="5" t="s">
        <v>198</v>
      </c>
      <c r="VL3" s="5" t="s">
        <v>193</v>
      </c>
      <c r="VM3" s="5" t="s">
        <v>194</v>
      </c>
      <c r="VN3" s="5" t="s">
        <v>195</v>
      </c>
      <c r="VO3" s="5" t="s">
        <v>196</v>
      </c>
      <c r="VP3" s="5" t="s">
        <v>197</v>
      </c>
      <c r="VQ3" s="5" t="s">
        <v>198</v>
      </c>
      <c r="VR3" s="5" t="s">
        <v>193</v>
      </c>
      <c r="VS3" s="5" t="s">
        <v>194</v>
      </c>
      <c r="VT3" s="5" t="s">
        <v>195</v>
      </c>
      <c r="VU3" s="5" t="s">
        <v>196</v>
      </c>
      <c r="VV3" s="5" t="s">
        <v>197</v>
      </c>
      <c r="VW3" s="5" t="s">
        <v>198</v>
      </c>
      <c r="VX3" s="5" t="s">
        <v>193</v>
      </c>
      <c r="VY3" s="5" t="s">
        <v>194</v>
      </c>
      <c r="VZ3" s="5" t="s">
        <v>195</v>
      </c>
      <c r="WA3" s="5" t="s">
        <v>196</v>
      </c>
      <c r="WB3" s="5" t="s">
        <v>197</v>
      </c>
      <c r="WC3" s="5" t="s">
        <v>198</v>
      </c>
      <c r="WD3" s="5" t="s">
        <v>193</v>
      </c>
      <c r="WE3" s="5" t="s">
        <v>194</v>
      </c>
      <c r="WF3" s="5" t="s">
        <v>195</v>
      </c>
      <c r="WG3" s="5" t="s">
        <v>196</v>
      </c>
      <c r="WH3" s="5" t="s">
        <v>197</v>
      </c>
      <c r="WI3" s="5" t="s">
        <v>198</v>
      </c>
      <c r="WJ3" s="5" t="s">
        <v>193</v>
      </c>
      <c r="WK3" s="5" t="s">
        <v>194</v>
      </c>
      <c r="WL3" s="5" t="s">
        <v>195</v>
      </c>
      <c r="WM3" s="5" t="s">
        <v>196</v>
      </c>
      <c r="WN3" s="5" t="s">
        <v>197</v>
      </c>
      <c r="WO3" s="5" t="s">
        <v>198</v>
      </c>
      <c r="WP3" s="5" t="s">
        <v>193</v>
      </c>
      <c r="WQ3" s="5" t="s">
        <v>194</v>
      </c>
      <c r="WR3" s="5" t="s">
        <v>195</v>
      </c>
      <c r="WS3" s="5" t="s">
        <v>196</v>
      </c>
      <c r="WT3" s="5" t="s">
        <v>197</v>
      </c>
      <c r="WU3" s="5" t="s">
        <v>198</v>
      </c>
      <c r="WV3" s="5" t="s">
        <v>193</v>
      </c>
      <c r="WW3" s="5" t="s">
        <v>194</v>
      </c>
      <c r="WX3" s="5" t="s">
        <v>195</v>
      </c>
      <c r="WY3" s="5" t="s">
        <v>196</v>
      </c>
      <c r="WZ3" s="5" t="s">
        <v>197</v>
      </c>
      <c r="XA3" s="5" t="s">
        <v>198</v>
      </c>
      <c r="XB3" s="5" t="s">
        <v>193</v>
      </c>
      <c r="XC3" s="5" t="s">
        <v>194</v>
      </c>
      <c r="XD3" s="5" t="s">
        <v>195</v>
      </c>
      <c r="XE3" s="5" t="s">
        <v>196</v>
      </c>
      <c r="XF3" s="5" t="s">
        <v>197</v>
      </c>
      <c r="XG3" s="5" t="s">
        <v>198</v>
      </c>
      <c r="XH3" s="5" t="s">
        <v>193</v>
      </c>
      <c r="XI3" s="5" t="s">
        <v>194</v>
      </c>
      <c r="XJ3" s="5" t="s">
        <v>195</v>
      </c>
      <c r="XK3" s="5" t="s">
        <v>196</v>
      </c>
      <c r="XL3" s="5" t="s">
        <v>197</v>
      </c>
      <c r="XM3" s="5" t="s">
        <v>198</v>
      </c>
      <c r="XN3" s="5" t="s">
        <v>193</v>
      </c>
      <c r="XO3" s="5" t="s">
        <v>194</v>
      </c>
      <c r="XP3" s="5" t="s">
        <v>195</v>
      </c>
      <c r="XQ3" s="5" t="s">
        <v>196</v>
      </c>
      <c r="XR3" s="5" t="s">
        <v>197</v>
      </c>
      <c r="XS3" s="5" t="s">
        <v>198</v>
      </c>
      <c r="XT3" s="5" t="s">
        <v>193</v>
      </c>
      <c r="XU3" s="5" t="s">
        <v>194</v>
      </c>
      <c r="XV3" s="5" t="s">
        <v>195</v>
      </c>
      <c r="XW3" s="5" t="s">
        <v>196</v>
      </c>
      <c r="XX3" s="5" t="s">
        <v>197</v>
      </c>
      <c r="XY3" s="5" t="s">
        <v>198</v>
      </c>
      <c r="XZ3" s="5" t="s">
        <v>193</v>
      </c>
      <c r="YA3" s="5" t="s">
        <v>194</v>
      </c>
      <c r="YB3" s="5" t="s">
        <v>195</v>
      </c>
      <c r="YC3" s="5" t="s">
        <v>196</v>
      </c>
      <c r="YD3" s="5" t="s">
        <v>197</v>
      </c>
      <c r="YE3" s="5" t="s">
        <v>198</v>
      </c>
      <c r="YF3" s="5" t="s">
        <v>193</v>
      </c>
      <c r="YG3" s="5" t="s">
        <v>194</v>
      </c>
      <c r="YH3" s="5" t="s">
        <v>195</v>
      </c>
      <c r="YI3" s="5" t="s">
        <v>196</v>
      </c>
      <c r="YJ3" s="5" t="s">
        <v>197</v>
      </c>
      <c r="YK3" s="5" t="s">
        <v>198</v>
      </c>
      <c r="YL3" s="52"/>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row>
    <row r="4" spans="1:752" ht="15.6">
      <c r="A4" s="5">
        <v>2010</v>
      </c>
      <c r="B4" s="5">
        <v>10.4283992077844</v>
      </c>
      <c r="C4" s="5">
        <v>1811628</v>
      </c>
      <c r="D4" s="5">
        <v>701600</v>
      </c>
      <c r="E4" s="5">
        <v>233400</v>
      </c>
      <c r="F4" s="5">
        <v>360967</v>
      </c>
      <c r="G4" s="5">
        <v>515661</v>
      </c>
      <c r="H4" s="5">
        <v>12.6975738671984</v>
      </c>
      <c r="I4" s="5">
        <v>1421233</v>
      </c>
      <c r="J4" s="5">
        <v>288280</v>
      </c>
      <c r="K4" s="5">
        <v>150835</v>
      </c>
      <c r="L4" s="5">
        <v>188718</v>
      </c>
      <c r="M4" s="5">
        <v>793400</v>
      </c>
      <c r="N4" s="5">
        <v>9.3524853248986908</v>
      </c>
      <c r="O4" s="5">
        <v>664561</v>
      </c>
      <c r="P4" s="5">
        <v>306163</v>
      </c>
      <c r="Q4" s="5">
        <v>148543</v>
      </c>
      <c r="R4" s="5">
        <v>79062</v>
      </c>
      <c r="S4" s="5">
        <v>130793</v>
      </c>
      <c r="T4" s="5">
        <v>9.0398836264774598</v>
      </c>
      <c r="U4" s="5">
        <v>1206460</v>
      </c>
      <c r="V4" s="5">
        <v>530214</v>
      </c>
      <c r="W4" s="5">
        <v>337438</v>
      </c>
      <c r="X4" s="5">
        <v>183224</v>
      </c>
      <c r="Y4" s="5">
        <v>155584</v>
      </c>
      <c r="Z4" s="5">
        <v>9.9345311820799207</v>
      </c>
      <c r="AA4" s="5">
        <v>549819</v>
      </c>
      <c r="AB4" s="5">
        <v>221533</v>
      </c>
      <c r="AC4" s="5">
        <v>121412</v>
      </c>
      <c r="AD4" s="5">
        <v>67424</v>
      </c>
      <c r="AE4" s="5">
        <v>139450</v>
      </c>
      <c r="AF4" s="5">
        <v>9.7432482758777308</v>
      </c>
      <c r="AG4" s="5">
        <v>880738</v>
      </c>
      <c r="AH4" s="5">
        <v>388353</v>
      </c>
      <c r="AI4" s="5">
        <v>178955</v>
      </c>
      <c r="AJ4" s="5">
        <v>93586</v>
      </c>
      <c r="AK4" s="5">
        <v>219844</v>
      </c>
      <c r="AL4" s="5">
        <v>9.1233260893158192</v>
      </c>
      <c r="AM4" s="5">
        <v>755566</v>
      </c>
      <c r="AN4" s="5">
        <v>323219</v>
      </c>
      <c r="AO4" s="5">
        <v>205929</v>
      </c>
      <c r="AP4" s="5">
        <v>130522</v>
      </c>
      <c r="AQ4" s="5">
        <v>95896</v>
      </c>
      <c r="AR4" s="5">
        <v>8.3817558401288004</v>
      </c>
      <c r="AS4" s="5">
        <v>670790</v>
      </c>
      <c r="AT4" s="5">
        <v>327142</v>
      </c>
      <c r="AU4" s="5">
        <v>200754</v>
      </c>
      <c r="AV4" s="5">
        <v>108386</v>
      </c>
      <c r="AW4" s="5">
        <v>34508</v>
      </c>
      <c r="AX4" s="5">
        <v>8.9407225846582197</v>
      </c>
      <c r="AY4" s="5">
        <v>675215</v>
      </c>
      <c r="AZ4" s="5">
        <v>303620</v>
      </c>
      <c r="BA4" s="5">
        <v>186146</v>
      </c>
      <c r="BB4" s="5">
        <v>106827</v>
      </c>
      <c r="BC4" s="5">
        <v>78622</v>
      </c>
      <c r="BD4" s="5">
        <v>8.7296394144948195</v>
      </c>
      <c r="BE4" s="5">
        <v>770275</v>
      </c>
      <c r="BF4" s="5">
        <v>359668</v>
      </c>
      <c r="BG4" s="5">
        <v>210071</v>
      </c>
      <c r="BH4" s="5">
        <v>133250</v>
      </c>
      <c r="BI4" s="5">
        <v>67286</v>
      </c>
      <c r="BJ4" s="5">
        <v>9.4801428081318395</v>
      </c>
      <c r="BK4" s="5">
        <v>545067</v>
      </c>
      <c r="BL4" s="5">
        <v>227382</v>
      </c>
      <c r="BM4" s="5">
        <v>130033</v>
      </c>
      <c r="BN4" s="5">
        <v>92427</v>
      </c>
      <c r="BO4" s="5">
        <v>95225</v>
      </c>
      <c r="BP4" s="5">
        <v>10.522353755889</v>
      </c>
      <c r="BQ4" s="5">
        <v>366784</v>
      </c>
      <c r="BR4" s="5">
        <v>129312</v>
      </c>
      <c r="BS4" s="5">
        <v>74367</v>
      </c>
      <c r="BT4" s="5">
        <v>48856</v>
      </c>
      <c r="BU4" s="5">
        <v>114249</v>
      </c>
      <c r="BV4" s="5">
        <v>8.9526354769564804</v>
      </c>
      <c r="BW4" s="5">
        <v>510382</v>
      </c>
      <c r="BX4" s="5">
        <v>225294</v>
      </c>
      <c r="BY4" s="5">
        <v>137176</v>
      </c>
      <c r="BZ4" s="5">
        <v>95919</v>
      </c>
      <c r="CA4" s="5">
        <v>51993</v>
      </c>
      <c r="CB4" s="5">
        <v>8.1856220250068201</v>
      </c>
      <c r="CC4" s="5">
        <v>740758</v>
      </c>
      <c r="CD4" s="5">
        <v>357641</v>
      </c>
      <c r="CE4" s="5">
        <v>247859</v>
      </c>
      <c r="CF4" s="5">
        <v>119285</v>
      </c>
      <c r="CG4" s="5">
        <v>15973</v>
      </c>
      <c r="CH4" s="5">
        <v>10.710428188321499</v>
      </c>
      <c r="CI4" s="5">
        <v>1312203</v>
      </c>
      <c r="CJ4" s="5">
        <v>453897</v>
      </c>
      <c r="CK4" s="5">
        <v>236014</v>
      </c>
      <c r="CL4" s="5">
        <v>187481</v>
      </c>
      <c r="CM4" s="5">
        <v>434811</v>
      </c>
      <c r="CN4" s="5">
        <v>9.1561193134160792</v>
      </c>
      <c r="CO4" s="5">
        <v>1009811</v>
      </c>
      <c r="CP4" s="5">
        <v>461931</v>
      </c>
      <c r="CQ4" s="5">
        <v>221156</v>
      </c>
      <c r="CR4" s="5">
        <v>185906</v>
      </c>
      <c r="CS4" s="5">
        <v>140818</v>
      </c>
      <c r="CT4" s="5">
        <v>8.5759520587333906</v>
      </c>
      <c r="CU4" s="5">
        <v>1161588</v>
      </c>
      <c r="CV4" s="5">
        <v>581298</v>
      </c>
      <c r="CW4" s="5">
        <v>262571</v>
      </c>
      <c r="CX4" s="5">
        <v>243177</v>
      </c>
      <c r="CY4" s="5">
        <v>74542</v>
      </c>
      <c r="CZ4" s="5">
        <v>9.3871255029948895</v>
      </c>
      <c r="DA4" s="5">
        <v>552441</v>
      </c>
      <c r="DB4" s="5">
        <v>225516</v>
      </c>
      <c r="DC4" s="5">
        <v>136801</v>
      </c>
      <c r="DD4" s="5">
        <v>110114</v>
      </c>
      <c r="DE4" s="5">
        <v>80010</v>
      </c>
      <c r="DF4" s="5">
        <v>9.1860992278798008</v>
      </c>
      <c r="DG4" s="5">
        <v>383360</v>
      </c>
      <c r="DH4" s="5">
        <v>160116</v>
      </c>
      <c r="DI4" s="5">
        <v>94443</v>
      </c>
      <c r="DJ4" s="5">
        <v>87479</v>
      </c>
      <c r="DK4" s="5">
        <v>41322</v>
      </c>
      <c r="DL4" s="5">
        <v>9.3194616537853303</v>
      </c>
      <c r="DM4" s="5">
        <v>730385</v>
      </c>
      <c r="DN4" s="5">
        <v>300355</v>
      </c>
      <c r="DO4" s="5">
        <v>170817</v>
      </c>
      <c r="DP4" s="5">
        <v>170024</v>
      </c>
      <c r="DQ4" s="5">
        <v>89189</v>
      </c>
      <c r="DR4" s="5">
        <v>8.88747390315595</v>
      </c>
      <c r="DS4" s="5">
        <v>772603</v>
      </c>
      <c r="DT4" s="5">
        <v>368521</v>
      </c>
      <c r="DU4" s="5">
        <v>166851</v>
      </c>
      <c r="DV4" s="5">
        <v>160498</v>
      </c>
      <c r="DW4" s="5">
        <v>76733</v>
      </c>
      <c r="DX4" s="5">
        <v>8.5785894413510206</v>
      </c>
      <c r="DY4" s="5">
        <v>316442</v>
      </c>
      <c r="DZ4" s="5">
        <v>148317</v>
      </c>
      <c r="EA4" s="5">
        <v>77876</v>
      </c>
      <c r="EB4" s="5">
        <v>80036</v>
      </c>
      <c r="EC4" s="5">
        <v>10213</v>
      </c>
      <c r="ED4" s="5">
        <v>9.8710814490598793</v>
      </c>
      <c r="EE4" s="5">
        <v>119719</v>
      </c>
      <c r="EF4" s="5">
        <v>47201</v>
      </c>
      <c r="EG4" s="5">
        <v>24286</v>
      </c>
      <c r="EH4" s="5">
        <v>22934</v>
      </c>
      <c r="EI4" s="5">
        <v>25298</v>
      </c>
      <c r="EJ4" s="5">
        <v>8.3081032936656705</v>
      </c>
      <c r="EK4" s="5">
        <v>824097</v>
      </c>
      <c r="EL4" s="5">
        <v>430476</v>
      </c>
      <c r="EM4" s="5">
        <v>196899</v>
      </c>
      <c r="EN4" s="5">
        <v>163954</v>
      </c>
      <c r="EO4" s="5">
        <v>32768</v>
      </c>
      <c r="EP4" s="5">
        <v>8.9742832284563896</v>
      </c>
      <c r="EQ4" s="5">
        <v>345961</v>
      </c>
      <c r="ER4" s="5">
        <v>156308</v>
      </c>
      <c r="ES4" s="5">
        <v>83756</v>
      </c>
      <c r="ET4" s="5">
        <v>70313</v>
      </c>
      <c r="EU4" s="5">
        <v>35584</v>
      </c>
      <c r="EV4" s="5">
        <v>11.3321021772975</v>
      </c>
      <c r="EW4" s="5">
        <v>1271163</v>
      </c>
      <c r="EX4" s="5">
        <v>327880</v>
      </c>
      <c r="EY4" s="5">
        <v>220757</v>
      </c>
      <c r="EZ4" s="5">
        <v>277390</v>
      </c>
      <c r="FA4" s="5">
        <v>445136</v>
      </c>
      <c r="FB4" s="5">
        <v>8.6015768269556094</v>
      </c>
      <c r="FC4" s="5">
        <v>351719</v>
      </c>
      <c r="FD4" s="5">
        <v>166693</v>
      </c>
      <c r="FE4" s="5">
        <v>105300</v>
      </c>
      <c r="FF4" s="5">
        <v>49534</v>
      </c>
      <c r="FG4" s="5">
        <v>30192</v>
      </c>
      <c r="FH4" s="5">
        <v>7.8829667972264099</v>
      </c>
      <c r="FI4" s="5">
        <v>867036</v>
      </c>
      <c r="FJ4" s="5">
        <v>489838</v>
      </c>
      <c r="FK4" s="5">
        <v>226196</v>
      </c>
      <c r="FL4" s="5">
        <v>139002</v>
      </c>
      <c r="FM4" s="5">
        <v>12000</v>
      </c>
      <c r="FN4" s="5">
        <v>8.3093980477463898</v>
      </c>
      <c r="FO4" s="5">
        <v>901932</v>
      </c>
      <c r="FP4" s="5">
        <v>430600</v>
      </c>
      <c r="FQ4" s="5">
        <v>277600</v>
      </c>
      <c r="FR4" s="5">
        <v>171800</v>
      </c>
      <c r="FS4" s="5">
        <v>21932</v>
      </c>
      <c r="FT4" s="5">
        <v>8.9256305809811405</v>
      </c>
      <c r="FU4" s="5">
        <v>626010</v>
      </c>
      <c r="FV4" s="5">
        <v>255925</v>
      </c>
      <c r="FW4" s="5">
        <v>201540</v>
      </c>
      <c r="FX4" s="5">
        <v>114649</v>
      </c>
      <c r="FY4" s="5">
        <v>53896</v>
      </c>
      <c r="FZ4" s="5">
        <v>7.9173422137354903</v>
      </c>
      <c r="GA4" s="5">
        <v>1521853</v>
      </c>
      <c r="GB4" s="5">
        <v>852094</v>
      </c>
      <c r="GC4" s="5">
        <v>411399</v>
      </c>
      <c r="GD4" s="5">
        <v>224971</v>
      </c>
      <c r="GE4" s="5">
        <v>33389</v>
      </c>
      <c r="GF4" s="5">
        <v>9.7934687084215</v>
      </c>
      <c r="GG4" s="5">
        <v>407362</v>
      </c>
      <c r="GH4" s="5">
        <v>152389</v>
      </c>
      <c r="GI4" s="5">
        <v>97205</v>
      </c>
      <c r="GJ4" s="5">
        <v>80995</v>
      </c>
      <c r="GK4" s="5">
        <v>76773</v>
      </c>
      <c r="GL4" s="5">
        <v>8.7053991381800895</v>
      </c>
      <c r="GM4" s="5">
        <v>654197</v>
      </c>
      <c r="GN4" s="5">
        <v>293232</v>
      </c>
      <c r="GO4" s="5">
        <v>184422</v>
      </c>
      <c r="GP4" s="5">
        <v>137208</v>
      </c>
      <c r="GQ4" s="5">
        <v>39335</v>
      </c>
      <c r="GR4" s="5">
        <v>8.4024035455593307</v>
      </c>
      <c r="GS4" s="5">
        <v>940444</v>
      </c>
      <c r="GT4" s="5">
        <v>433541</v>
      </c>
      <c r="GU4" s="5">
        <v>288964</v>
      </c>
      <c r="GV4" s="5">
        <v>196739</v>
      </c>
      <c r="GW4" s="5">
        <v>21200</v>
      </c>
      <c r="GX4" s="5">
        <v>10.2775901514326</v>
      </c>
      <c r="GY4" s="5">
        <v>220296</v>
      </c>
      <c r="GZ4" s="5">
        <v>71028</v>
      </c>
      <c r="HA4" s="5">
        <v>48920</v>
      </c>
      <c r="HB4" s="5">
        <v>51976</v>
      </c>
      <c r="HC4" s="5">
        <v>48372</v>
      </c>
      <c r="HD4" s="5">
        <v>10.9605446192542</v>
      </c>
      <c r="HE4" s="5">
        <v>389630</v>
      </c>
      <c r="HF4" s="5">
        <v>118400</v>
      </c>
      <c r="HG4" s="5">
        <v>77453</v>
      </c>
      <c r="HH4" s="5">
        <v>59338</v>
      </c>
      <c r="HI4" s="5">
        <v>134439</v>
      </c>
      <c r="HJ4" s="5">
        <v>8.46311453854549</v>
      </c>
      <c r="HK4" s="5">
        <v>304212</v>
      </c>
      <c r="HL4" s="5">
        <v>136143</v>
      </c>
      <c r="HM4" s="5">
        <v>93027</v>
      </c>
      <c r="HN4" s="5">
        <v>70048</v>
      </c>
      <c r="HO4" s="5">
        <v>4994</v>
      </c>
      <c r="HP4" s="5">
        <v>10.1570489229108</v>
      </c>
      <c r="HQ4" s="5">
        <v>122274</v>
      </c>
      <c r="HR4" s="5">
        <v>41231</v>
      </c>
      <c r="HS4" s="5">
        <v>27225</v>
      </c>
      <c r="HT4" s="5">
        <v>27889</v>
      </c>
      <c r="HU4" s="5">
        <v>25929</v>
      </c>
      <c r="HV4" s="5">
        <v>9.2248371139464602</v>
      </c>
      <c r="HW4" s="5">
        <v>257542</v>
      </c>
      <c r="HX4" s="5">
        <v>101824</v>
      </c>
      <c r="HY4" s="5">
        <v>68859</v>
      </c>
      <c r="HZ4" s="5">
        <v>61159</v>
      </c>
      <c r="IA4" s="5">
        <v>25700</v>
      </c>
      <c r="IB4" s="5">
        <v>8.8401470801683697</v>
      </c>
      <c r="IC4" s="5">
        <v>1012781</v>
      </c>
      <c r="ID4" s="5">
        <v>412500</v>
      </c>
      <c r="IE4" s="5">
        <v>288413</v>
      </c>
      <c r="IF4" s="5">
        <v>276868</v>
      </c>
      <c r="IG4" s="5">
        <v>35000</v>
      </c>
      <c r="IH4" s="5">
        <v>9.3404977311481296</v>
      </c>
      <c r="II4" s="5">
        <v>176521</v>
      </c>
      <c r="IJ4" s="5">
        <v>66386</v>
      </c>
      <c r="IK4" s="5">
        <v>43850</v>
      </c>
      <c r="IL4" s="5">
        <v>51183</v>
      </c>
      <c r="IM4" s="5">
        <v>15102</v>
      </c>
      <c r="IN4" s="5">
        <v>10.32</v>
      </c>
      <c r="IO4" s="5">
        <v>1688954</v>
      </c>
      <c r="IP4" s="5">
        <v>436642</v>
      </c>
      <c r="IQ4" s="5">
        <v>215993</v>
      </c>
      <c r="IR4" s="5">
        <v>86070</v>
      </c>
      <c r="IS4" s="5">
        <v>950249</v>
      </c>
      <c r="IT4" s="5">
        <v>8.3720374870902994</v>
      </c>
      <c r="IU4" s="5">
        <v>260463</v>
      </c>
      <c r="IV4" s="5">
        <v>141407</v>
      </c>
      <c r="IW4" s="5">
        <v>68480</v>
      </c>
      <c r="IX4" s="5">
        <v>23343</v>
      </c>
      <c r="IY4" s="5">
        <v>27233</v>
      </c>
      <c r="IZ4" s="5">
        <v>7.8880983750549003</v>
      </c>
      <c r="JA4" s="5">
        <v>261855</v>
      </c>
      <c r="JB4" s="5">
        <v>146373</v>
      </c>
      <c r="JC4" s="5">
        <v>78124</v>
      </c>
      <c r="JD4" s="5">
        <v>28386</v>
      </c>
      <c r="JE4" s="5">
        <v>8972</v>
      </c>
      <c r="JF4" s="5">
        <v>8.43233438872935</v>
      </c>
      <c r="JG4" s="5">
        <v>814860</v>
      </c>
      <c r="JH4" s="5">
        <v>436959</v>
      </c>
      <c r="JI4" s="5">
        <v>204510</v>
      </c>
      <c r="JJ4" s="5">
        <v>91357</v>
      </c>
      <c r="JK4" s="5">
        <v>82034</v>
      </c>
      <c r="JL4" s="5">
        <v>8.2272685193756807</v>
      </c>
      <c r="JM4" s="5">
        <v>162033</v>
      </c>
      <c r="JN4" s="5">
        <v>90914</v>
      </c>
      <c r="JO4" s="5">
        <v>39305</v>
      </c>
      <c r="JP4" s="5">
        <v>18791</v>
      </c>
      <c r="JQ4" s="5">
        <v>13023</v>
      </c>
      <c r="JR4" s="5">
        <v>7.6569912344653401</v>
      </c>
      <c r="JS4" s="5">
        <v>176943</v>
      </c>
      <c r="JT4" s="5">
        <v>106667</v>
      </c>
      <c r="JU4" s="5">
        <v>48469</v>
      </c>
      <c r="JV4" s="5">
        <v>17571</v>
      </c>
      <c r="JW4" s="5">
        <v>4236</v>
      </c>
      <c r="JX4" s="5">
        <v>7.7993003255302797</v>
      </c>
      <c r="JY4" s="5">
        <v>1530426</v>
      </c>
      <c r="JZ4" s="5">
        <v>924366</v>
      </c>
      <c r="KA4" s="5">
        <v>398640</v>
      </c>
      <c r="KB4" s="5">
        <v>129106</v>
      </c>
      <c r="KC4" s="5">
        <v>78314</v>
      </c>
      <c r="KD4" s="5">
        <v>7.89663391394968</v>
      </c>
      <c r="KE4" s="5">
        <v>671700</v>
      </c>
      <c r="KF4" s="5">
        <v>377147</v>
      </c>
      <c r="KG4" s="5">
        <v>188663</v>
      </c>
      <c r="KH4" s="5">
        <v>87730</v>
      </c>
      <c r="KI4" s="5">
        <v>18160</v>
      </c>
      <c r="KJ4" s="5">
        <v>7.8421104367739103</v>
      </c>
      <c r="KK4" s="5">
        <v>824019</v>
      </c>
      <c r="KL4" s="5">
        <v>478116</v>
      </c>
      <c r="KM4" s="5">
        <v>230756</v>
      </c>
      <c r="KN4" s="5">
        <v>81451</v>
      </c>
      <c r="KO4" s="5">
        <v>33696</v>
      </c>
      <c r="KP4" s="5">
        <v>8.0118026539716301</v>
      </c>
      <c r="KQ4" s="5">
        <v>707468</v>
      </c>
      <c r="KR4" s="5">
        <v>406980</v>
      </c>
      <c r="KS4" s="5">
        <v>187794</v>
      </c>
      <c r="KT4" s="5">
        <v>66759</v>
      </c>
      <c r="KU4" s="5">
        <v>45935</v>
      </c>
      <c r="KV4" s="5">
        <v>7.5852874464640001</v>
      </c>
      <c r="KW4" s="5">
        <v>1183316</v>
      </c>
      <c r="KX4" s="5">
        <v>714644</v>
      </c>
      <c r="KY4" s="5">
        <v>339212</v>
      </c>
      <c r="KZ4" s="5">
        <v>109085</v>
      </c>
      <c r="LA4" s="5">
        <v>20375</v>
      </c>
      <c r="LB4" s="5">
        <v>12.197480583742101</v>
      </c>
      <c r="LC4" s="5">
        <v>1905362</v>
      </c>
      <c r="LD4" s="5">
        <v>411347</v>
      </c>
      <c r="LE4" s="5">
        <v>227126</v>
      </c>
      <c r="LF4" s="5">
        <v>385456</v>
      </c>
      <c r="LG4" s="5">
        <v>881433</v>
      </c>
      <c r="LH4" s="5">
        <v>8.7544169498386193</v>
      </c>
      <c r="LI4" s="5">
        <v>469385</v>
      </c>
      <c r="LJ4" s="5">
        <v>233900</v>
      </c>
      <c r="LK4" s="5">
        <v>94500</v>
      </c>
      <c r="LL4" s="5">
        <v>100117</v>
      </c>
      <c r="LM4" s="5">
        <v>40868</v>
      </c>
      <c r="LN4" s="5">
        <v>8.5655225389124698</v>
      </c>
      <c r="LO4" s="5">
        <v>494700</v>
      </c>
      <c r="LP4" s="5">
        <v>242577</v>
      </c>
      <c r="LQ4" s="5">
        <v>140530</v>
      </c>
      <c r="LR4" s="5">
        <v>67089</v>
      </c>
      <c r="LS4" s="5">
        <v>44504</v>
      </c>
      <c r="LT4" s="5">
        <v>9.5900595914693891</v>
      </c>
      <c r="LU4" s="5">
        <v>384451</v>
      </c>
      <c r="LV4" s="5">
        <v>163700</v>
      </c>
      <c r="LW4" s="5">
        <v>48500</v>
      </c>
      <c r="LX4" s="5">
        <v>121952</v>
      </c>
      <c r="LY4" s="5">
        <v>50299</v>
      </c>
      <c r="LZ4" s="5">
        <v>8.53395173510809</v>
      </c>
      <c r="MA4" s="5">
        <v>690274</v>
      </c>
      <c r="MB4" s="5">
        <v>340314</v>
      </c>
      <c r="MC4" s="5">
        <v>185469</v>
      </c>
      <c r="MD4" s="5">
        <v>113049</v>
      </c>
      <c r="ME4" s="5">
        <v>51442</v>
      </c>
      <c r="MF4" s="5">
        <v>8.40148354195642</v>
      </c>
      <c r="MG4" s="5">
        <v>159618</v>
      </c>
      <c r="MH4" s="5">
        <v>79000</v>
      </c>
      <c r="MI4" s="5">
        <v>46900</v>
      </c>
      <c r="MJ4" s="5">
        <v>23640</v>
      </c>
      <c r="MK4" s="5">
        <v>10078</v>
      </c>
      <c r="ML4" s="5">
        <v>8.7234969116663006</v>
      </c>
      <c r="MM4" s="5">
        <v>285429</v>
      </c>
      <c r="MN4" s="5">
        <v>129749</v>
      </c>
      <c r="MO4" s="5">
        <v>77753</v>
      </c>
      <c r="MP4" s="5">
        <v>58791</v>
      </c>
      <c r="MQ4" s="5">
        <v>19136</v>
      </c>
      <c r="MR4" s="5">
        <v>8.6606395832447909</v>
      </c>
      <c r="MS4" s="5">
        <v>658804</v>
      </c>
      <c r="MT4" s="5">
        <v>308300</v>
      </c>
      <c r="MU4" s="5">
        <v>152600</v>
      </c>
      <c r="MV4" s="5">
        <v>171000</v>
      </c>
      <c r="MW4" s="5">
        <v>26904</v>
      </c>
      <c r="MX4" s="5">
        <v>9.16100978623823</v>
      </c>
      <c r="MY4" s="5">
        <v>838831</v>
      </c>
      <c r="MZ4" s="5">
        <v>370889</v>
      </c>
      <c r="NA4" s="5">
        <v>209153</v>
      </c>
      <c r="NB4" s="5">
        <v>140949</v>
      </c>
      <c r="NC4" s="5">
        <v>117840</v>
      </c>
      <c r="ND4" s="5">
        <v>8.2874045415985407</v>
      </c>
      <c r="NE4" s="5">
        <v>1118681</v>
      </c>
      <c r="NF4" s="5">
        <v>546319</v>
      </c>
      <c r="NG4" s="5">
        <v>353144</v>
      </c>
      <c r="NH4" s="5">
        <v>173184</v>
      </c>
      <c r="NI4" s="5">
        <v>46034</v>
      </c>
      <c r="NJ4" s="5">
        <v>8.3494643757010305</v>
      </c>
      <c r="NK4" s="5">
        <v>430619</v>
      </c>
      <c r="NL4" s="5">
        <v>224201</v>
      </c>
      <c r="NM4" s="5">
        <v>116928</v>
      </c>
      <c r="NN4" s="5">
        <v>58490</v>
      </c>
      <c r="NO4" s="5">
        <v>31000</v>
      </c>
      <c r="NP4" s="5">
        <v>8.4221642904430496</v>
      </c>
      <c r="NQ4" s="5">
        <v>315697</v>
      </c>
      <c r="NR4" s="5">
        <v>149900</v>
      </c>
      <c r="NS4" s="5">
        <v>87900</v>
      </c>
      <c r="NT4" s="5">
        <v>69500</v>
      </c>
      <c r="NU4" s="5">
        <v>8397</v>
      </c>
      <c r="NV4" s="5">
        <v>11.240953743358</v>
      </c>
      <c r="NW4" s="5">
        <v>1346358</v>
      </c>
      <c r="NX4" s="5">
        <v>413498</v>
      </c>
      <c r="NY4" s="5">
        <v>195952</v>
      </c>
      <c r="NZ4" s="5">
        <v>225184</v>
      </c>
      <c r="OA4" s="5">
        <v>511724</v>
      </c>
      <c r="OB4" s="5">
        <v>9.2389461583162795</v>
      </c>
      <c r="OC4" s="5">
        <v>474948</v>
      </c>
      <c r="OD4" s="5">
        <v>214705</v>
      </c>
      <c r="OE4" s="5">
        <v>97381</v>
      </c>
      <c r="OF4" s="5">
        <v>95608</v>
      </c>
      <c r="OG4" s="5">
        <v>67254</v>
      </c>
      <c r="OH4" s="5">
        <v>10.3926487141352</v>
      </c>
      <c r="OI4" s="5">
        <v>442426</v>
      </c>
      <c r="OJ4" s="5">
        <v>152612</v>
      </c>
      <c r="OK4" s="5">
        <v>79986</v>
      </c>
      <c r="OL4" s="5">
        <v>98704</v>
      </c>
      <c r="OM4" s="5">
        <v>111124</v>
      </c>
      <c r="ON4" s="5">
        <v>8.5116776775704803</v>
      </c>
      <c r="OO4" s="5">
        <v>1176561</v>
      </c>
      <c r="OP4" s="5">
        <v>617830</v>
      </c>
      <c r="OQ4" s="5">
        <v>258400</v>
      </c>
      <c r="OR4" s="5">
        <v>205842</v>
      </c>
      <c r="OS4" s="5">
        <v>94489</v>
      </c>
      <c r="OT4" s="5">
        <v>7.9388132025817697</v>
      </c>
      <c r="OU4" s="5">
        <v>1070427</v>
      </c>
      <c r="OV4" s="5">
        <v>613544</v>
      </c>
      <c r="OW4" s="5">
        <v>256552</v>
      </c>
      <c r="OX4" s="5">
        <v>174402</v>
      </c>
      <c r="OY4" s="5">
        <v>25929</v>
      </c>
      <c r="OZ4" s="5">
        <v>8.5534862612426803</v>
      </c>
      <c r="PA4" s="5">
        <v>727140</v>
      </c>
      <c r="PB4" s="5">
        <v>356549</v>
      </c>
      <c r="PC4" s="5">
        <v>171400</v>
      </c>
      <c r="PD4" s="5">
        <v>162342</v>
      </c>
      <c r="PE4" s="5">
        <v>36849</v>
      </c>
      <c r="PF4" s="5">
        <v>8.8994426978469399</v>
      </c>
      <c r="PG4" s="5">
        <v>642201</v>
      </c>
      <c r="PH4" s="5">
        <v>275193</v>
      </c>
      <c r="PI4" s="5">
        <v>161801</v>
      </c>
      <c r="PJ4" s="5">
        <v>168862</v>
      </c>
      <c r="PK4" s="5">
        <v>36345</v>
      </c>
      <c r="PL4" s="5">
        <v>8.4065060374936191</v>
      </c>
      <c r="PM4" s="5">
        <v>197847</v>
      </c>
      <c r="PN4" s="5">
        <v>102798</v>
      </c>
      <c r="PO4" s="5">
        <v>48150</v>
      </c>
      <c r="PP4" s="5">
        <v>34330</v>
      </c>
      <c r="PQ4" s="5">
        <v>12569</v>
      </c>
      <c r="PR4" s="5">
        <v>8.5250306785190499</v>
      </c>
      <c r="PS4" s="5">
        <v>501165</v>
      </c>
      <c r="PT4" s="5">
        <v>246535</v>
      </c>
      <c r="PU4" s="5">
        <v>125549</v>
      </c>
      <c r="PV4" s="5">
        <v>100500</v>
      </c>
      <c r="PW4" s="5">
        <v>28581</v>
      </c>
      <c r="PX4" s="5">
        <v>7.7137110124922001</v>
      </c>
      <c r="PY4" s="5">
        <v>703719</v>
      </c>
      <c r="PZ4" s="5">
        <v>440037</v>
      </c>
      <c r="QA4" s="5">
        <v>152583</v>
      </c>
      <c r="QB4" s="5">
        <v>90692</v>
      </c>
      <c r="QC4" s="5">
        <v>20407</v>
      </c>
      <c r="QD4" s="5">
        <v>7.9838672869514404</v>
      </c>
      <c r="QE4" s="5">
        <v>841334</v>
      </c>
      <c r="QF4" s="5">
        <v>482913</v>
      </c>
      <c r="QG4" s="5">
        <v>193945</v>
      </c>
      <c r="QH4" s="5">
        <v>139375</v>
      </c>
      <c r="QI4" s="5">
        <v>25101</v>
      </c>
      <c r="QJ4" s="5">
        <v>8.2293029871977303</v>
      </c>
      <c r="QK4" s="5">
        <v>590520</v>
      </c>
      <c r="QL4" s="5">
        <v>319103</v>
      </c>
      <c r="QM4" s="5">
        <v>141110</v>
      </c>
      <c r="QN4" s="5">
        <v>102488</v>
      </c>
      <c r="QO4" s="5">
        <v>27819</v>
      </c>
      <c r="QP4" s="5">
        <v>8.3101056926245196</v>
      </c>
      <c r="QQ4" s="5">
        <v>617167</v>
      </c>
      <c r="QR4" s="5">
        <v>320217</v>
      </c>
      <c r="QS4" s="5">
        <v>152885</v>
      </c>
      <c r="QT4" s="5">
        <v>118396</v>
      </c>
      <c r="QU4" s="5">
        <v>25669</v>
      </c>
      <c r="QV4" s="5">
        <v>9.2843724218621109</v>
      </c>
      <c r="QW4" s="5">
        <v>4999975</v>
      </c>
      <c r="QX4" s="5">
        <v>1999407</v>
      </c>
      <c r="QY4" s="5">
        <v>1281700</v>
      </c>
      <c r="QZ4" s="5">
        <v>1153000</v>
      </c>
      <c r="RA4" s="5">
        <v>565868</v>
      </c>
      <c r="RB4" s="5">
        <f t="shared" ref="RB4:RB15" si="0">(RD4*6+RE4*9+RF4*12+RG4*16)/RC4</f>
        <v>10.654325438507534</v>
      </c>
      <c r="RC4" s="5">
        <f t="shared" ref="RC4:RC15" si="1">SUM(RD4:RG4)</f>
        <v>2149678</v>
      </c>
      <c r="RD4" s="5">
        <v>682423</v>
      </c>
      <c r="RE4" s="5">
        <v>422719</v>
      </c>
      <c r="RF4" s="5">
        <v>427054</v>
      </c>
      <c r="RG4" s="5">
        <v>617482</v>
      </c>
      <c r="RH4" s="5">
        <f t="shared" ref="RH4:RH15" si="2">(RJ4*6+RK4*9+RL4*12+RM4*16)/RI4</f>
        <v>8.8442203424885264</v>
      </c>
      <c r="RI4" s="5">
        <f t="shared" ref="RI4:RI15" si="3">SUM(RJ4:RM4)</f>
        <v>381969</v>
      </c>
      <c r="RJ4" s="5">
        <v>170900</v>
      </c>
      <c r="RK4" s="5">
        <v>101146</v>
      </c>
      <c r="RL4" s="5">
        <v>79066</v>
      </c>
      <c r="RM4" s="5">
        <v>30857</v>
      </c>
      <c r="RN4" s="5">
        <f t="shared" ref="RN4:RN15" si="4">(RP4*6+RQ4*9+RR4*12+RS4*16)/RO4</f>
        <v>8.8268874944692488</v>
      </c>
      <c r="RO4" s="5">
        <f t="shared" ref="RO4:RO15" si="5">SUM(RP4:RS4)</f>
        <v>198888</v>
      </c>
      <c r="RP4" s="5">
        <v>94574</v>
      </c>
      <c r="RQ4" s="5">
        <v>49818</v>
      </c>
      <c r="RR4" s="5">
        <v>33045</v>
      </c>
      <c r="RS4" s="5">
        <v>21451</v>
      </c>
      <c r="RT4" s="5">
        <f t="shared" ref="RT4:RT15" si="6">(RV4*6+RW4*9+RX4*12+RY4*16)/RU4</f>
        <v>8.4235663349302836</v>
      </c>
      <c r="RU4" s="5">
        <f t="shared" ref="RU4:RU15" si="7">SUM(RV4:RY4)</f>
        <v>661469</v>
      </c>
      <c r="RV4" s="5">
        <v>385631</v>
      </c>
      <c r="RW4" s="5">
        <v>65898</v>
      </c>
      <c r="RX4" s="5">
        <v>173495</v>
      </c>
      <c r="RY4" s="5">
        <v>36445</v>
      </c>
      <c r="RZ4" s="5">
        <f t="shared" ref="RZ4:RZ15" si="8">(SB4*6+SC4*9+SD4*12+SE4*16)/SA4</f>
        <v>9.4416692376251206</v>
      </c>
      <c r="SA4" s="5">
        <f t="shared" ref="SA4:SA15" si="9">SUM(SB4:SE4)</f>
        <v>466752</v>
      </c>
      <c r="SB4" s="5">
        <v>176351</v>
      </c>
      <c r="SC4" s="5">
        <v>123416</v>
      </c>
      <c r="SD4" s="5">
        <v>108423</v>
      </c>
      <c r="SE4" s="5">
        <v>58562</v>
      </c>
      <c r="SF4" s="5">
        <f t="shared" ref="SF4:SF15" si="10">(SH4*6+SI4*9+SJ4*12+SK4*16)/SG4</f>
        <v>9.5871927175925382</v>
      </c>
      <c r="SG4" s="5">
        <f t="shared" ref="SG4:SG15" si="11">SUM(SH4:SK4)</f>
        <v>761067</v>
      </c>
      <c r="SH4" s="5">
        <v>271531</v>
      </c>
      <c r="SI4" s="5">
        <v>199282</v>
      </c>
      <c r="SJ4" s="5">
        <v>192573</v>
      </c>
      <c r="SK4" s="5">
        <v>97681</v>
      </c>
      <c r="SL4" s="5">
        <f t="shared" ref="SL4:SL15" si="12">(SN4*6+SO4*9+SP4*12+SQ4*16)/SM4</f>
        <v>8.71539143333022</v>
      </c>
      <c r="SM4" s="5">
        <f t="shared" ref="SM4:SM15" si="13">SUM(SN4:SQ4)</f>
        <v>438887</v>
      </c>
      <c r="SN4" s="5">
        <v>177572</v>
      </c>
      <c r="SO4" s="5">
        <v>132232</v>
      </c>
      <c r="SP4" s="5">
        <v>123944</v>
      </c>
      <c r="SQ4" s="5">
        <v>5139</v>
      </c>
      <c r="SR4" s="5">
        <f t="shared" ref="SR4:SR15" si="14">(ST4*6+SU4*9+SV4*12+SW4*16)/SS4</f>
        <v>8.5537126566646524</v>
      </c>
      <c r="SS4" s="5">
        <f t="shared" ref="SS4:SS15" si="15">SUM(ST4:SW4)</f>
        <v>456708</v>
      </c>
      <c r="ST4" s="5">
        <v>201684</v>
      </c>
      <c r="SU4" s="5">
        <v>134605</v>
      </c>
      <c r="SV4" s="5">
        <v>110426</v>
      </c>
      <c r="SW4" s="5">
        <v>9993</v>
      </c>
      <c r="SX4" s="5">
        <f t="shared" ref="SX4:SX15" si="16">(SZ4*6+TA4*9+TB4*12+TC4*16)/SY4</f>
        <v>8.5691286053033817</v>
      </c>
      <c r="SY4" s="5">
        <f t="shared" ref="SY4:SY15" si="17">SUM(SZ4:TC4)</f>
        <v>503113</v>
      </c>
      <c r="SZ4" s="5">
        <v>231100</v>
      </c>
      <c r="TA4" s="5">
        <v>141172</v>
      </c>
      <c r="TB4" s="5">
        <v>109841</v>
      </c>
      <c r="TC4" s="5">
        <v>21000</v>
      </c>
      <c r="TD4" s="5">
        <f t="shared" ref="TD4:TD15" si="18">(TF4*6+TG4*9+TH4*12+TI4*16)/TE4</f>
        <v>9.0757439065985821</v>
      </c>
      <c r="TE4" s="5">
        <f t="shared" ref="TE4:TE15" si="19">SUM(TF4:TJ4)</f>
        <v>425174.62366852933</v>
      </c>
      <c r="TF4" s="5">
        <v>174976</v>
      </c>
      <c r="TG4" s="5">
        <v>113492</v>
      </c>
      <c r="TH4" s="5">
        <v>99919</v>
      </c>
      <c r="TI4" s="5">
        <v>36779</v>
      </c>
      <c r="TJ4" s="5">
        <f t="shared" ref="TJ4:TJ15" si="20">(TL4*6+TM4*9+TN4*12+TO4*16)/TK4</f>
        <v>8.6236685293289064</v>
      </c>
      <c r="TK4" s="5">
        <f t="shared" ref="TK4:TK15" si="21">SUM(TL4:TO4)</f>
        <v>1121692</v>
      </c>
      <c r="TL4" s="5">
        <v>513158</v>
      </c>
      <c r="TM4" s="5">
        <v>308852</v>
      </c>
      <c r="TN4" s="5">
        <v>245107</v>
      </c>
      <c r="TO4" s="5">
        <v>54575</v>
      </c>
      <c r="TP4" s="5">
        <f t="shared" ref="TP4:TP15" si="22">(TR4*6+TS4*9+TT4*12+TU4*16)/TQ4</f>
        <v>8.8508096061657753</v>
      </c>
      <c r="TQ4" s="5">
        <f t="shared" ref="TQ4:TQ15" si="23">SUM(TR4:TU4)</f>
        <v>430765</v>
      </c>
      <c r="TR4" s="5">
        <v>172754</v>
      </c>
      <c r="TS4" s="5">
        <v>127803</v>
      </c>
      <c r="TT4" s="5">
        <v>114365</v>
      </c>
      <c r="TU4" s="5">
        <v>15843</v>
      </c>
      <c r="TV4" s="5">
        <f t="shared" ref="TV4:TV15" si="24">(TX4*6+TY4*9+TZ4*12+UA4*16)/TW4</f>
        <v>8.3660863454177097</v>
      </c>
      <c r="TW4" s="5">
        <f t="shared" ref="TW4:TW15" si="25">SUM(TX4:UA4)</f>
        <v>776926</v>
      </c>
      <c r="TX4" s="5">
        <v>374400</v>
      </c>
      <c r="TY4" s="5">
        <v>221774</v>
      </c>
      <c r="TZ4" s="5">
        <v>158642</v>
      </c>
      <c r="UA4" s="5">
        <v>22110</v>
      </c>
      <c r="UB4" s="5">
        <f t="shared" ref="UB4:UB15" si="26">(UD4*6+UE4*9+UF4*12+UG4*16)/UC4</f>
        <v>8.2488759365948994</v>
      </c>
      <c r="UC4" s="5">
        <f t="shared" ref="UC4:UC15" si="27">SUM(UD4:UG4)</f>
        <v>668779</v>
      </c>
      <c r="UD4" s="5">
        <v>321215</v>
      </c>
      <c r="UE4" s="5">
        <v>201021</v>
      </c>
      <c r="UF4" s="5">
        <v>141123</v>
      </c>
      <c r="UG4" s="5">
        <v>5420</v>
      </c>
      <c r="UH4" s="5">
        <f t="shared" ref="UH4:UH15" si="28">(UJ4*6+UK4*9+UL4*12+UM4*16)/UI4</f>
        <v>8.0708255896925252</v>
      </c>
      <c r="UI4" s="5">
        <f t="shared" ref="UI4:UI15" si="29">SUM(UJ4:UM4)</f>
        <v>992212</v>
      </c>
      <c r="UJ4" s="5">
        <v>547100</v>
      </c>
      <c r="UK4" s="5">
        <v>230182</v>
      </c>
      <c r="UL4" s="5">
        <v>196287</v>
      </c>
      <c r="UM4" s="5">
        <v>18643</v>
      </c>
      <c r="UN4" s="5">
        <f t="shared" ref="UN4:UN15" si="30">(UP4*6+UQ4*9+UR4*12+US4*16)/UO4</f>
        <v>9.3886639456961802</v>
      </c>
      <c r="UO4" s="5">
        <f t="shared" ref="UO4:UO15" si="31">SUM(UP4:US4)</f>
        <v>222266.56461602642</v>
      </c>
      <c r="UP4" s="5">
        <v>95000</v>
      </c>
      <c r="UQ4" s="5">
        <v>54137.5646160264</v>
      </c>
      <c r="UR4" s="5">
        <v>35129</v>
      </c>
      <c r="US4" s="5">
        <v>38000</v>
      </c>
      <c r="UT4" s="5">
        <f t="shared" ref="UT4:UT15" si="32">(UV4*6+UW4*9+UX4*12+UY4*16)/UU4</f>
        <v>8.0384112925968552</v>
      </c>
      <c r="UU4" s="5">
        <f t="shared" ref="UU4:UU15" si="33">SUM(UV4:UY4)</f>
        <v>656005</v>
      </c>
      <c r="UV4" s="5">
        <v>333823</v>
      </c>
      <c r="UW4" s="5">
        <v>198628</v>
      </c>
      <c r="UX4" s="5">
        <v>123554</v>
      </c>
      <c r="UY4" s="5">
        <v>0</v>
      </c>
      <c r="UZ4" s="5">
        <f t="shared" ref="UZ4:UZ15" si="34">(VB4*6+VC4*9+VD4*12+VE4*16)/VA4</f>
        <v>8.1619022854116441</v>
      </c>
      <c r="VA4" s="5">
        <f t="shared" ref="VA4:VA15" si="35">SUM(VB4:VE4)</f>
        <v>523013</v>
      </c>
      <c r="VB4" s="5">
        <v>260700</v>
      </c>
      <c r="VC4" s="5">
        <v>147725</v>
      </c>
      <c r="VD4" s="5">
        <v>114588</v>
      </c>
      <c r="VE4" s="5">
        <v>0</v>
      </c>
      <c r="VF4" s="5">
        <v>9.4826875686065293</v>
      </c>
      <c r="VG4" s="5">
        <v>1134185</v>
      </c>
      <c r="VH4" s="5">
        <v>542800</v>
      </c>
      <c r="VI4" s="5">
        <v>225998</v>
      </c>
      <c r="VJ4" s="5">
        <v>95463</v>
      </c>
      <c r="VK4" s="5">
        <v>269924</v>
      </c>
      <c r="VL4" s="5">
        <v>7.7348866515482202</v>
      </c>
      <c r="VM4" s="5">
        <v>1128423</v>
      </c>
      <c r="VN4" s="5">
        <v>651500</v>
      </c>
      <c r="VO4" s="5">
        <v>329900</v>
      </c>
      <c r="VP4" s="5">
        <v>125561</v>
      </c>
      <c r="VQ4" s="5">
        <v>21462</v>
      </c>
      <c r="VR4" s="5">
        <v>8.1573963042379702</v>
      </c>
      <c r="VS4" s="5">
        <v>366095</v>
      </c>
      <c r="VT4" s="5">
        <v>193558</v>
      </c>
      <c r="VU4" s="5">
        <v>97838</v>
      </c>
      <c r="VV4" s="5">
        <v>62673</v>
      </c>
      <c r="VW4" s="5">
        <v>12026</v>
      </c>
      <c r="VX4" s="5">
        <v>7.9439441198436098</v>
      </c>
      <c r="VY4" s="5">
        <v>386971</v>
      </c>
      <c r="VZ4" s="5">
        <v>218787</v>
      </c>
      <c r="WA4" s="5">
        <v>120983</v>
      </c>
      <c r="WB4" s="5">
        <v>41411</v>
      </c>
      <c r="WC4" s="5">
        <v>16111</v>
      </c>
      <c r="WD4" s="5">
        <v>7.3296588290206799</v>
      </c>
      <c r="WE4" s="5">
        <v>1096928</v>
      </c>
      <c r="WF4" s="5">
        <v>719500</v>
      </c>
      <c r="WG4" s="5">
        <v>276600</v>
      </c>
      <c r="WH4" s="5">
        <v>94885</v>
      </c>
      <c r="WI4" s="5">
        <v>5943</v>
      </c>
      <c r="WJ4" s="5">
        <v>8.2652749490834996</v>
      </c>
      <c r="WK4" s="5">
        <v>196400</v>
      </c>
      <c r="WL4" s="5">
        <v>106500</v>
      </c>
      <c r="WM4" s="5">
        <v>52700</v>
      </c>
      <c r="WN4" s="5">
        <v>21300</v>
      </c>
      <c r="WO4" s="5">
        <v>15900</v>
      </c>
      <c r="WP4" s="5">
        <v>7.5614212471837403</v>
      </c>
      <c r="WQ4" s="5">
        <v>307589</v>
      </c>
      <c r="WR4" s="5">
        <v>181731</v>
      </c>
      <c r="WS4" s="5">
        <v>103300</v>
      </c>
      <c r="WT4" s="5">
        <v>13801</v>
      </c>
      <c r="WU4" s="5">
        <v>8757</v>
      </c>
      <c r="WV4" s="5">
        <v>7.4551448496710897</v>
      </c>
      <c r="WW4" s="5">
        <v>328513</v>
      </c>
      <c r="WX4" s="5">
        <v>205500</v>
      </c>
      <c r="WY4" s="5">
        <v>94500</v>
      </c>
      <c r="WZ4" s="5">
        <v>22649</v>
      </c>
      <c r="XA4" s="5">
        <v>5864</v>
      </c>
      <c r="XB4" s="5">
        <v>10.135560922361901</v>
      </c>
      <c r="XC4" s="5">
        <v>853808</v>
      </c>
      <c r="XD4" s="5">
        <v>344700</v>
      </c>
      <c r="XE4" s="5">
        <v>183635</v>
      </c>
      <c r="XF4" s="5">
        <v>68665</v>
      </c>
      <c r="XG4" s="5">
        <v>256808</v>
      </c>
      <c r="XH4" s="5">
        <v>7.7312461986812497</v>
      </c>
      <c r="XI4" s="5">
        <v>662599</v>
      </c>
      <c r="XJ4" s="5">
        <v>355100</v>
      </c>
      <c r="XK4" s="5">
        <v>246100</v>
      </c>
      <c r="XL4" s="5">
        <v>51292</v>
      </c>
      <c r="XM4" s="5">
        <v>10107</v>
      </c>
      <c r="XN4" s="5">
        <v>7.9441160218965301</v>
      </c>
      <c r="XO4" s="5">
        <v>1225217</v>
      </c>
      <c r="XP4" s="5">
        <v>669595</v>
      </c>
      <c r="XQ4" s="5">
        <v>383696</v>
      </c>
      <c r="XR4" s="5">
        <v>122096</v>
      </c>
      <c r="XS4" s="5">
        <v>49830</v>
      </c>
      <c r="XT4" s="5">
        <v>7.6266539300073903</v>
      </c>
      <c r="XU4" s="5">
        <v>485737</v>
      </c>
      <c r="XV4" s="5">
        <v>279400</v>
      </c>
      <c r="XW4" s="5">
        <v>164700</v>
      </c>
      <c r="XX4" s="5">
        <v>30086</v>
      </c>
      <c r="XY4" s="5">
        <v>11551</v>
      </c>
      <c r="XZ4" s="5">
        <v>7.3578972355694496</v>
      </c>
      <c r="YA4" s="5">
        <v>1689281</v>
      </c>
      <c r="YB4" s="5">
        <v>1100915</v>
      </c>
      <c r="YC4" s="5">
        <v>431870</v>
      </c>
      <c r="YD4" s="5">
        <v>141675</v>
      </c>
      <c r="YE4" s="5">
        <v>14821</v>
      </c>
      <c r="YF4" s="5">
        <v>7.7683267074001501</v>
      </c>
      <c r="YG4" s="5">
        <v>743597.74373988295</v>
      </c>
      <c r="YH4" s="5">
        <v>425902.77767135802</v>
      </c>
      <c r="YI4" s="5">
        <v>219029.70377783201</v>
      </c>
      <c r="YJ4" s="5">
        <v>82204.496105676095</v>
      </c>
      <c r="YK4" s="5">
        <v>16460.766185017401</v>
      </c>
      <c r="YL4" s="52"/>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row>
    <row r="5" spans="1:752" ht="15.6">
      <c r="A5" s="5">
        <v>2011</v>
      </c>
      <c r="B5" s="5">
        <v>10.166852087025999</v>
      </c>
      <c r="C5" s="5">
        <v>1981983</v>
      </c>
      <c r="D5" s="5">
        <v>731100</v>
      </c>
      <c r="E5" s="5">
        <v>430600</v>
      </c>
      <c r="F5" s="5">
        <v>309000</v>
      </c>
      <c r="G5" s="5">
        <v>511283</v>
      </c>
      <c r="H5" s="5">
        <v>12.445845540791</v>
      </c>
      <c r="I5" s="5">
        <v>1393274</v>
      </c>
      <c r="J5" s="5">
        <v>300701</v>
      </c>
      <c r="K5" s="5">
        <v>145803</v>
      </c>
      <c r="L5" s="5">
        <v>231070</v>
      </c>
      <c r="M5" s="5">
        <v>715700</v>
      </c>
      <c r="N5" s="5">
        <v>9.2804962613434494</v>
      </c>
      <c r="O5" s="5">
        <v>664811</v>
      </c>
      <c r="P5" s="5">
        <v>317400</v>
      </c>
      <c r="Q5" s="5">
        <v>140980</v>
      </c>
      <c r="R5" s="5">
        <v>76585</v>
      </c>
      <c r="S5" s="5">
        <v>129846</v>
      </c>
      <c r="T5" s="5">
        <v>9.0067184156171507</v>
      </c>
      <c r="U5" s="5">
        <v>1206981</v>
      </c>
      <c r="V5" s="5">
        <v>571036</v>
      </c>
      <c r="W5" s="5">
        <v>291986</v>
      </c>
      <c r="X5" s="5">
        <v>171624</v>
      </c>
      <c r="Y5" s="5">
        <v>172335</v>
      </c>
      <c r="Z5" s="5">
        <v>9.9143990341278503</v>
      </c>
      <c r="AA5" s="5">
        <v>549141</v>
      </c>
      <c r="AB5" s="5">
        <v>229035</v>
      </c>
      <c r="AC5" s="5">
        <v>113649</v>
      </c>
      <c r="AD5" s="5">
        <v>63990</v>
      </c>
      <c r="AE5" s="5">
        <v>142467</v>
      </c>
      <c r="AF5" s="5">
        <v>9.6359140240433696</v>
      </c>
      <c r="AG5" s="5">
        <v>901787</v>
      </c>
      <c r="AH5" s="5">
        <v>414972</v>
      </c>
      <c r="AI5" s="5">
        <v>175854</v>
      </c>
      <c r="AJ5" s="5">
        <v>89588</v>
      </c>
      <c r="AK5" s="5">
        <v>221373</v>
      </c>
      <c r="AL5" s="5">
        <v>9.0293631787302697</v>
      </c>
      <c r="AM5" s="5">
        <v>716135</v>
      </c>
      <c r="AN5" s="5">
        <v>322236</v>
      </c>
      <c r="AO5" s="5">
        <v>182915</v>
      </c>
      <c r="AP5" s="5">
        <v>122288</v>
      </c>
      <c r="AQ5" s="5">
        <v>88696</v>
      </c>
      <c r="AR5" s="5">
        <v>8.3115303880962905</v>
      </c>
      <c r="AS5" s="5">
        <v>655997</v>
      </c>
      <c r="AT5" s="5">
        <v>336028</v>
      </c>
      <c r="AU5" s="5">
        <v>179635</v>
      </c>
      <c r="AV5" s="5">
        <v>106472</v>
      </c>
      <c r="AW5" s="5">
        <v>33862</v>
      </c>
      <c r="AX5" s="5">
        <v>8.9059610763796204</v>
      </c>
      <c r="AY5" s="5">
        <v>647987</v>
      </c>
      <c r="AZ5" s="5">
        <v>303056</v>
      </c>
      <c r="BA5" s="5">
        <v>165315</v>
      </c>
      <c r="BB5" s="5">
        <v>102270</v>
      </c>
      <c r="BC5" s="5">
        <v>77346</v>
      </c>
      <c r="BD5" s="5">
        <v>8.6682566165865698</v>
      </c>
      <c r="BE5" s="5">
        <v>751596</v>
      </c>
      <c r="BF5" s="5">
        <v>365582</v>
      </c>
      <c r="BG5" s="5">
        <v>193131</v>
      </c>
      <c r="BH5" s="5">
        <v>125693</v>
      </c>
      <c r="BI5" s="5">
        <v>67190</v>
      </c>
      <c r="BJ5" s="5">
        <v>9.4696122300302896</v>
      </c>
      <c r="BK5" s="5">
        <v>531217</v>
      </c>
      <c r="BL5" s="5">
        <v>227248</v>
      </c>
      <c r="BM5" s="5">
        <v>121347</v>
      </c>
      <c r="BN5" s="5">
        <v>86786</v>
      </c>
      <c r="BO5" s="5">
        <v>95836</v>
      </c>
      <c r="BP5" s="5">
        <v>10.5786845101876</v>
      </c>
      <c r="BQ5" s="5">
        <v>361812</v>
      </c>
      <c r="BR5" s="5">
        <v>130872</v>
      </c>
      <c r="BS5" s="5">
        <v>67147</v>
      </c>
      <c r="BT5" s="5">
        <v>45687</v>
      </c>
      <c r="BU5" s="5">
        <v>118106</v>
      </c>
      <c r="BV5" s="5">
        <v>8.9297735291787603</v>
      </c>
      <c r="BW5" s="5">
        <v>492293</v>
      </c>
      <c r="BX5" s="5">
        <v>226894</v>
      </c>
      <c r="BY5" s="5">
        <v>122173</v>
      </c>
      <c r="BZ5" s="5">
        <v>89118</v>
      </c>
      <c r="CA5" s="5">
        <v>54108</v>
      </c>
      <c r="CB5" s="5">
        <v>8.1578906459162805</v>
      </c>
      <c r="CC5" s="5">
        <v>694734</v>
      </c>
      <c r="CD5" s="5">
        <v>350935</v>
      </c>
      <c r="CE5" s="5">
        <v>211314</v>
      </c>
      <c r="CF5" s="5">
        <v>114908</v>
      </c>
      <c r="CG5" s="5">
        <v>17577</v>
      </c>
      <c r="CH5" s="5">
        <v>10.749653922301</v>
      </c>
      <c r="CI5" s="5">
        <v>1340017</v>
      </c>
      <c r="CJ5" s="5">
        <v>465289</v>
      </c>
      <c r="CK5" s="5">
        <v>223545</v>
      </c>
      <c r="CL5" s="5">
        <v>204462</v>
      </c>
      <c r="CM5" s="5">
        <v>446721</v>
      </c>
      <c r="CN5" s="5">
        <v>9.16788257372286</v>
      </c>
      <c r="CO5" s="5">
        <v>1018307</v>
      </c>
      <c r="CP5" s="5">
        <v>476085</v>
      </c>
      <c r="CQ5" s="5">
        <v>201717</v>
      </c>
      <c r="CR5" s="5">
        <v>196081</v>
      </c>
      <c r="CS5" s="5">
        <v>144424</v>
      </c>
      <c r="CT5" s="5">
        <v>8.5308271174164094</v>
      </c>
      <c r="CU5" s="5">
        <v>1148664</v>
      </c>
      <c r="CV5" s="5">
        <v>593060</v>
      </c>
      <c r="CW5" s="5">
        <v>242210</v>
      </c>
      <c r="CX5" s="5">
        <v>238375</v>
      </c>
      <c r="CY5" s="5">
        <v>75019</v>
      </c>
      <c r="CZ5" s="5">
        <v>9.5321494193071103</v>
      </c>
      <c r="DA5" s="5">
        <v>578533</v>
      </c>
      <c r="DB5" s="5">
        <v>233814</v>
      </c>
      <c r="DC5" s="5">
        <v>122855</v>
      </c>
      <c r="DD5" s="5">
        <v>135935</v>
      </c>
      <c r="DE5" s="5">
        <v>85929</v>
      </c>
      <c r="DF5" s="5">
        <v>9.2487514008193692</v>
      </c>
      <c r="DG5" s="5">
        <v>381027</v>
      </c>
      <c r="DH5" s="5">
        <v>161634</v>
      </c>
      <c r="DI5" s="5">
        <v>84456</v>
      </c>
      <c r="DJ5" s="5">
        <v>91219</v>
      </c>
      <c r="DK5" s="5">
        <v>43718</v>
      </c>
      <c r="DL5" s="5">
        <v>9.3995808654297193</v>
      </c>
      <c r="DM5" s="5">
        <v>733416</v>
      </c>
      <c r="DN5" s="5">
        <v>303803</v>
      </c>
      <c r="DO5" s="5">
        <v>154333</v>
      </c>
      <c r="DP5" s="5">
        <v>180623</v>
      </c>
      <c r="DQ5" s="5">
        <v>94657</v>
      </c>
      <c r="DR5" s="5">
        <v>8.8263581309364394</v>
      </c>
      <c r="DS5" s="5">
        <v>784350</v>
      </c>
      <c r="DT5" s="5">
        <v>389957</v>
      </c>
      <c r="DU5" s="5">
        <v>153040</v>
      </c>
      <c r="DV5" s="5">
        <v>163949</v>
      </c>
      <c r="DW5" s="5">
        <v>77404</v>
      </c>
      <c r="DX5" s="5">
        <v>8.58431606611666</v>
      </c>
      <c r="DY5" s="5">
        <v>311631</v>
      </c>
      <c r="DZ5" s="5">
        <v>147920</v>
      </c>
      <c r="EA5" s="5">
        <v>73527</v>
      </c>
      <c r="EB5" s="5">
        <v>79267</v>
      </c>
      <c r="EC5" s="5">
        <v>10917</v>
      </c>
      <c r="ED5" s="5">
        <v>9.9095520008142408</v>
      </c>
      <c r="EE5" s="5">
        <v>117902</v>
      </c>
      <c r="EF5" s="5">
        <v>46728</v>
      </c>
      <c r="EG5" s="5">
        <v>22780</v>
      </c>
      <c r="EH5" s="5">
        <v>22834</v>
      </c>
      <c r="EI5" s="5">
        <v>25560</v>
      </c>
      <c r="EJ5" s="5">
        <v>7.85300789507244</v>
      </c>
      <c r="EK5" s="5">
        <v>776307</v>
      </c>
      <c r="EL5" s="5">
        <v>462265</v>
      </c>
      <c r="EM5" s="5">
        <v>189827</v>
      </c>
      <c r="EN5" s="5">
        <v>93282</v>
      </c>
      <c r="EO5" s="5">
        <v>30933</v>
      </c>
      <c r="EP5" s="5">
        <v>8.9859806054434408</v>
      </c>
      <c r="EQ5" s="5">
        <v>345664</v>
      </c>
      <c r="ER5" s="5">
        <v>159183</v>
      </c>
      <c r="ES5" s="5">
        <v>77712</v>
      </c>
      <c r="ET5" s="5">
        <v>72170</v>
      </c>
      <c r="EU5" s="5">
        <v>36599</v>
      </c>
      <c r="EV5" s="5">
        <v>11.134470711914</v>
      </c>
      <c r="EW5" s="5">
        <v>1560020</v>
      </c>
      <c r="EX5" s="5">
        <v>435430</v>
      </c>
      <c r="EY5" s="5">
        <v>275225</v>
      </c>
      <c r="EZ5" s="5">
        <v>327362</v>
      </c>
      <c r="FA5" s="5">
        <v>522003</v>
      </c>
      <c r="FB5" s="5">
        <v>8.9896613945856405</v>
      </c>
      <c r="FC5" s="5">
        <v>372971</v>
      </c>
      <c r="FD5" s="5">
        <v>159286</v>
      </c>
      <c r="FE5" s="5">
        <v>97603</v>
      </c>
      <c r="FF5" s="5">
        <v>84643</v>
      </c>
      <c r="FG5" s="5">
        <v>31439</v>
      </c>
      <c r="FH5" s="5">
        <v>7.8607764328856096</v>
      </c>
      <c r="FI5" s="5">
        <v>863101</v>
      </c>
      <c r="FJ5" s="5">
        <v>491650</v>
      </c>
      <c r="FK5" s="5">
        <v>221924</v>
      </c>
      <c r="FL5" s="5">
        <v>138751</v>
      </c>
      <c r="FM5" s="5">
        <v>10776</v>
      </c>
      <c r="FN5" s="5">
        <v>8.4231880511947708</v>
      </c>
      <c r="FO5" s="5">
        <v>833757</v>
      </c>
      <c r="FP5" s="5">
        <v>400400</v>
      </c>
      <c r="FQ5" s="5">
        <v>236500</v>
      </c>
      <c r="FR5" s="5">
        <v>164430</v>
      </c>
      <c r="FS5" s="5">
        <v>32427</v>
      </c>
      <c r="FT5" s="5">
        <v>8.7721957624084101</v>
      </c>
      <c r="FU5" s="5">
        <v>519446</v>
      </c>
      <c r="FV5" s="5">
        <v>249849</v>
      </c>
      <c r="FW5" s="5">
        <v>128176</v>
      </c>
      <c r="FX5" s="5">
        <v>89683</v>
      </c>
      <c r="FY5" s="5">
        <v>51738</v>
      </c>
      <c r="FZ5" s="5">
        <v>8.0183537069331692</v>
      </c>
      <c r="GA5" s="5">
        <v>1431264</v>
      </c>
      <c r="GB5" s="5">
        <v>790989</v>
      </c>
      <c r="GC5" s="5">
        <v>355899</v>
      </c>
      <c r="GD5" s="5">
        <v>255665</v>
      </c>
      <c r="GE5" s="5">
        <v>28711</v>
      </c>
      <c r="GF5" s="5">
        <v>9.6938924875695793</v>
      </c>
      <c r="GG5" s="5">
        <v>383937</v>
      </c>
      <c r="GH5" s="5">
        <v>146578</v>
      </c>
      <c r="GI5" s="5">
        <v>88284</v>
      </c>
      <c r="GJ5" s="5">
        <v>84345</v>
      </c>
      <c r="GK5" s="5">
        <v>64730</v>
      </c>
      <c r="GL5" s="5">
        <v>8.7846193306501892</v>
      </c>
      <c r="GM5" s="5">
        <v>631598</v>
      </c>
      <c r="GN5" s="5">
        <v>277098</v>
      </c>
      <c r="GO5" s="5">
        <v>178608</v>
      </c>
      <c r="GP5" s="5">
        <v>133996</v>
      </c>
      <c r="GQ5" s="5">
        <v>41896</v>
      </c>
      <c r="GR5" s="5">
        <v>8.6423799780627704</v>
      </c>
      <c r="GS5" s="5">
        <v>948160</v>
      </c>
      <c r="GT5" s="5">
        <v>424716</v>
      </c>
      <c r="GU5" s="5">
        <v>265031</v>
      </c>
      <c r="GV5" s="5">
        <v>218456</v>
      </c>
      <c r="GW5" s="5">
        <v>39957</v>
      </c>
      <c r="GX5" s="5">
        <v>9.4628064413908302</v>
      </c>
      <c r="GY5" s="5">
        <v>347130</v>
      </c>
      <c r="GZ5" s="5">
        <v>135798</v>
      </c>
      <c r="HA5" s="5">
        <v>83328</v>
      </c>
      <c r="HB5" s="5">
        <v>81995</v>
      </c>
      <c r="HC5" s="5">
        <v>46009</v>
      </c>
      <c r="HD5" s="5">
        <v>10.0987940331856</v>
      </c>
      <c r="HE5" s="5">
        <v>558556</v>
      </c>
      <c r="HF5" s="5">
        <v>210300</v>
      </c>
      <c r="HG5" s="5">
        <v>120946</v>
      </c>
      <c r="HH5" s="5">
        <v>86633</v>
      </c>
      <c r="HI5" s="5">
        <v>140677</v>
      </c>
      <c r="HJ5" s="5">
        <v>8.5928935517395004</v>
      </c>
      <c r="HK5" s="5">
        <v>303105</v>
      </c>
      <c r="HL5" s="5">
        <v>134600</v>
      </c>
      <c r="HM5" s="5">
        <v>83089</v>
      </c>
      <c r="HN5" s="5">
        <v>79377</v>
      </c>
      <c r="HO5" s="5">
        <v>6039</v>
      </c>
      <c r="HP5" s="5">
        <v>10.3338977283102</v>
      </c>
      <c r="HQ5" s="5">
        <v>120483</v>
      </c>
      <c r="HR5" s="5">
        <v>39811</v>
      </c>
      <c r="HS5" s="5">
        <v>25129</v>
      </c>
      <c r="HT5" s="5">
        <v>27164</v>
      </c>
      <c r="HU5" s="5">
        <v>28379</v>
      </c>
      <c r="HV5" s="5">
        <v>9.3664795167660504</v>
      </c>
      <c r="HW5" s="5">
        <v>258260</v>
      </c>
      <c r="HX5" s="5">
        <v>101123</v>
      </c>
      <c r="HY5" s="5">
        <v>60873</v>
      </c>
      <c r="HZ5" s="5">
        <v>68958</v>
      </c>
      <c r="IA5" s="5">
        <v>27306</v>
      </c>
      <c r="IB5" s="5">
        <v>9.0171718335830295</v>
      </c>
      <c r="IC5" s="5">
        <v>937116</v>
      </c>
      <c r="ID5" s="5">
        <v>371200</v>
      </c>
      <c r="IE5" s="5">
        <v>240000</v>
      </c>
      <c r="IF5" s="5">
        <v>287930</v>
      </c>
      <c r="IG5" s="5">
        <v>37986</v>
      </c>
      <c r="IH5" s="5">
        <v>9.37979954008037</v>
      </c>
      <c r="II5" s="5">
        <v>172204</v>
      </c>
      <c r="IJ5" s="5">
        <v>67041</v>
      </c>
      <c r="IK5" s="5">
        <v>38121</v>
      </c>
      <c r="IL5" s="5">
        <v>50692</v>
      </c>
      <c r="IM5" s="5">
        <v>16350</v>
      </c>
      <c r="IN5" s="5">
        <v>10.920389184145501</v>
      </c>
      <c r="IO5" s="5">
        <v>1226052</v>
      </c>
      <c r="IP5" s="5">
        <v>432848</v>
      </c>
      <c r="IQ5" s="5">
        <v>217809</v>
      </c>
      <c r="IR5" s="5">
        <v>93681</v>
      </c>
      <c r="IS5" s="5">
        <v>481714</v>
      </c>
      <c r="IT5" s="5">
        <v>8.9354578674245708</v>
      </c>
      <c r="IU5" s="5">
        <v>337423</v>
      </c>
      <c r="IV5" s="5">
        <v>144846</v>
      </c>
      <c r="IW5" s="5">
        <v>95125</v>
      </c>
      <c r="IX5" s="5">
        <v>67351</v>
      </c>
      <c r="IY5" s="5">
        <v>30101</v>
      </c>
      <c r="IZ5" s="5">
        <v>8.62303624090511</v>
      </c>
      <c r="JA5" s="5">
        <v>346211</v>
      </c>
      <c r="JB5" s="5">
        <v>150550</v>
      </c>
      <c r="JC5" s="5">
        <v>107066</v>
      </c>
      <c r="JD5" s="5">
        <v>74756</v>
      </c>
      <c r="JE5" s="5">
        <v>13839</v>
      </c>
      <c r="JF5" s="5">
        <v>8.7984905762507406</v>
      </c>
      <c r="JG5" s="5">
        <v>1034567</v>
      </c>
      <c r="JH5" s="5">
        <v>454728</v>
      </c>
      <c r="JI5" s="5">
        <v>298452</v>
      </c>
      <c r="JJ5" s="5">
        <v>203500</v>
      </c>
      <c r="JK5" s="5">
        <v>77887</v>
      </c>
      <c r="JL5" s="5">
        <v>9.1554385996027197</v>
      </c>
      <c r="JM5" s="5">
        <v>225536</v>
      </c>
      <c r="JN5" s="5">
        <v>94926</v>
      </c>
      <c r="JO5" s="5">
        <v>61221</v>
      </c>
      <c r="JP5" s="5">
        <v>41472</v>
      </c>
      <c r="JQ5" s="5">
        <v>27917</v>
      </c>
      <c r="JR5" s="5">
        <v>8.3978064998259097</v>
      </c>
      <c r="JS5" s="5">
        <v>235514</v>
      </c>
      <c r="JT5" s="5">
        <v>110563</v>
      </c>
      <c r="JU5" s="5">
        <v>68055</v>
      </c>
      <c r="JV5" s="5">
        <v>52102</v>
      </c>
      <c r="JW5" s="5">
        <v>4794</v>
      </c>
      <c r="JX5" s="5">
        <v>8.4906042447828103</v>
      </c>
      <c r="JY5" s="5">
        <v>1970890</v>
      </c>
      <c r="JZ5" s="5">
        <v>930372</v>
      </c>
      <c r="KA5" s="5">
        <v>549131</v>
      </c>
      <c r="KB5" s="5">
        <v>413139</v>
      </c>
      <c r="KC5" s="5">
        <v>78248</v>
      </c>
      <c r="KD5" s="5">
        <v>8.4210065609902394</v>
      </c>
      <c r="KE5" s="5">
        <v>860236</v>
      </c>
      <c r="KF5" s="5">
        <v>390052</v>
      </c>
      <c r="KG5" s="5">
        <v>270653</v>
      </c>
      <c r="KH5" s="5">
        <v>181158</v>
      </c>
      <c r="KI5" s="5">
        <v>18373</v>
      </c>
      <c r="KJ5" s="5">
        <v>8.4551402854469497</v>
      </c>
      <c r="KK5" s="5">
        <v>1062334</v>
      </c>
      <c r="KL5" s="5">
        <v>489271</v>
      </c>
      <c r="KM5" s="5">
        <v>314793</v>
      </c>
      <c r="KN5" s="5">
        <v>229725</v>
      </c>
      <c r="KO5" s="5">
        <v>28545</v>
      </c>
      <c r="KP5" s="5">
        <v>8.5554573988120701</v>
      </c>
      <c r="KQ5" s="5">
        <v>908977</v>
      </c>
      <c r="KR5" s="5">
        <v>415217</v>
      </c>
      <c r="KS5" s="5">
        <v>262940</v>
      </c>
      <c r="KT5" s="5">
        <v>193542</v>
      </c>
      <c r="KU5" s="5">
        <v>37278</v>
      </c>
      <c r="KV5" s="5">
        <v>8.3274344234011899</v>
      </c>
      <c r="KW5" s="5">
        <v>1535990</v>
      </c>
      <c r="KX5" s="5">
        <v>727107</v>
      </c>
      <c r="KY5" s="5">
        <v>453674</v>
      </c>
      <c r="KZ5" s="5">
        <v>334549</v>
      </c>
      <c r="LA5" s="5">
        <v>20660</v>
      </c>
      <c r="LB5" s="5">
        <v>12.307732261826599</v>
      </c>
      <c r="LC5" s="5">
        <v>1867526</v>
      </c>
      <c r="LD5" s="5">
        <v>414840</v>
      </c>
      <c r="LE5" s="5">
        <v>205918</v>
      </c>
      <c r="LF5" s="5">
        <v>326395</v>
      </c>
      <c r="LG5" s="5">
        <v>920373</v>
      </c>
      <c r="LH5" s="5">
        <v>8.5966530449073897</v>
      </c>
      <c r="LI5" s="5">
        <v>450260</v>
      </c>
      <c r="LJ5" s="5">
        <v>234500</v>
      </c>
      <c r="LK5" s="5">
        <v>87469</v>
      </c>
      <c r="LL5" s="5">
        <v>94037</v>
      </c>
      <c r="LM5" s="5">
        <v>34254</v>
      </c>
      <c r="LN5" s="5">
        <v>8.6802959201229193</v>
      </c>
      <c r="LO5" s="5">
        <v>505677</v>
      </c>
      <c r="LP5" s="5">
        <v>255197</v>
      </c>
      <c r="LQ5" s="5">
        <v>129040</v>
      </c>
      <c r="LR5" s="5">
        <v>61539</v>
      </c>
      <c r="LS5" s="5">
        <v>59901</v>
      </c>
      <c r="LT5" s="5">
        <v>9.5488683213135808</v>
      </c>
      <c r="LU5" s="5">
        <v>420835</v>
      </c>
      <c r="LV5" s="5">
        <v>159570</v>
      </c>
      <c r="LW5" s="5">
        <v>95786</v>
      </c>
      <c r="LX5" s="5">
        <v>112165</v>
      </c>
      <c r="LY5" s="5">
        <v>53314</v>
      </c>
      <c r="LZ5" s="5">
        <v>8.5115084237362204</v>
      </c>
      <c r="MA5" s="5">
        <v>693101</v>
      </c>
      <c r="MB5" s="5">
        <v>353085</v>
      </c>
      <c r="MC5" s="5">
        <v>175189</v>
      </c>
      <c r="MD5" s="5">
        <v>108277</v>
      </c>
      <c r="ME5" s="5">
        <v>56550</v>
      </c>
      <c r="MF5" s="5">
        <v>8.2841399410271297</v>
      </c>
      <c r="MG5" s="5">
        <v>175674</v>
      </c>
      <c r="MH5" s="5">
        <v>91806</v>
      </c>
      <c r="MI5" s="5">
        <v>49272</v>
      </c>
      <c r="MJ5" s="5">
        <v>23128</v>
      </c>
      <c r="MK5" s="5">
        <v>11468</v>
      </c>
      <c r="ML5" s="5">
        <v>8.7029572519636602</v>
      </c>
      <c r="MM5" s="5">
        <v>276270</v>
      </c>
      <c r="MN5" s="5">
        <v>129735</v>
      </c>
      <c r="MO5" s="5">
        <v>70716</v>
      </c>
      <c r="MP5" s="5">
        <v>55898</v>
      </c>
      <c r="MQ5" s="5">
        <v>19921</v>
      </c>
      <c r="MR5" s="5">
        <v>7.8777540965296797</v>
      </c>
      <c r="MS5" s="5">
        <v>868479</v>
      </c>
      <c r="MT5" s="5">
        <v>531800</v>
      </c>
      <c r="MU5" s="5">
        <v>166400</v>
      </c>
      <c r="MV5" s="5">
        <v>142800</v>
      </c>
      <c r="MW5" s="5">
        <v>27479</v>
      </c>
      <c r="MX5" s="5">
        <v>9.0346973876911605</v>
      </c>
      <c r="MY5" s="5">
        <v>822108</v>
      </c>
      <c r="MZ5" s="5">
        <v>382204</v>
      </c>
      <c r="NA5" s="5">
        <v>196721</v>
      </c>
      <c r="NB5" s="5">
        <v>131786</v>
      </c>
      <c r="NC5" s="5">
        <v>111397</v>
      </c>
      <c r="ND5" s="5">
        <v>8.1814568242681602</v>
      </c>
      <c r="NE5" s="5">
        <v>1105679</v>
      </c>
      <c r="NF5" s="5">
        <v>565666</v>
      </c>
      <c r="NG5" s="5">
        <v>332209</v>
      </c>
      <c r="NH5" s="5">
        <v>165669</v>
      </c>
      <c r="NI5" s="5">
        <v>42135</v>
      </c>
      <c r="NJ5" s="5">
        <v>8.3440608415424897</v>
      </c>
      <c r="NK5" s="5">
        <v>458634</v>
      </c>
      <c r="NL5" s="5">
        <v>248303</v>
      </c>
      <c r="NM5" s="5">
        <v>115976</v>
      </c>
      <c r="NN5" s="5">
        <v>54103</v>
      </c>
      <c r="NO5" s="5">
        <v>40252</v>
      </c>
      <c r="NP5" s="5">
        <v>8.3679090691494302</v>
      </c>
      <c r="NQ5" s="5">
        <v>325874</v>
      </c>
      <c r="NR5" s="5">
        <v>159454</v>
      </c>
      <c r="NS5" s="5">
        <v>86012</v>
      </c>
      <c r="NT5" s="5">
        <v>72619</v>
      </c>
      <c r="NU5" s="5">
        <v>7789</v>
      </c>
      <c r="NV5" s="5">
        <v>11.123003628760999</v>
      </c>
      <c r="NW5" s="5">
        <v>1266548</v>
      </c>
      <c r="NX5" s="5">
        <v>425405</v>
      </c>
      <c r="NY5" s="5">
        <v>207500</v>
      </c>
      <c r="NZ5" s="5">
        <v>117600</v>
      </c>
      <c r="OA5" s="5">
        <v>516043</v>
      </c>
      <c r="OB5" s="5">
        <v>9.3102694559016008</v>
      </c>
      <c r="OC5" s="5">
        <v>485868</v>
      </c>
      <c r="OD5" s="5">
        <v>215883</v>
      </c>
      <c r="OE5" s="5">
        <v>99000</v>
      </c>
      <c r="OF5" s="5">
        <v>99624</v>
      </c>
      <c r="OG5" s="5">
        <v>71361</v>
      </c>
      <c r="OH5" s="5">
        <v>10.4537582233853</v>
      </c>
      <c r="OI5" s="5">
        <v>440208</v>
      </c>
      <c r="OJ5" s="5">
        <v>150280</v>
      </c>
      <c r="OK5" s="5">
        <v>78900</v>
      </c>
      <c r="OL5" s="5">
        <v>96600</v>
      </c>
      <c r="OM5" s="5">
        <v>114428</v>
      </c>
      <c r="ON5" s="5">
        <v>8.4687630442045201</v>
      </c>
      <c r="OO5" s="5">
        <v>1176661.3620921599</v>
      </c>
      <c r="OP5" s="5">
        <v>625488</v>
      </c>
      <c r="OQ5" s="5">
        <v>264815.36209215701</v>
      </c>
      <c r="OR5" s="5">
        <v>188282</v>
      </c>
      <c r="OS5" s="5">
        <v>98076</v>
      </c>
      <c r="OT5" s="5">
        <v>7.9671118458259</v>
      </c>
      <c r="OU5" s="5">
        <v>1103376</v>
      </c>
      <c r="OV5" s="5">
        <v>630232</v>
      </c>
      <c r="OW5" s="5">
        <v>259568</v>
      </c>
      <c r="OX5" s="5">
        <v>186000</v>
      </c>
      <c r="OY5" s="5">
        <v>27576</v>
      </c>
      <c r="OZ5" s="5">
        <v>8.5321506941518308</v>
      </c>
      <c r="PA5" s="5">
        <v>730964</v>
      </c>
      <c r="PB5" s="5">
        <v>362392</v>
      </c>
      <c r="PC5" s="5">
        <v>170391</v>
      </c>
      <c r="PD5" s="5">
        <v>160518</v>
      </c>
      <c r="PE5" s="5">
        <v>37663</v>
      </c>
      <c r="PF5" s="5">
        <v>8.8879128870517103</v>
      </c>
      <c r="PG5" s="5">
        <v>627048</v>
      </c>
      <c r="PH5" s="5">
        <v>274732</v>
      </c>
      <c r="PI5" s="5">
        <v>151300</v>
      </c>
      <c r="PJ5" s="5">
        <v>163300</v>
      </c>
      <c r="PK5" s="5">
        <v>37716</v>
      </c>
      <c r="PL5" s="5">
        <v>8.5083738149337904</v>
      </c>
      <c r="PM5" s="5">
        <v>204208</v>
      </c>
      <c r="PN5" s="5">
        <v>103515</v>
      </c>
      <c r="PO5" s="5">
        <v>47700</v>
      </c>
      <c r="PP5" s="5">
        <v>40200</v>
      </c>
      <c r="PQ5" s="5">
        <v>12793</v>
      </c>
      <c r="PR5" s="5">
        <v>8.4349729404690308</v>
      </c>
      <c r="PS5" s="5">
        <v>498900</v>
      </c>
      <c r="PT5" s="5">
        <v>253078</v>
      </c>
      <c r="PU5" s="5">
        <v>125668</v>
      </c>
      <c r="PV5" s="5">
        <v>90934</v>
      </c>
      <c r="PW5" s="5">
        <v>29220</v>
      </c>
      <c r="PX5" s="5">
        <v>7.6402281157875302</v>
      </c>
      <c r="PY5" s="5">
        <v>735416</v>
      </c>
      <c r="PZ5" s="5">
        <v>468011</v>
      </c>
      <c r="QA5" s="5">
        <v>160200</v>
      </c>
      <c r="QB5" s="5">
        <v>86600</v>
      </c>
      <c r="QC5" s="5">
        <v>20605</v>
      </c>
      <c r="QD5" s="5">
        <v>7.8809499235623202</v>
      </c>
      <c r="QE5" s="5">
        <v>849802.899819521</v>
      </c>
      <c r="QF5" s="5">
        <v>506490</v>
      </c>
      <c r="QG5" s="5">
        <v>187306.899819521</v>
      </c>
      <c r="QH5" s="5">
        <v>130886</v>
      </c>
      <c r="QI5" s="5">
        <v>25120</v>
      </c>
      <c r="QJ5" s="5">
        <v>8.1722044193776906</v>
      </c>
      <c r="QK5" s="5">
        <v>597761.10380779102</v>
      </c>
      <c r="QL5" s="5">
        <v>330194</v>
      </c>
      <c r="QM5" s="5">
        <v>139397.10380779099</v>
      </c>
      <c r="QN5" s="5">
        <v>100358</v>
      </c>
      <c r="QO5" s="5">
        <v>27812</v>
      </c>
      <c r="QP5" s="5">
        <v>7.9760114706975704</v>
      </c>
      <c r="QQ5" s="5">
        <v>574442.95826313202</v>
      </c>
      <c r="QR5" s="5">
        <v>329411</v>
      </c>
      <c r="QS5" s="5">
        <v>146021.95826313199</v>
      </c>
      <c r="QT5" s="5">
        <v>73265</v>
      </c>
      <c r="QU5" s="5">
        <v>25745</v>
      </c>
      <c r="QV5" s="5">
        <v>9.3817378339315507</v>
      </c>
      <c r="QW5" s="5">
        <v>4906844</v>
      </c>
      <c r="QX5" s="5">
        <v>1954818</v>
      </c>
      <c r="QY5" s="5">
        <v>1190200</v>
      </c>
      <c r="QZ5" s="5">
        <v>1148800</v>
      </c>
      <c r="RA5" s="5">
        <v>613026</v>
      </c>
      <c r="RB5" s="5">
        <f t="shared" si="0"/>
        <v>10.760781101653523</v>
      </c>
      <c r="RC5" s="5">
        <f t="shared" si="1"/>
        <v>2186604</v>
      </c>
      <c r="RD5" s="5">
        <v>680101</v>
      </c>
      <c r="RE5" s="5">
        <v>405905</v>
      </c>
      <c r="RF5" s="5">
        <v>453438</v>
      </c>
      <c r="RG5" s="5">
        <v>647160</v>
      </c>
      <c r="RH5" s="5">
        <f t="shared" si="2"/>
        <v>8.8338729124170907</v>
      </c>
      <c r="RI5" s="5">
        <f t="shared" si="3"/>
        <v>374057</v>
      </c>
      <c r="RJ5" s="5">
        <v>170300</v>
      </c>
      <c r="RK5" s="5">
        <v>93684</v>
      </c>
      <c r="RL5" s="5">
        <v>80438</v>
      </c>
      <c r="RM5" s="5">
        <v>29635</v>
      </c>
      <c r="RN5" s="5">
        <f t="shared" si="4"/>
        <v>8.9285971670295421</v>
      </c>
      <c r="RO5" s="5">
        <f t="shared" si="5"/>
        <v>197037</v>
      </c>
      <c r="RP5" s="5">
        <v>90228</v>
      </c>
      <c r="RQ5" s="5">
        <v>49436</v>
      </c>
      <c r="RR5" s="5">
        <v>36249</v>
      </c>
      <c r="RS5" s="5">
        <v>21124</v>
      </c>
      <c r="RT5" s="5">
        <f t="shared" si="6"/>
        <v>8.5161563251960732</v>
      </c>
      <c r="RU5" s="5">
        <f t="shared" si="7"/>
        <v>810797</v>
      </c>
      <c r="RV5" s="5">
        <v>397215</v>
      </c>
      <c r="RW5" s="5">
        <v>198476</v>
      </c>
      <c r="RX5" s="5">
        <v>176599</v>
      </c>
      <c r="RY5" s="5">
        <v>38507</v>
      </c>
      <c r="RZ5" s="5">
        <f t="shared" si="8"/>
        <v>9.3808820349399653</v>
      </c>
      <c r="SA5" s="5">
        <f t="shared" si="9"/>
        <v>439325</v>
      </c>
      <c r="SB5" s="5">
        <v>168595</v>
      </c>
      <c r="SC5" s="5">
        <v>110498</v>
      </c>
      <c r="SD5" s="5">
        <v>112127</v>
      </c>
      <c r="SE5" s="5">
        <v>48105</v>
      </c>
      <c r="SF5" s="5">
        <f t="shared" si="10"/>
        <v>9.8283277019706929</v>
      </c>
      <c r="SG5" s="5">
        <f t="shared" si="11"/>
        <v>761509</v>
      </c>
      <c r="SH5" s="5">
        <v>261625</v>
      </c>
      <c r="SI5" s="5">
        <v>190666</v>
      </c>
      <c r="SJ5" s="5">
        <v>187218</v>
      </c>
      <c r="SK5" s="5">
        <v>122000</v>
      </c>
      <c r="SL5" s="5">
        <f t="shared" si="12"/>
        <v>8.7384021427020251</v>
      </c>
      <c r="SM5" s="5">
        <f t="shared" si="13"/>
        <v>414430</v>
      </c>
      <c r="SN5" s="5">
        <v>166838</v>
      </c>
      <c r="SO5" s="5">
        <v>123896</v>
      </c>
      <c r="SP5" s="5">
        <v>118443</v>
      </c>
      <c r="SQ5" s="5">
        <v>5253</v>
      </c>
      <c r="SR5" s="5">
        <f t="shared" si="14"/>
        <v>8.7002053243867774</v>
      </c>
      <c r="SS5" s="5">
        <f t="shared" si="15"/>
        <v>427129</v>
      </c>
      <c r="ST5" s="5">
        <v>182304</v>
      </c>
      <c r="SU5" s="5">
        <v>121758</v>
      </c>
      <c r="SV5" s="5">
        <v>110652</v>
      </c>
      <c r="SW5" s="5">
        <v>12415</v>
      </c>
      <c r="SX5" s="5">
        <f t="shared" si="16"/>
        <v>8.5954750308199106</v>
      </c>
      <c r="SY5" s="5">
        <f t="shared" si="17"/>
        <v>494810</v>
      </c>
      <c r="SZ5" s="5">
        <v>231100</v>
      </c>
      <c r="TA5" s="5">
        <v>127451</v>
      </c>
      <c r="TB5" s="5">
        <v>115169</v>
      </c>
      <c r="TC5" s="5">
        <v>21090</v>
      </c>
      <c r="TD5" s="5">
        <f t="shared" si="18"/>
        <v>9.1859262683322029</v>
      </c>
      <c r="TE5" s="5">
        <f t="shared" si="19"/>
        <v>410500.68222294055</v>
      </c>
      <c r="TF5" s="5">
        <v>167206</v>
      </c>
      <c r="TG5" s="5">
        <v>103017</v>
      </c>
      <c r="TH5" s="5">
        <v>100966</v>
      </c>
      <c r="TI5" s="5">
        <v>39303</v>
      </c>
      <c r="TJ5" s="5">
        <f t="shared" si="20"/>
        <v>8.6822229405270459</v>
      </c>
      <c r="TK5" s="5">
        <f t="shared" si="21"/>
        <v>1116827</v>
      </c>
      <c r="TL5" s="5">
        <v>508100</v>
      </c>
      <c r="TM5" s="5">
        <v>295621</v>
      </c>
      <c r="TN5" s="5">
        <v>255586</v>
      </c>
      <c r="TO5" s="5">
        <v>57520</v>
      </c>
      <c r="TP5" s="5">
        <f t="shared" si="22"/>
        <v>8.9554567935055118</v>
      </c>
      <c r="TQ5" s="5">
        <f t="shared" si="23"/>
        <v>408839</v>
      </c>
      <c r="TR5" s="5">
        <v>162911</v>
      </c>
      <c r="TS5" s="5">
        <v>113518</v>
      </c>
      <c r="TT5" s="5">
        <v>114087</v>
      </c>
      <c r="TU5" s="5">
        <v>18323</v>
      </c>
      <c r="TV5" s="5">
        <f t="shared" si="24"/>
        <v>8.4914108366469225</v>
      </c>
      <c r="TW5" s="5">
        <f t="shared" si="25"/>
        <v>764277</v>
      </c>
      <c r="TX5" s="5">
        <v>364706</v>
      </c>
      <c r="TY5" s="5">
        <v>205750</v>
      </c>
      <c r="TZ5" s="5">
        <v>162833</v>
      </c>
      <c r="UA5" s="5">
        <v>30988</v>
      </c>
      <c r="UB5" s="5">
        <f t="shared" si="26"/>
        <v>8.3941050124081631</v>
      </c>
      <c r="UC5" s="5">
        <f t="shared" si="27"/>
        <v>653199</v>
      </c>
      <c r="UD5" s="5">
        <v>301772</v>
      </c>
      <c r="UE5" s="5">
        <v>189045</v>
      </c>
      <c r="UF5" s="5">
        <v>156782</v>
      </c>
      <c r="UG5" s="5">
        <v>5600</v>
      </c>
      <c r="UH5" s="5">
        <f t="shared" si="28"/>
        <v>8.1596804491236785</v>
      </c>
      <c r="UI5" s="5">
        <f t="shared" si="29"/>
        <v>1031698</v>
      </c>
      <c r="UJ5" s="5">
        <v>534094</v>
      </c>
      <c r="UK5" s="5">
        <v>277618</v>
      </c>
      <c r="UL5" s="5">
        <v>201144</v>
      </c>
      <c r="UM5" s="5">
        <v>18842</v>
      </c>
      <c r="UN5" s="5">
        <f t="shared" si="30"/>
        <v>9.4925869143707438</v>
      </c>
      <c r="UO5" s="5">
        <f t="shared" si="31"/>
        <v>221770</v>
      </c>
      <c r="UP5" s="5">
        <v>92238</v>
      </c>
      <c r="UQ5" s="5">
        <v>53319</v>
      </c>
      <c r="UR5" s="5">
        <v>36884</v>
      </c>
      <c r="US5" s="5">
        <v>39329</v>
      </c>
      <c r="UT5" s="5">
        <f t="shared" si="32"/>
        <v>8.0987676794858601</v>
      </c>
      <c r="UU5" s="5">
        <f t="shared" si="33"/>
        <v>631735</v>
      </c>
      <c r="UV5" s="5">
        <v>315607</v>
      </c>
      <c r="UW5" s="5">
        <v>190301</v>
      </c>
      <c r="UX5" s="5">
        <v>125827</v>
      </c>
      <c r="UY5" s="5">
        <v>0</v>
      </c>
      <c r="UZ5" s="5">
        <f t="shared" si="34"/>
        <v>8.1176039062863889</v>
      </c>
      <c r="VA5" s="5">
        <f t="shared" si="35"/>
        <v>515272</v>
      </c>
      <c r="VB5" s="5">
        <v>262400</v>
      </c>
      <c r="VC5" s="5">
        <v>142030</v>
      </c>
      <c r="VD5" s="5">
        <v>110842</v>
      </c>
      <c r="VE5" s="5">
        <v>0</v>
      </c>
      <c r="VF5" s="5">
        <v>10.344438339954401</v>
      </c>
      <c r="VG5" s="5">
        <v>1183100</v>
      </c>
      <c r="VH5" s="5">
        <v>519600</v>
      </c>
      <c r="VI5" s="5">
        <v>68765</v>
      </c>
      <c r="VJ5" s="5">
        <v>253435</v>
      </c>
      <c r="VK5" s="5">
        <v>341300</v>
      </c>
      <c r="VL5" s="5">
        <v>9.5942146080422308</v>
      </c>
      <c r="VM5" s="5">
        <v>552011</v>
      </c>
      <c r="VN5" s="5">
        <v>76400</v>
      </c>
      <c r="VO5" s="5">
        <v>323088</v>
      </c>
      <c r="VP5" s="5">
        <v>127612</v>
      </c>
      <c r="VQ5" s="5">
        <v>24911</v>
      </c>
      <c r="VR5" s="5">
        <v>8.2339500631690896</v>
      </c>
      <c r="VS5" s="5">
        <v>360936</v>
      </c>
      <c r="VT5" s="5">
        <v>188883</v>
      </c>
      <c r="VU5" s="5">
        <v>97295</v>
      </c>
      <c r="VV5" s="5">
        <v>58288</v>
      </c>
      <c r="VW5" s="5">
        <v>16470</v>
      </c>
      <c r="VX5" s="5">
        <v>7.8634571398079602</v>
      </c>
      <c r="VY5" s="5">
        <v>346697</v>
      </c>
      <c r="VZ5" s="5">
        <v>210623</v>
      </c>
      <c r="WA5" s="5">
        <v>119365</v>
      </c>
      <c r="WB5" s="5">
        <v>43487</v>
      </c>
      <c r="WC5" s="5">
        <v>16697</v>
      </c>
      <c r="WD5" s="5">
        <v>7.4413690725034503</v>
      </c>
      <c r="WE5" s="5">
        <v>1071106.03963278</v>
      </c>
      <c r="WF5" s="5">
        <v>678200</v>
      </c>
      <c r="WG5" s="5">
        <v>279083.03963278298</v>
      </c>
      <c r="WH5" s="5">
        <v>107905</v>
      </c>
      <c r="WI5" s="5">
        <v>5918</v>
      </c>
      <c r="WJ5" s="5">
        <v>8.4556182657773196</v>
      </c>
      <c r="WK5" s="5">
        <v>194900</v>
      </c>
      <c r="WL5" s="5">
        <v>101600</v>
      </c>
      <c r="WM5" s="5">
        <v>52400</v>
      </c>
      <c r="WN5" s="5">
        <v>21900</v>
      </c>
      <c r="WO5" s="5">
        <v>19000</v>
      </c>
      <c r="WP5" s="5">
        <v>7.91140585114902</v>
      </c>
      <c r="WQ5" s="5">
        <v>305957</v>
      </c>
      <c r="WR5" s="5">
        <v>181700</v>
      </c>
      <c r="WS5" s="5">
        <v>65254</v>
      </c>
      <c r="WT5" s="5">
        <v>50246</v>
      </c>
      <c r="WU5" s="5">
        <v>8757</v>
      </c>
      <c r="WV5" s="5">
        <v>7.5332163586468202</v>
      </c>
      <c r="WW5" s="5">
        <v>329416</v>
      </c>
      <c r="WX5" s="5">
        <v>199600</v>
      </c>
      <c r="WY5" s="5">
        <v>99298</v>
      </c>
      <c r="WZ5" s="5">
        <v>24502</v>
      </c>
      <c r="XA5" s="5">
        <v>6016</v>
      </c>
      <c r="XB5" s="5">
        <v>10.2281252120841</v>
      </c>
      <c r="XC5" s="5">
        <v>854614</v>
      </c>
      <c r="XD5" s="5">
        <v>334300</v>
      </c>
      <c r="XE5" s="5">
        <v>184575</v>
      </c>
      <c r="XF5" s="5">
        <v>74425</v>
      </c>
      <c r="XG5" s="5">
        <v>261314</v>
      </c>
      <c r="XH5" s="5">
        <v>7.8074942589301699</v>
      </c>
      <c r="XI5" s="5">
        <v>620231.814847667</v>
      </c>
      <c r="XJ5" s="5">
        <v>322700</v>
      </c>
      <c r="XK5" s="5">
        <v>231265.814847667</v>
      </c>
      <c r="XL5" s="5">
        <v>58848</v>
      </c>
      <c r="XM5" s="5">
        <v>7418</v>
      </c>
      <c r="XN5" s="5">
        <v>8.0539439772110697</v>
      </c>
      <c r="XO5" s="5">
        <v>1179520</v>
      </c>
      <c r="XP5" s="5">
        <v>615088</v>
      </c>
      <c r="XQ5" s="5">
        <v>384388</v>
      </c>
      <c r="XR5" s="5">
        <v>132734</v>
      </c>
      <c r="XS5" s="5">
        <v>47310</v>
      </c>
      <c r="XT5" s="5">
        <v>7.5801363777126296</v>
      </c>
      <c r="XU5" s="5">
        <v>428043.22222222202</v>
      </c>
      <c r="XV5" s="5">
        <v>264800</v>
      </c>
      <c r="XW5" s="5">
        <v>117900.222222222</v>
      </c>
      <c r="XX5" s="5">
        <v>32691</v>
      </c>
      <c r="XY5" s="5">
        <v>12652</v>
      </c>
      <c r="XZ5" s="5">
        <v>7.4166949150983896</v>
      </c>
      <c r="YA5" s="5">
        <v>1631359</v>
      </c>
      <c r="YB5" s="5">
        <v>1045100</v>
      </c>
      <c r="YC5" s="5">
        <v>418084</v>
      </c>
      <c r="YD5" s="5">
        <v>156216</v>
      </c>
      <c r="YE5" s="5">
        <v>11959</v>
      </c>
      <c r="YF5" s="5">
        <v>7.6918414295522499</v>
      </c>
      <c r="YG5" s="5">
        <v>755929</v>
      </c>
      <c r="YH5" s="5">
        <v>440046</v>
      </c>
      <c r="YI5" s="5">
        <v>224086</v>
      </c>
      <c r="YJ5" s="5">
        <v>77829</v>
      </c>
      <c r="YK5" s="5">
        <v>13968</v>
      </c>
      <c r="YL5" s="52"/>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row>
    <row r="6" spans="1:752" ht="15.6">
      <c r="A6" s="5">
        <v>2012</v>
      </c>
      <c r="B6" s="5">
        <v>10.0843867099675</v>
      </c>
      <c r="C6" s="5">
        <v>2001500</v>
      </c>
      <c r="D6" s="5">
        <v>760400</v>
      </c>
      <c r="E6" s="5">
        <v>432700</v>
      </c>
      <c r="F6" s="5">
        <v>301800</v>
      </c>
      <c r="G6" s="5">
        <v>506600</v>
      </c>
      <c r="H6" s="5">
        <v>12.414245839910301</v>
      </c>
      <c r="I6" s="5">
        <v>1375391</v>
      </c>
      <c r="J6" s="5">
        <v>307157</v>
      </c>
      <c r="K6" s="5">
        <v>144036</v>
      </c>
      <c r="L6" s="5">
        <v>212998</v>
      </c>
      <c r="M6" s="5">
        <v>711200</v>
      </c>
      <c r="N6" s="5">
        <v>9.5719905300560502</v>
      </c>
      <c r="O6" s="5">
        <v>743827</v>
      </c>
      <c r="P6" s="5">
        <v>319363</v>
      </c>
      <c r="Q6" s="5">
        <v>137887</v>
      </c>
      <c r="R6" s="5">
        <v>155622</v>
      </c>
      <c r="S6" s="5">
        <v>130955</v>
      </c>
      <c r="T6" s="5">
        <v>9.1359251113876301</v>
      </c>
      <c r="U6" s="5">
        <v>1350913</v>
      </c>
      <c r="V6" s="5">
        <v>628507</v>
      </c>
      <c r="W6" s="5">
        <v>263298</v>
      </c>
      <c r="X6" s="5">
        <v>286153</v>
      </c>
      <c r="Y6" s="5">
        <v>172955</v>
      </c>
      <c r="Z6" s="5">
        <v>10.028620442230499</v>
      </c>
      <c r="AA6" s="5">
        <v>606245</v>
      </c>
      <c r="AB6" s="5">
        <v>234305</v>
      </c>
      <c r="AC6" s="5">
        <v>109207</v>
      </c>
      <c r="AD6" s="5">
        <v>128155</v>
      </c>
      <c r="AE6" s="5">
        <v>134578</v>
      </c>
      <c r="AF6" s="5">
        <v>9.7747053508250996</v>
      </c>
      <c r="AG6" s="5">
        <v>1020366</v>
      </c>
      <c r="AH6" s="5">
        <v>440400</v>
      </c>
      <c r="AI6" s="5">
        <v>177709</v>
      </c>
      <c r="AJ6" s="5">
        <v>176029</v>
      </c>
      <c r="AK6" s="5">
        <v>226228</v>
      </c>
      <c r="AL6" s="5">
        <v>9.3573738697016093</v>
      </c>
      <c r="AM6" s="5">
        <v>781652</v>
      </c>
      <c r="AN6" s="5">
        <v>317611</v>
      </c>
      <c r="AO6" s="5">
        <v>169416</v>
      </c>
      <c r="AP6" s="5">
        <v>207550</v>
      </c>
      <c r="AQ6" s="5">
        <v>87075</v>
      </c>
      <c r="AR6" s="5">
        <v>8.6312444650671303</v>
      </c>
      <c r="AS6" s="5">
        <v>730587</v>
      </c>
      <c r="AT6" s="5">
        <v>349956</v>
      </c>
      <c r="AU6" s="5">
        <v>165599</v>
      </c>
      <c r="AV6" s="5">
        <v>181191</v>
      </c>
      <c r="AW6" s="5">
        <v>33841</v>
      </c>
      <c r="AX6" s="5">
        <v>9.25794845936848</v>
      </c>
      <c r="AY6" s="5">
        <v>733790</v>
      </c>
      <c r="AZ6" s="5">
        <v>311864</v>
      </c>
      <c r="BA6" s="5">
        <v>148666</v>
      </c>
      <c r="BB6" s="5">
        <v>196987</v>
      </c>
      <c r="BC6" s="5">
        <v>76273</v>
      </c>
      <c r="BD6" s="5">
        <v>8.9576717584202203</v>
      </c>
      <c r="BE6" s="5">
        <v>849740</v>
      </c>
      <c r="BF6" s="5">
        <v>383680</v>
      </c>
      <c r="BG6" s="5">
        <v>180496</v>
      </c>
      <c r="BH6" s="5">
        <v>220969</v>
      </c>
      <c r="BI6" s="5">
        <v>64595</v>
      </c>
      <c r="BJ6" s="5">
        <v>9.9138196083019707</v>
      </c>
      <c r="BK6" s="5">
        <v>615372</v>
      </c>
      <c r="BL6" s="5">
        <v>224400</v>
      </c>
      <c r="BM6" s="5">
        <v>117487</v>
      </c>
      <c r="BN6" s="5">
        <v>169714</v>
      </c>
      <c r="BO6" s="5">
        <v>103771</v>
      </c>
      <c r="BP6" s="5">
        <v>10.559998433154499</v>
      </c>
      <c r="BQ6" s="5">
        <v>382935</v>
      </c>
      <c r="BR6" s="5">
        <v>131926</v>
      </c>
      <c r="BS6" s="5">
        <v>62901</v>
      </c>
      <c r="BT6" s="5">
        <v>80900</v>
      </c>
      <c r="BU6" s="5">
        <v>107208</v>
      </c>
      <c r="BV6" s="5">
        <v>9.1923220167924509</v>
      </c>
      <c r="BW6" s="5">
        <v>518209</v>
      </c>
      <c r="BX6" s="5">
        <v>222009</v>
      </c>
      <c r="BY6" s="5">
        <v>114194</v>
      </c>
      <c r="BZ6" s="5">
        <v>127088</v>
      </c>
      <c r="CA6" s="5">
        <v>54918</v>
      </c>
      <c r="CB6" s="5">
        <v>8.6458313770637307</v>
      </c>
      <c r="CC6" s="5">
        <v>777415</v>
      </c>
      <c r="CD6" s="5">
        <v>356379</v>
      </c>
      <c r="CE6" s="5">
        <v>179273</v>
      </c>
      <c r="CF6" s="5">
        <v>224635</v>
      </c>
      <c r="CG6" s="5">
        <v>17128</v>
      </c>
      <c r="CH6" s="5">
        <v>10.6541682430134</v>
      </c>
      <c r="CI6" s="5">
        <v>1308405</v>
      </c>
      <c r="CJ6" s="5">
        <v>472613</v>
      </c>
      <c r="CK6" s="5">
        <v>215701</v>
      </c>
      <c r="CL6" s="5">
        <v>189619</v>
      </c>
      <c r="CM6" s="5">
        <v>430472</v>
      </c>
      <c r="CN6" s="5">
        <v>9.5265671585551406</v>
      </c>
      <c r="CO6" s="5">
        <v>1061555</v>
      </c>
      <c r="CP6" s="5">
        <v>478816</v>
      </c>
      <c r="CQ6" s="5">
        <v>193919</v>
      </c>
      <c r="CR6" s="5">
        <v>181578</v>
      </c>
      <c r="CS6" s="5">
        <v>207242</v>
      </c>
      <c r="CT6" s="5">
        <v>8.6259964176464603</v>
      </c>
      <c r="CU6" s="5">
        <v>1157898</v>
      </c>
      <c r="CV6" s="5">
        <v>602532</v>
      </c>
      <c r="CW6" s="5">
        <v>236784</v>
      </c>
      <c r="CX6" s="5">
        <v>213884</v>
      </c>
      <c r="CY6" s="5">
        <v>104698</v>
      </c>
      <c r="CZ6" s="5">
        <v>9.8048746784220295</v>
      </c>
      <c r="DA6" s="5">
        <v>586172</v>
      </c>
      <c r="DB6" s="5">
        <v>230977</v>
      </c>
      <c r="DC6" s="5">
        <v>113213</v>
      </c>
      <c r="DD6" s="5">
        <v>132287</v>
      </c>
      <c r="DE6" s="5">
        <v>109695</v>
      </c>
      <c r="DF6" s="5">
        <v>9.3785858575062502</v>
      </c>
      <c r="DG6" s="5">
        <v>374248</v>
      </c>
      <c r="DH6" s="5">
        <v>156915</v>
      </c>
      <c r="DI6" s="5">
        <v>78179</v>
      </c>
      <c r="DJ6" s="5">
        <v>90412</v>
      </c>
      <c r="DK6" s="5">
        <v>48742</v>
      </c>
      <c r="DL6" s="5">
        <v>9.4478415556831905</v>
      </c>
      <c r="DM6" s="5">
        <v>726009</v>
      </c>
      <c r="DN6" s="5">
        <v>302445</v>
      </c>
      <c r="DO6" s="5">
        <v>147252</v>
      </c>
      <c r="DP6" s="5">
        <v>175428</v>
      </c>
      <c r="DQ6" s="5">
        <v>100884</v>
      </c>
      <c r="DR6" s="5">
        <v>8.8240888507967306</v>
      </c>
      <c r="DS6" s="5">
        <v>786397</v>
      </c>
      <c r="DT6" s="5">
        <v>396366</v>
      </c>
      <c r="DU6" s="5">
        <v>148757</v>
      </c>
      <c r="DV6" s="5">
        <v>159539</v>
      </c>
      <c r="DW6" s="5">
        <v>81735</v>
      </c>
      <c r="DX6" s="5">
        <v>8.5890418534446304</v>
      </c>
      <c r="DY6" s="5">
        <v>307406</v>
      </c>
      <c r="DZ6" s="5">
        <v>145607</v>
      </c>
      <c r="EA6" s="5">
        <v>73885</v>
      </c>
      <c r="EB6" s="5">
        <v>76227</v>
      </c>
      <c r="EC6" s="5">
        <v>11687</v>
      </c>
      <c r="ED6" s="5">
        <v>9.7842579963922809</v>
      </c>
      <c r="EE6" s="5">
        <v>113645</v>
      </c>
      <c r="EF6" s="5">
        <v>46607</v>
      </c>
      <c r="EG6" s="5">
        <v>21498</v>
      </c>
      <c r="EH6" s="5">
        <v>22458</v>
      </c>
      <c r="EI6" s="5">
        <v>23082</v>
      </c>
      <c r="EJ6" s="5">
        <v>8.3335042299774003</v>
      </c>
      <c r="EK6" s="5">
        <v>875773</v>
      </c>
      <c r="EL6" s="5">
        <v>473217</v>
      </c>
      <c r="EM6" s="5">
        <v>187904</v>
      </c>
      <c r="EN6" s="5">
        <v>166653</v>
      </c>
      <c r="EO6" s="5">
        <v>47999</v>
      </c>
      <c r="EP6" s="5">
        <v>8.9923963479385005</v>
      </c>
      <c r="EQ6" s="5">
        <v>346544</v>
      </c>
      <c r="ER6" s="5">
        <v>161174</v>
      </c>
      <c r="ES6" s="5">
        <v>75893</v>
      </c>
      <c r="ET6" s="5">
        <v>71363</v>
      </c>
      <c r="EU6" s="5">
        <v>38114</v>
      </c>
      <c r="EV6" s="5">
        <v>11.4011494600245</v>
      </c>
      <c r="EW6" s="5">
        <v>1522106</v>
      </c>
      <c r="EX6" s="5">
        <v>406715</v>
      </c>
      <c r="EY6" s="5">
        <v>238768</v>
      </c>
      <c r="EZ6" s="5">
        <v>315353</v>
      </c>
      <c r="FA6" s="5">
        <v>561270</v>
      </c>
      <c r="FB6" s="5">
        <v>9.1168589998673593</v>
      </c>
      <c r="FC6" s="5">
        <v>346794</v>
      </c>
      <c r="FD6" s="5">
        <v>145924</v>
      </c>
      <c r="FE6" s="5">
        <v>84300</v>
      </c>
      <c r="FF6" s="5">
        <v>84423</v>
      </c>
      <c r="FG6" s="5">
        <v>32147</v>
      </c>
      <c r="FH6" s="5">
        <v>8.0971520157810399</v>
      </c>
      <c r="FI6" s="5">
        <v>811100</v>
      </c>
      <c r="FJ6" s="5">
        <v>451800</v>
      </c>
      <c r="FK6" s="5">
        <v>183600</v>
      </c>
      <c r="FL6" s="5">
        <v>151700</v>
      </c>
      <c r="FM6" s="5">
        <v>24000</v>
      </c>
      <c r="FN6" s="5">
        <v>8.5361097445906005</v>
      </c>
      <c r="FO6" s="5">
        <v>743982</v>
      </c>
      <c r="FP6" s="5">
        <v>356200</v>
      </c>
      <c r="FQ6" s="5">
        <v>191400</v>
      </c>
      <c r="FR6" s="5">
        <v>162800</v>
      </c>
      <c r="FS6" s="5">
        <v>33582</v>
      </c>
      <c r="FT6" s="5">
        <v>8.9583439636313198</v>
      </c>
      <c r="FU6" s="5">
        <v>497791</v>
      </c>
      <c r="FV6" s="5">
        <v>228944</v>
      </c>
      <c r="FW6" s="5">
        <v>122871</v>
      </c>
      <c r="FX6" s="5">
        <v>88934</v>
      </c>
      <c r="FY6" s="5">
        <v>57042</v>
      </c>
      <c r="FZ6" s="5">
        <v>8.2091154059876192</v>
      </c>
      <c r="GA6" s="5">
        <v>1313710</v>
      </c>
      <c r="GB6" s="5">
        <v>702933</v>
      </c>
      <c r="GC6" s="5">
        <v>302575</v>
      </c>
      <c r="GD6" s="5">
        <v>271902</v>
      </c>
      <c r="GE6" s="5">
        <v>36300</v>
      </c>
      <c r="GF6" s="5">
        <v>9.81571516267649</v>
      </c>
      <c r="GG6" s="5">
        <v>358380</v>
      </c>
      <c r="GH6" s="5">
        <v>137912</v>
      </c>
      <c r="GI6" s="5">
        <v>74200</v>
      </c>
      <c r="GJ6" s="5">
        <v>79451</v>
      </c>
      <c r="GK6" s="5">
        <v>66817</v>
      </c>
      <c r="GL6" s="5">
        <v>9.0167991474759397</v>
      </c>
      <c r="GM6" s="5">
        <v>596816</v>
      </c>
      <c r="GN6" s="5">
        <v>250147</v>
      </c>
      <c r="GO6" s="5">
        <v>155840</v>
      </c>
      <c r="GP6" s="5">
        <v>143834</v>
      </c>
      <c r="GQ6" s="5">
        <v>46995</v>
      </c>
      <c r="GR6" s="5">
        <v>8.8123324427445997</v>
      </c>
      <c r="GS6" s="5">
        <v>874328</v>
      </c>
      <c r="GT6" s="5">
        <v>387062</v>
      </c>
      <c r="GU6" s="5">
        <v>210765</v>
      </c>
      <c r="GV6" s="5">
        <v>234601</v>
      </c>
      <c r="GW6" s="5">
        <v>41900</v>
      </c>
      <c r="GX6" s="5">
        <v>9.6421830410533893</v>
      </c>
      <c r="GY6" s="5">
        <v>337804</v>
      </c>
      <c r="GZ6" s="5">
        <v>127281</v>
      </c>
      <c r="HA6" s="5">
        <v>75378</v>
      </c>
      <c r="HB6" s="5">
        <v>86810</v>
      </c>
      <c r="HC6" s="5">
        <v>48335</v>
      </c>
      <c r="HD6" s="5">
        <v>10.369189482888601</v>
      </c>
      <c r="HE6" s="5">
        <v>513487</v>
      </c>
      <c r="HF6" s="5">
        <v>192700</v>
      </c>
      <c r="HG6" s="5">
        <v>90220</v>
      </c>
      <c r="HH6" s="5">
        <v>83202</v>
      </c>
      <c r="HI6" s="5">
        <v>147365</v>
      </c>
      <c r="HJ6" s="5">
        <v>8.7204742362061101</v>
      </c>
      <c r="HK6" s="5">
        <v>298248</v>
      </c>
      <c r="HL6" s="5">
        <v>131043</v>
      </c>
      <c r="HM6" s="5">
        <v>75262</v>
      </c>
      <c r="HN6" s="5">
        <v>83460</v>
      </c>
      <c r="HO6" s="5">
        <v>8483</v>
      </c>
      <c r="HP6" s="5">
        <v>10.459019121781999</v>
      </c>
      <c r="HQ6" s="5">
        <v>114163</v>
      </c>
      <c r="HR6" s="5">
        <v>38151</v>
      </c>
      <c r="HS6" s="5">
        <v>22803</v>
      </c>
      <c r="HT6" s="5">
        <v>22861</v>
      </c>
      <c r="HU6" s="5">
        <v>30348</v>
      </c>
      <c r="HV6" s="5">
        <v>9.66333737975906</v>
      </c>
      <c r="HW6" s="5">
        <v>249603</v>
      </c>
      <c r="HX6" s="5">
        <v>92228</v>
      </c>
      <c r="HY6" s="5">
        <v>53290</v>
      </c>
      <c r="HZ6" s="5">
        <v>71585</v>
      </c>
      <c r="IA6" s="5">
        <v>32500</v>
      </c>
      <c r="IB6" s="5">
        <v>9.2131508949358505</v>
      </c>
      <c r="IC6" s="5">
        <v>874085</v>
      </c>
      <c r="ID6" s="5">
        <v>331832</v>
      </c>
      <c r="IE6" s="5">
        <v>202509</v>
      </c>
      <c r="IF6" s="5">
        <v>299100</v>
      </c>
      <c r="IG6" s="5">
        <v>40644</v>
      </c>
      <c r="IH6" s="5">
        <v>9.41922077613218</v>
      </c>
      <c r="II6" s="5">
        <v>168193</v>
      </c>
      <c r="IJ6" s="5">
        <v>66103</v>
      </c>
      <c r="IK6" s="5">
        <v>35529</v>
      </c>
      <c r="IL6" s="5">
        <v>49277</v>
      </c>
      <c r="IM6" s="5">
        <v>17284</v>
      </c>
      <c r="IN6" s="5">
        <v>11.1127713878377</v>
      </c>
      <c r="IO6" s="5">
        <v>1233797</v>
      </c>
      <c r="IP6" s="5">
        <v>416305</v>
      </c>
      <c r="IQ6" s="5">
        <v>211262</v>
      </c>
      <c r="IR6" s="5">
        <v>96991</v>
      </c>
      <c r="IS6" s="5">
        <v>509239</v>
      </c>
      <c r="IT6" s="5">
        <v>8.4670605169376394</v>
      </c>
      <c r="IU6" s="5">
        <v>273031</v>
      </c>
      <c r="IV6" s="5">
        <v>147044</v>
      </c>
      <c r="IW6" s="5">
        <v>66578</v>
      </c>
      <c r="IX6" s="5">
        <v>30060</v>
      </c>
      <c r="IY6" s="5">
        <v>29349</v>
      </c>
      <c r="IZ6" s="5">
        <v>7.9879351397862202</v>
      </c>
      <c r="JA6" s="5">
        <v>269626</v>
      </c>
      <c r="JB6" s="5">
        <v>152598</v>
      </c>
      <c r="JC6" s="5">
        <v>70395</v>
      </c>
      <c r="JD6" s="5">
        <v>35379</v>
      </c>
      <c r="JE6" s="5">
        <v>11254</v>
      </c>
      <c r="JF6" s="5">
        <v>8.4001123348315403</v>
      </c>
      <c r="JG6" s="5">
        <v>813639</v>
      </c>
      <c r="JH6" s="5">
        <v>444845</v>
      </c>
      <c r="JI6" s="5">
        <v>191229</v>
      </c>
      <c r="JJ6" s="5">
        <v>99128</v>
      </c>
      <c r="JK6" s="5">
        <v>78437</v>
      </c>
      <c r="JL6" s="5">
        <v>8.8816226240630005</v>
      </c>
      <c r="JM6" s="5">
        <v>192503</v>
      </c>
      <c r="JN6" s="5">
        <v>99093</v>
      </c>
      <c r="JO6" s="5">
        <v>41717</v>
      </c>
      <c r="JP6" s="5">
        <v>21840</v>
      </c>
      <c r="JQ6" s="5">
        <v>29853</v>
      </c>
      <c r="JR6" s="5">
        <v>7.6291335996355096</v>
      </c>
      <c r="JS6" s="5">
        <v>188758</v>
      </c>
      <c r="JT6" s="5">
        <v>115392</v>
      </c>
      <c r="JU6" s="5">
        <v>51092</v>
      </c>
      <c r="JV6" s="5">
        <v>17126</v>
      </c>
      <c r="JW6" s="5">
        <v>5148</v>
      </c>
      <c r="JX6" s="5">
        <v>7.8841906637653096</v>
      </c>
      <c r="JY6" s="5">
        <v>1573975</v>
      </c>
      <c r="JZ6" s="5">
        <v>928255</v>
      </c>
      <c r="KA6" s="5">
        <v>412501</v>
      </c>
      <c r="KB6" s="5">
        <v>151006</v>
      </c>
      <c r="KC6" s="5">
        <v>82213</v>
      </c>
      <c r="KD6" s="5">
        <v>7.82299876721373</v>
      </c>
      <c r="KE6" s="5">
        <v>684628</v>
      </c>
      <c r="KF6" s="5">
        <v>403469</v>
      </c>
      <c r="KG6" s="5">
        <v>170634</v>
      </c>
      <c r="KH6" s="5">
        <v>92269</v>
      </c>
      <c r="KI6" s="5">
        <v>18256</v>
      </c>
      <c r="KJ6" s="5">
        <v>7.7960874912220897</v>
      </c>
      <c r="KK6" s="5">
        <v>830209</v>
      </c>
      <c r="KL6" s="5">
        <v>491227</v>
      </c>
      <c r="KM6" s="5">
        <v>219300</v>
      </c>
      <c r="KN6" s="5">
        <v>90898</v>
      </c>
      <c r="KO6" s="5">
        <v>28784</v>
      </c>
      <c r="KP6" s="5">
        <v>7.9360819010018302</v>
      </c>
      <c r="KQ6" s="5">
        <v>715791</v>
      </c>
      <c r="KR6" s="5">
        <v>413754</v>
      </c>
      <c r="KS6" s="5">
        <v>191364</v>
      </c>
      <c r="KT6" s="5">
        <v>73748</v>
      </c>
      <c r="KU6" s="5">
        <v>36925</v>
      </c>
      <c r="KV6" s="5">
        <v>7.6216012840705796</v>
      </c>
      <c r="KW6" s="5">
        <v>1198688</v>
      </c>
      <c r="KX6" s="5">
        <v>729456</v>
      </c>
      <c r="KY6" s="5">
        <v>319414</v>
      </c>
      <c r="KZ6" s="5">
        <v>128157</v>
      </c>
      <c r="LA6" s="5">
        <v>21661</v>
      </c>
      <c r="LB6" s="5">
        <v>12.395150109389</v>
      </c>
      <c r="LC6" s="5">
        <v>1821938</v>
      </c>
      <c r="LD6" s="5">
        <v>412781</v>
      </c>
      <c r="LE6" s="5">
        <v>197113</v>
      </c>
      <c r="LF6" s="5">
        <v>265053</v>
      </c>
      <c r="LG6" s="5">
        <v>946991</v>
      </c>
      <c r="LH6" s="5">
        <v>8.76825934414099</v>
      </c>
      <c r="LI6" s="5">
        <v>402739</v>
      </c>
      <c r="LJ6" s="5">
        <v>213800</v>
      </c>
      <c r="LK6" s="5">
        <v>64568</v>
      </c>
      <c r="LL6" s="5">
        <v>80632</v>
      </c>
      <c r="LM6" s="5">
        <v>43739</v>
      </c>
      <c r="LN6" s="5">
        <v>8.7020741406581692</v>
      </c>
      <c r="LO6" s="5">
        <v>402721</v>
      </c>
      <c r="LP6" s="5">
        <v>207204</v>
      </c>
      <c r="LQ6" s="5">
        <v>90628</v>
      </c>
      <c r="LR6" s="5">
        <v>58148</v>
      </c>
      <c r="LS6" s="5">
        <v>46741</v>
      </c>
      <c r="LT6" s="5">
        <v>9.6081100331573097</v>
      </c>
      <c r="LU6" s="5">
        <v>407150</v>
      </c>
      <c r="LV6" s="5">
        <v>156855</v>
      </c>
      <c r="LW6" s="5">
        <v>90816</v>
      </c>
      <c r="LX6" s="5">
        <v>99549</v>
      </c>
      <c r="LY6" s="5">
        <v>59930</v>
      </c>
      <c r="LZ6" s="5">
        <v>8.6617624258969492</v>
      </c>
      <c r="MA6" s="5">
        <v>625649</v>
      </c>
      <c r="MB6" s="5">
        <v>317357</v>
      </c>
      <c r="MC6" s="5">
        <v>144065</v>
      </c>
      <c r="MD6" s="5">
        <v>102284</v>
      </c>
      <c r="ME6" s="5">
        <v>61943</v>
      </c>
      <c r="MF6" s="5">
        <v>8.5676263661705896</v>
      </c>
      <c r="MG6" s="5">
        <v>135598</v>
      </c>
      <c r="MH6" s="5">
        <v>69198</v>
      </c>
      <c r="MI6" s="5">
        <v>33545</v>
      </c>
      <c r="MJ6" s="5">
        <v>20255</v>
      </c>
      <c r="MK6" s="5">
        <v>12600</v>
      </c>
      <c r="ML6" s="5">
        <v>8.7043487483286395</v>
      </c>
      <c r="MM6" s="5">
        <v>264007</v>
      </c>
      <c r="MN6" s="5">
        <v>126157</v>
      </c>
      <c r="MO6" s="5">
        <v>65983</v>
      </c>
      <c r="MP6" s="5">
        <v>50663</v>
      </c>
      <c r="MQ6" s="5">
        <v>21204</v>
      </c>
      <c r="MR6" s="5">
        <v>8.6252489229742704</v>
      </c>
      <c r="MS6" s="5">
        <v>482579</v>
      </c>
      <c r="MT6" s="5">
        <v>243900</v>
      </c>
      <c r="MU6" s="5">
        <v>91700</v>
      </c>
      <c r="MV6" s="5">
        <v>119500</v>
      </c>
      <c r="MW6" s="5">
        <v>27479</v>
      </c>
      <c r="MX6" s="5">
        <v>9.2515435094398093</v>
      </c>
      <c r="MY6" s="5">
        <v>716063</v>
      </c>
      <c r="MZ6" s="5">
        <v>325169</v>
      </c>
      <c r="NA6" s="5">
        <v>157202</v>
      </c>
      <c r="NB6" s="5">
        <v>120054</v>
      </c>
      <c r="NC6" s="5">
        <v>113638</v>
      </c>
      <c r="ND6" s="5">
        <v>8.5886432681130405</v>
      </c>
      <c r="NE6" s="5">
        <v>716597</v>
      </c>
      <c r="NF6" s="5">
        <v>429000</v>
      </c>
      <c r="NG6" s="5">
        <v>20492</v>
      </c>
      <c r="NH6" s="5">
        <v>219378</v>
      </c>
      <c r="NI6" s="5">
        <v>47727</v>
      </c>
      <c r="NJ6" s="5">
        <v>8.39815760493636</v>
      </c>
      <c r="NK6" s="5">
        <v>400457</v>
      </c>
      <c r="NL6" s="5">
        <v>221405</v>
      </c>
      <c r="NM6" s="5">
        <v>90719</v>
      </c>
      <c r="NN6" s="5">
        <v>48782</v>
      </c>
      <c r="NO6" s="5">
        <v>39551</v>
      </c>
      <c r="NP6" s="5">
        <v>8.2879387408021508</v>
      </c>
      <c r="NQ6" s="5">
        <v>234022</v>
      </c>
      <c r="NR6" s="5">
        <v>119021</v>
      </c>
      <c r="NS6" s="5">
        <v>60418</v>
      </c>
      <c r="NT6" s="5">
        <v>47914</v>
      </c>
      <c r="NU6" s="5">
        <v>6669</v>
      </c>
      <c r="NV6" s="5">
        <v>11.141828278112101</v>
      </c>
      <c r="NW6" s="5">
        <v>1405016</v>
      </c>
      <c r="NX6" s="5">
        <v>439532</v>
      </c>
      <c r="NY6" s="5">
        <v>219855</v>
      </c>
      <c r="NZ6" s="5">
        <v>222876</v>
      </c>
      <c r="OA6" s="5">
        <v>522753</v>
      </c>
      <c r="OB6" s="5">
        <v>9.2940659446993497</v>
      </c>
      <c r="OC6" s="5">
        <v>496052</v>
      </c>
      <c r="OD6" s="5">
        <v>221829</v>
      </c>
      <c r="OE6" s="5">
        <v>100910</v>
      </c>
      <c r="OF6" s="5">
        <v>100458</v>
      </c>
      <c r="OG6" s="5">
        <v>72855</v>
      </c>
      <c r="OH6" s="5">
        <v>10.5281722840445</v>
      </c>
      <c r="OI6" s="5">
        <v>437185</v>
      </c>
      <c r="OJ6" s="5">
        <v>147333</v>
      </c>
      <c r="OK6" s="5">
        <v>78009</v>
      </c>
      <c r="OL6" s="5">
        <v>93202</v>
      </c>
      <c r="OM6" s="5">
        <v>118641</v>
      </c>
      <c r="ON6" s="5">
        <v>8.5453175942117596</v>
      </c>
      <c r="OO6" s="5">
        <v>1168299</v>
      </c>
      <c r="OP6" s="5">
        <v>603596</v>
      </c>
      <c r="OQ6" s="5">
        <v>271390</v>
      </c>
      <c r="OR6" s="5">
        <v>193402</v>
      </c>
      <c r="OS6" s="5">
        <v>99911</v>
      </c>
      <c r="OT6" s="5">
        <v>7.9795179949764403</v>
      </c>
      <c r="OU6" s="5">
        <v>1090860</v>
      </c>
      <c r="OV6" s="5">
        <v>621593</v>
      </c>
      <c r="OW6" s="5">
        <v>255555</v>
      </c>
      <c r="OX6" s="5">
        <v>186102</v>
      </c>
      <c r="OY6" s="5">
        <v>27610</v>
      </c>
      <c r="OZ6" s="5">
        <v>8.5826565915477406</v>
      </c>
      <c r="PA6" s="5">
        <v>704971</v>
      </c>
      <c r="PB6" s="5">
        <v>345377</v>
      </c>
      <c r="PC6" s="5">
        <v>164962</v>
      </c>
      <c r="PD6" s="5">
        <v>155127</v>
      </c>
      <c r="PE6" s="5">
        <v>39505</v>
      </c>
      <c r="PF6" s="5">
        <v>8.9136781931810791</v>
      </c>
      <c r="PG6" s="5">
        <v>602119</v>
      </c>
      <c r="PH6" s="5">
        <v>266020</v>
      </c>
      <c r="PI6" s="5">
        <v>139539</v>
      </c>
      <c r="PJ6" s="5">
        <v>157459</v>
      </c>
      <c r="PK6" s="5">
        <v>39101</v>
      </c>
      <c r="PL6" s="5">
        <v>8.4777963870118302</v>
      </c>
      <c r="PM6" s="5">
        <v>206588</v>
      </c>
      <c r="PN6" s="5">
        <v>105494</v>
      </c>
      <c r="PO6" s="5">
        <v>47747</v>
      </c>
      <c r="PP6" s="5">
        <v>41207</v>
      </c>
      <c r="PQ6" s="5">
        <v>12140</v>
      </c>
      <c r="PR6" s="5">
        <v>8.4885226375011804</v>
      </c>
      <c r="PS6" s="5">
        <v>488614</v>
      </c>
      <c r="PT6" s="5">
        <v>245106</v>
      </c>
      <c r="PU6" s="5">
        <v>119771</v>
      </c>
      <c r="PV6" s="5">
        <v>95189</v>
      </c>
      <c r="PW6" s="5">
        <v>28548</v>
      </c>
      <c r="PX6" s="5">
        <v>7.7494411109662797</v>
      </c>
      <c r="PY6" s="5">
        <v>713469</v>
      </c>
      <c r="PZ6" s="5">
        <v>441733</v>
      </c>
      <c r="QA6" s="5">
        <v>155340</v>
      </c>
      <c r="QB6" s="5">
        <v>95452</v>
      </c>
      <c r="QC6" s="5">
        <v>20944</v>
      </c>
      <c r="QD6" s="5">
        <v>7.9404994592787599</v>
      </c>
      <c r="QE6" s="5">
        <v>801707</v>
      </c>
      <c r="QF6" s="5">
        <v>468611</v>
      </c>
      <c r="QG6" s="5">
        <v>180896</v>
      </c>
      <c r="QH6" s="5">
        <v>127244</v>
      </c>
      <c r="QI6" s="5">
        <v>24956</v>
      </c>
      <c r="QJ6" s="5">
        <v>8.2776542717152193</v>
      </c>
      <c r="QK6" s="5">
        <v>588815</v>
      </c>
      <c r="QL6" s="5">
        <v>314267</v>
      </c>
      <c r="QM6" s="5">
        <v>137705</v>
      </c>
      <c r="QN6" s="5">
        <v>110107</v>
      </c>
      <c r="QO6" s="5">
        <v>26736</v>
      </c>
      <c r="QP6" s="5">
        <v>8.2861337689169101</v>
      </c>
      <c r="QQ6" s="5">
        <v>577922</v>
      </c>
      <c r="QR6" s="5">
        <v>304240</v>
      </c>
      <c r="QS6" s="5">
        <v>139467</v>
      </c>
      <c r="QT6" s="5">
        <v>109836</v>
      </c>
      <c r="QU6" s="5">
        <v>24379</v>
      </c>
      <c r="QV6" s="5">
        <v>9.4774565978429806</v>
      </c>
      <c r="QW6" s="5">
        <v>4852351</v>
      </c>
      <c r="QX6" s="5">
        <v>1943177</v>
      </c>
      <c r="QY6" s="5">
        <v>1087300</v>
      </c>
      <c r="QZ6" s="5">
        <v>1151700</v>
      </c>
      <c r="RA6" s="5">
        <v>670174</v>
      </c>
      <c r="RB6" s="5">
        <f t="shared" si="0"/>
        <v>10.849776795058837</v>
      </c>
      <c r="RC6" s="5">
        <f t="shared" si="1"/>
        <v>2221501</v>
      </c>
      <c r="RD6" s="5">
        <v>683258</v>
      </c>
      <c r="RE6" s="5">
        <v>399410</v>
      </c>
      <c r="RF6" s="5">
        <v>453194</v>
      </c>
      <c r="RG6" s="5">
        <v>685639</v>
      </c>
      <c r="RH6" s="5">
        <f t="shared" si="2"/>
        <v>8.7965325321381069</v>
      </c>
      <c r="RI6" s="5">
        <f t="shared" si="3"/>
        <v>365454</v>
      </c>
      <c r="RJ6" s="5">
        <v>171400</v>
      </c>
      <c r="RK6" s="5">
        <v>88256</v>
      </c>
      <c r="RL6" s="5">
        <v>75186</v>
      </c>
      <c r="RM6" s="5">
        <v>30612</v>
      </c>
      <c r="RN6" s="5">
        <f t="shared" si="4"/>
        <v>9.6991224561816249</v>
      </c>
      <c r="RO6" s="5">
        <f t="shared" si="5"/>
        <v>212525</v>
      </c>
      <c r="RP6" s="5">
        <v>84821</v>
      </c>
      <c r="RQ6" s="5">
        <v>48732</v>
      </c>
      <c r="RR6" s="5">
        <v>37440</v>
      </c>
      <c r="RS6" s="5">
        <v>41532</v>
      </c>
      <c r="RT6" s="5">
        <f t="shared" si="6"/>
        <v>8.5357500923434113</v>
      </c>
      <c r="RU6" s="5">
        <f t="shared" si="7"/>
        <v>795942</v>
      </c>
      <c r="RV6" s="5">
        <v>395458</v>
      </c>
      <c r="RW6" s="5">
        <v>184590</v>
      </c>
      <c r="RX6" s="5">
        <v>173600</v>
      </c>
      <c r="RY6" s="5">
        <v>42294</v>
      </c>
      <c r="RZ6" s="5">
        <f t="shared" si="8"/>
        <v>9.7102424119880482</v>
      </c>
      <c r="SA6" s="5">
        <f t="shared" si="9"/>
        <v>445110</v>
      </c>
      <c r="SB6" s="5">
        <v>163093</v>
      </c>
      <c r="SC6" s="5">
        <v>102316</v>
      </c>
      <c r="SD6" s="5">
        <v>113123</v>
      </c>
      <c r="SE6" s="5">
        <v>66578</v>
      </c>
      <c r="SF6" s="5">
        <f t="shared" si="10"/>
        <v>10.057050959866844</v>
      </c>
      <c r="SG6" s="5">
        <f t="shared" si="11"/>
        <v>702337</v>
      </c>
      <c r="SH6" s="5">
        <v>231590</v>
      </c>
      <c r="SI6" s="5">
        <v>160511</v>
      </c>
      <c r="SJ6" s="5">
        <v>183619</v>
      </c>
      <c r="SK6" s="5">
        <v>126617</v>
      </c>
      <c r="SL6" s="5">
        <f t="shared" si="12"/>
        <v>8.7098257936040699</v>
      </c>
      <c r="SM6" s="5">
        <f t="shared" si="13"/>
        <v>390686</v>
      </c>
      <c r="SN6" s="5">
        <v>161734</v>
      </c>
      <c r="SO6" s="5">
        <v>114543</v>
      </c>
      <c r="SP6" s="5">
        <v>107257</v>
      </c>
      <c r="SQ6" s="5">
        <v>7152</v>
      </c>
      <c r="SR6" s="5">
        <f t="shared" si="14"/>
        <v>8.6941451309499804</v>
      </c>
      <c r="SS6" s="5">
        <f t="shared" si="15"/>
        <v>426346</v>
      </c>
      <c r="ST6" s="5">
        <v>182304</v>
      </c>
      <c r="SU6" s="5">
        <v>121758</v>
      </c>
      <c r="SV6" s="5">
        <v>109869</v>
      </c>
      <c r="SW6" s="5">
        <v>12415</v>
      </c>
      <c r="SX6" s="5">
        <f t="shared" si="16"/>
        <v>8.6006023323056731</v>
      </c>
      <c r="SY6" s="5">
        <f t="shared" si="17"/>
        <v>490759</v>
      </c>
      <c r="SZ6" s="5">
        <v>234300</v>
      </c>
      <c r="TA6" s="5">
        <v>117131</v>
      </c>
      <c r="TB6" s="5">
        <v>117101</v>
      </c>
      <c r="TC6" s="5">
        <v>22227</v>
      </c>
      <c r="TD6" s="5">
        <f t="shared" si="18"/>
        <v>9.2426845639734179</v>
      </c>
      <c r="TE6" s="5">
        <f t="shared" si="19"/>
        <v>402757.76742506021</v>
      </c>
      <c r="TF6" s="5">
        <v>166576</v>
      </c>
      <c r="TG6" s="5">
        <v>93939</v>
      </c>
      <c r="TH6" s="5">
        <v>99522</v>
      </c>
      <c r="TI6" s="5">
        <v>42712</v>
      </c>
      <c r="TJ6" s="5">
        <f t="shared" si="20"/>
        <v>8.767425060238768</v>
      </c>
      <c r="TK6" s="5">
        <f t="shared" si="21"/>
        <v>1097715</v>
      </c>
      <c r="TL6" s="5">
        <v>493400</v>
      </c>
      <c r="TM6" s="5">
        <v>279034</v>
      </c>
      <c r="TN6" s="5">
        <v>263017</v>
      </c>
      <c r="TO6" s="5">
        <v>62264</v>
      </c>
      <c r="TP6" s="5">
        <f t="shared" si="22"/>
        <v>9.1117741177464584</v>
      </c>
      <c r="TQ6" s="5">
        <f t="shared" si="23"/>
        <v>378746</v>
      </c>
      <c r="TR6" s="5">
        <v>147881</v>
      </c>
      <c r="TS6" s="5">
        <v>96346</v>
      </c>
      <c r="TT6" s="5">
        <v>113914</v>
      </c>
      <c r="TU6" s="5">
        <v>20605</v>
      </c>
      <c r="TV6" s="5">
        <f t="shared" si="24"/>
        <v>8.4024638083506957</v>
      </c>
      <c r="TW6" s="5">
        <f t="shared" si="25"/>
        <v>742022</v>
      </c>
      <c r="TX6" s="5">
        <v>364693</v>
      </c>
      <c r="TY6" s="5">
        <v>191771</v>
      </c>
      <c r="TZ6" s="5">
        <v>162053</v>
      </c>
      <c r="UA6" s="5">
        <v>23505</v>
      </c>
      <c r="UB6" s="5">
        <f t="shared" si="26"/>
        <v>8.4838263566382111</v>
      </c>
      <c r="UC6" s="5">
        <f t="shared" si="27"/>
        <v>631985</v>
      </c>
      <c r="UD6" s="5">
        <v>286488</v>
      </c>
      <c r="UE6" s="5">
        <v>176707</v>
      </c>
      <c r="UF6" s="5">
        <v>162070</v>
      </c>
      <c r="UG6" s="5">
        <v>6720</v>
      </c>
      <c r="UH6" s="5">
        <f t="shared" si="28"/>
        <v>8.1325478493399448</v>
      </c>
      <c r="UI6" s="5">
        <f t="shared" si="29"/>
        <v>873941</v>
      </c>
      <c r="UJ6" s="5">
        <v>498452</v>
      </c>
      <c r="UK6" s="5">
        <v>156123</v>
      </c>
      <c r="UL6" s="5">
        <v>199577</v>
      </c>
      <c r="UM6" s="5">
        <v>19789</v>
      </c>
      <c r="UN6" s="5">
        <f t="shared" si="30"/>
        <v>9.5527642740103023</v>
      </c>
      <c r="UO6" s="5">
        <f t="shared" si="31"/>
        <v>220926</v>
      </c>
      <c r="UP6" s="5">
        <v>93690</v>
      </c>
      <c r="UQ6" s="5">
        <v>47730</v>
      </c>
      <c r="UR6" s="5">
        <v>38338</v>
      </c>
      <c r="US6" s="5">
        <v>41168</v>
      </c>
      <c r="UT6" s="5">
        <f t="shared" si="32"/>
        <v>8.3134548826377141</v>
      </c>
      <c r="UU6" s="5">
        <f t="shared" si="33"/>
        <v>556482</v>
      </c>
      <c r="UV6" s="5">
        <v>256341</v>
      </c>
      <c r="UW6" s="5">
        <v>171150</v>
      </c>
      <c r="UX6" s="5">
        <v>128991</v>
      </c>
      <c r="UY6" s="5">
        <v>0</v>
      </c>
      <c r="UZ6" s="5">
        <f t="shared" si="34"/>
        <v>8.0957091384241018</v>
      </c>
      <c r="VA6" s="5">
        <f t="shared" si="35"/>
        <v>511226</v>
      </c>
      <c r="VB6" s="5">
        <v>267300</v>
      </c>
      <c r="VC6" s="5">
        <v>130725</v>
      </c>
      <c r="VD6" s="5">
        <v>113201</v>
      </c>
      <c r="VE6" s="5">
        <v>0</v>
      </c>
      <c r="VF6" s="5">
        <v>10.576849256537299</v>
      </c>
      <c r="VG6" s="5">
        <v>1170200</v>
      </c>
      <c r="VH6" s="5">
        <v>495400</v>
      </c>
      <c r="VI6" s="5">
        <v>45657</v>
      </c>
      <c r="VJ6" s="5">
        <v>268143</v>
      </c>
      <c r="VK6" s="5">
        <v>361000</v>
      </c>
      <c r="VL6" s="5">
        <v>9.6560592867206605</v>
      </c>
      <c r="VM6" s="5">
        <v>535162</v>
      </c>
      <c r="VN6" s="5">
        <v>73500</v>
      </c>
      <c r="VO6" s="5">
        <v>306012</v>
      </c>
      <c r="VP6" s="5">
        <v>129488</v>
      </c>
      <c r="VQ6" s="5">
        <v>26162</v>
      </c>
      <c r="VR6" s="5">
        <v>8.1428756638603392</v>
      </c>
      <c r="VS6" s="5">
        <v>338300.976619047</v>
      </c>
      <c r="VT6" s="5">
        <v>180800</v>
      </c>
      <c r="VU6" s="5">
        <v>91338.976619047404</v>
      </c>
      <c r="VV6" s="5">
        <v>52675</v>
      </c>
      <c r="VW6" s="5">
        <v>13487</v>
      </c>
      <c r="VX6" s="5">
        <v>7.7528099260366901</v>
      </c>
      <c r="VY6" s="5">
        <v>323674</v>
      </c>
      <c r="VZ6" s="5">
        <v>202543</v>
      </c>
      <c r="WA6" s="5">
        <v>111139</v>
      </c>
      <c r="WB6" s="5">
        <v>47735</v>
      </c>
      <c r="WC6" s="5">
        <v>16521</v>
      </c>
      <c r="WD6" s="5">
        <v>7.2967318900915901</v>
      </c>
      <c r="WE6" s="5">
        <v>960800</v>
      </c>
      <c r="WF6" s="5">
        <v>621300</v>
      </c>
      <c r="WG6" s="5">
        <v>271700</v>
      </c>
      <c r="WH6" s="5">
        <v>61800</v>
      </c>
      <c r="WI6" s="5">
        <v>6000</v>
      </c>
      <c r="WJ6" s="5">
        <v>8.2427277330782704</v>
      </c>
      <c r="WK6" s="5">
        <v>177730</v>
      </c>
      <c r="WL6" s="5">
        <v>96000</v>
      </c>
      <c r="WM6" s="5">
        <v>46900</v>
      </c>
      <c r="WN6" s="5">
        <v>22600</v>
      </c>
      <c r="WO6" s="5">
        <v>12230</v>
      </c>
      <c r="WP6" s="5">
        <v>7.9134889836221696</v>
      </c>
      <c r="WQ6" s="5">
        <v>298147</v>
      </c>
      <c r="WR6" s="5">
        <v>177300</v>
      </c>
      <c r="WS6" s="5">
        <v>62923</v>
      </c>
      <c r="WT6" s="5">
        <v>49377</v>
      </c>
      <c r="WU6" s="5">
        <v>8547</v>
      </c>
      <c r="WV6" s="5">
        <v>7.5857245458776799</v>
      </c>
      <c r="WW6" s="5">
        <v>324417</v>
      </c>
      <c r="WX6" s="5">
        <v>193500</v>
      </c>
      <c r="WY6" s="5">
        <v>97978</v>
      </c>
      <c r="WZ6" s="5">
        <v>27222</v>
      </c>
      <c r="XA6" s="5">
        <v>5717</v>
      </c>
      <c r="XB6" s="5">
        <v>11.0633502377926</v>
      </c>
      <c r="XC6" s="5">
        <v>976271</v>
      </c>
      <c r="XD6" s="5">
        <v>322300</v>
      </c>
      <c r="XE6" s="5">
        <v>181636</v>
      </c>
      <c r="XF6" s="5">
        <v>81264</v>
      </c>
      <c r="XG6" s="5">
        <v>391071</v>
      </c>
      <c r="XH6" s="5">
        <v>7.9220764477887897</v>
      </c>
      <c r="XI6" s="5">
        <v>554967</v>
      </c>
      <c r="XJ6" s="5">
        <v>287894</v>
      </c>
      <c r="XK6" s="5">
        <v>190375</v>
      </c>
      <c r="XL6" s="5">
        <v>67854</v>
      </c>
      <c r="XM6" s="5">
        <v>8844</v>
      </c>
      <c r="XN6" s="5">
        <v>8.2193382345951207</v>
      </c>
      <c r="XO6" s="5">
        <v>1157117</v>
      </c>
      <c r="XP6" s="5">
        <v>575768</v>
      </c>
      <c r="XQ6" s="5">
        <v>377560</v>
      </c>
      <c r="XR6" s="5">
        <v>150634</v>
      </c>
      <c r="XS6" s="5">
        <v>53155</v>
      </c>
      <c r="XT6" s="5">
        <v>7.7423518703966501</v>
      </c>
      <c r="XU6" s="5">
        <v>416409</v>
      </c>
      <c r="XV6" s="5">
        <v>243484</v>
      </c>
      <c r="XW6" s="5">
        <v>121509</v>
      </c>
      <c r="XX6" s="5">
        <v>38289</v>
      </c>
      <c r="XY6" s="5">
        <v>13127</v>
      </c>
      <c r="XZ6" s="5">
        <v>7.4932885969952201</v>
      </c>
      <c r="YA6" s="5">
        <v>1575155</v>
      </c>
      <c r="YB6" s="5">
        <v>958700</v>
      </c>
      <c r="YC6" s="5">
        <v>466263</v>
      </c>
      <c r="YD6" s="5">
        <v>137137</v>
      </c>
      <c r="YE6" s="5">
        <v>13055</v>
      </c>
      <c r="YF6" s="5">
        <v>7.8483770850140999</v>
      </c>
      <c r="YG6" s="5">
        <v>717429.28110293602</v>
      </c>
      <c r="YH6" s="5">
        <v>402000</v>
      </c>
      <c r="YI6" s="5">
        <v>211597.28110293599</v>
      </c>
      <c r="YJ6" s="5">
        <v>86758</v>
      </c>
      <c r="YK6" s="5">
        <v>17074</v>
      </c>
      <c r="YL6" s="52"/>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row>
    <row r="7" spans="1:752" ht="15.6">
      <c r="A7" s="5">
        <v>2013</v>
      </c>
      <c r="B7" s="5">
        <v>10.0006424194505</v>
      </c>
      <c r="C7" s="5">
        <v>2023600</v>
      </c>
      <c r="D7" s="5">
        <v>792500</v>
      </c>
      <c r="E7" s="5">
        <v>436700</v>
      </c>
      <c r="F7" s="5">
        <v>289600</v>
      </c>
      <c r="G7" s="5">
        <v>504800</v>
      </c>
      <c r="H7" s="5">
        <v>12.498600433528599</v>
      </c>
      <c r="I7" s="5">
        <v>1409365</v>
      </c>
      <c r="J7" s="5">
        <v>321365</v>
      </c>
      <c r="K7" s="5">
        <v>199700</v>
      </c>
      <c r="L7" s="5">
        <v>80800</v>
      </c>
      <c r="M7" s="5">
        <v>807500</v>
      </c>
      <c r="N7" s="5">
        <v>9.5158494173870896</v>
      </c>
      <c r="O7" s="5">
        <v>741573</v>
      </c>
      <c r="P7" s="5">
        <v>325348</v>
      </c>
      <c r="Q7" s="5">
        <v>139549</v>
      </c>
      <c r="R7" s="5">
        <v>144537</v>
      </c>
      <c r="S7" s="5">
        <v>132139</v>
      </c>
      <c r="T7" s="5">
        <v>9.0624088768852005</v>
      </c>
      <c r="U7" s="5">
        <v>1338848</v>
      </c>
      <c r="V7" s="5">
        <v>661757</v>
      </c>
      <c r="W7" s="5">
        <v>224786</v>
      </c>
      <c r="X7" s="5">
        <v>274327</v>
      </c>
      <c r="Y7" s="5">
        <v>177978</v>
      </c>
      <c r="Z7" s="5">
        <v>9.9796011183475404</v>
      </c>
      <c r="AA7" s="5">
        <v>611259</v>
      </c>
      <c r="AB7" s="5">
        <v>243614</v>
      </c>
      <c r="AC7" s="5">
        <v>108401</v>
      </c>
      <c r="AD7" s="5">
        <v>121269</v>
      </c>
      <c r="AE7" s="5">
        <v>137975</v>
      </c>
      <c r="AF7" s="5">
        <v>9.6874979320932493</v>
      </c>
      <c r="AG7" s="5">
        <v>1057833</v>
      </c>
      <c r="AH7" s="5">
        <v>472418</v>
      </c>
      <c r="AI7" s="5">
        <v>186495</v>
      </c>
      <c r="AJ7" s="5">
        <v>161982</v>
      </c>
      <c r="AK7" s="5">
        <v>236938</v>
      </c>
      <c r="AL7" s="5">
        <v>9.3256993629565095</v>
      </c>
      <c r="AM7" s="5">
        <v>758190</v>
      </c>
      <c r="AN7" s="5">
        <v>318228</v>
      </c>
      <c r="AO7" s="5">
        <v>160036</v>
      </c>
      <c r="AP7" s="5">
        <v>189464</v>
      </c>
      <c r="AQ7" s="5">
        <v>90462</v>
      </c>
      <c r="AR7" s="5">
        <v>8.5266868221242493</v>
      </c>
      <c r="AS7" s="5">
        <v>695924</v>
      </c>
      <c r="AT7" s="5">
        <v>355233</v>
      </c>
      <c r="AU7" s="5">
        <v>145376</v>
      </c>
      <c r="AV7" s="5">
        <v>157724</v>
      </c>
      <c r="AW7" s="5">
        <v>37591</v>
      </c>
      <c r="AX7" s="5">
        <v>9.1612280848922101</v>
      </c>
      <c r="AY7" s="5">
        <v>727181</v>
      </c>
      <c r="AZ7" s="5">
        <v>325370</v>
      </c>
      <c r="BA7" s="5">
        <v>140519</v>
      </c>
      <c r="BB7" s="5">
        <v>183923</v>
      </c>
      <c r="BC7" s="5">
        <v>77369</v>
      </c>
      <c r="BD7" s="5">
        <v>8.8221505647486502</v>
      </c>
      <c r="BE7" s="5">
        <v>840728</v>
      </c>
      <c r="BF7" s="5">
        <v>404121</v>
      </c>
      <c r="BG7" s="5">
        <v>171399</v>
      </c>
      <c r="BH7" s="5">
        <v>198404</v>
      </c>
      <c r="BI7" s="5">
        <v>66804</v>
      </c>
      <c r="BJ7" s="5">
        <v>9.8295207295974496</v>
      </c>
      <c r="BK7" s="5">
        <v>587831</v>
      </c>
      <c r="BL7" s="5">
        <v>220635</v>
      </c>
      <c r="BM7" s="5">
        <v>114371</v>
      </c>
      <c r="BN7" s="5">
        <v>155063</v>
      </c>
      <c r="BO7" s="5">
        <v>97762</v>
      </c>
      <c r="BP7" s="5">
        <v>10.542570620722501</v>
      </c>
      <c r="BQ7" s="5">
        <v>378430</v>
      </c>
      <c r="BR7" s="5">
        <v>134361</v>
      </c>
      <c r="BS7" s="5">
        <v>61843</v>
      </c>
      <c r="BT7" s="5">
        <v>72186</v>
      </c>
      <c r="BU7" s="5">
        <v>110040</v>
      </c>
      <c r="BV7" s="5">
        <v>9.1315559239305593</v>
      </c>
      <c r="BW7" s="5">
        <v>499491</v>
      </c>
      <c r="BX7" s="5">
        <v>220398</v>
      </c>
      <c r="BY7" s="5">
        <v>111490</v>
      </c>
      <c r="BZ7" s="5">
        <v>111579</v>
      </c>
      <c r="CA7" s="5">
        <v>56024</v>
      </c>
      <c r="CB7" s="5">
        <v>8.4798560957396898</v>
      </c>
      <c r="CC7" s="5">
        <v>705747</v>
      </c>
      <c r="CD7" s="5">
        <v>350846</v>
      </c>
      <c r="CE7" s="5">
        <v>149793</v>
      </c>
      <c r="CF7" s="5">
        <v>187577</v>
      </c>
      <c r="CG7" s="5">
        <v>17531</v>
      </c>
      <c r="CH7" s="5">
        <v>10.779510360817101</v>
      </c>
      <c r="CI7" s="5">
        <v>1355202</v>
      </c>
      <c r="CJ7" s="5">
        <v>483489</v>
      </c>
      <c r="CK7" s="5">
        <v>213452</v>
      </c>
      <c r="CL7" s="5">
        <v>186441</v>
      </c>
      <c r="CM7" s="5">
        <v>471820</v>
      </c>
      <c r="CN7" s="5">
        <v>9.1076004167241607</v>
      </c>
      <c r="CO7" s="5">
        <v>1000182</v>
      </c>
      <c r="CP7" s="5">
        <v>486971</v>
      </c>
      <c r="CQ7" s="5">
        <v>188972</v>
      </c>
      <c r="CR7" s="5">
        <v>175285</v>
      </c>
      <c r="CS7" s="5">
        <v>148954</v>
      </c>
      <c r="CT7" s="5">
        <v>8.8762458740909107</v>
      </c>
      <c r="CU7" s="5">
        <v>1296078</v>
      </c>
      <c r="CV7" s="5">
        <v>608318</v>
      </c>
      <c r="CW7" s="5">
        <v>238451</v>
      </c>
      <c r="CX7" s="5">
        <v>370151</v>
      </c>
      <c r="CY7" s="5">
        <v>79158</v>
      </c>
      <c r="CZ7" s="5">
        <v>9.7969018811766198</v>
      </c>
      <c r="DA7" s="5">
        <v>568474</v>
      </c>
      <c r="DB7" s="5">
        <v>226835</v>
      </c>
      <c r="DC7" s="5">
        <v>108690</v>
      </c>
      <c r="DD7" s="5">
        <v>124280</v>
      </c>
      <c r="DE7" s="5">
        <v>108669</v>
      </c>
      <c r="DF7" s="5">
        <v>9.1018382106422706</v>
      </c>
      <c r="DG7" s="5">
        <v>1043950</v>
      </c>
      <c r="DH7" s="5">
        <v>156668</v>
      </c>
      <c r="DI7" s="5">
        <v>755884</v>
      </c>
      <c r="DJ7" s="5">
        <v>85867</v>
      </c>
      <c r="DK7" s="5">
        <v>45531</v>
      </c>
      <c r="DL7" s="5">
        <v>10.1810881698903</v>
      </c>
      <c r="DM7" s="5">
        <v>631372</v>
      </c>
      <c r="DN7" s="5">
        <v>199636</v>
      </c>
      <c r="DO7" s="5">
        <v>142370</v>
      </c>
      <c r="DP7" s="5">
        <v>170237</v>
      </c>
      <c r="DQ7" s="5">
        <v>119129</v>
      </c>
      <c r="DR7" s="5">
        <v>8.78133031413733</v>
      </c>
      <c r="DS7" s="5">
        <v>785198</v>
      </c>
      <c r="DT7" s="5">
        <v>401008</v>
      </c>
      <c r="DU7" s="5">
        <v>152899</v>
      </c>
      <c r="DV7" s="5">
        <v>146928</v>
      </c>
      <c r="DW7" s="5">
        <v>84363</v>
      </c>
      <c r="DX7" s="5">
        <v>8.5720464012479898</v>
      </c>
      <c r="DY7" s="5">
        <v>301285</v>
      </c>
      <c r="DZ7" s="5">
        <v>143575</v>
      </c>
      <c r="EA7" s="5">
        <v>74363</v>
      </c>
      <c r="EB7" s="5">
        <v>70410</v>
      </c>
      <c r="EC7" s="5">
        <v>12937</v>
      </c>
      <c r="ED7" s="5">
        <v>9.8792856768970392</v>
      </c>
      <c r="EE7" s="5">
        <v>114626</v>
      </c>
      <c r="EF7" s="5">
        <v>46378</v>
      </c>
      <c r="EG7" s="5">
        <v>21731</v>
      </c>
      <c r="EH7" s="5">
        <v>21424</v>
      </c>
      <c r="EI7" s="5">
        <v>25093</v>
      </c>
      <c r="EJ7" s="5">
        <v>8.3406100897722908</v>
      </c>
      <c r="EK7" s="5">
        <v>884460</v>
      </c>
      <c r="EL7" s="5">
        <v>479447</v>
      </c>
      <c r="EM7" s="5">
        <v>190470</v>
      </c>
      <c r="EN7" s="5">
        <v>161666</v>
      </c>
      <c r="EO7" s="5">
        <v>52877</v>
      </c>
      <c r="EP7" s="5">
        <v>8.9781389601748902</v>
      </c>
      <c r="EQ7" s="5">
        <v>347193</v>
      </c>
      <c r="ER7" s="5">
        <v>163528</v>
      </c>
      <c r="ES7" s="5">
        <v>75667</v>
      </c>
      <c r="ET7" s="5">
        <v>68248</v>
      </c>
      <c r="EU7" s="5">
        <v>39750</v>
      </c>
      <c r="EV7" s="5">
        <v>11.4587852668755</v>
      </c>
      <c r="EW7" s="5">
        <v>1556737</v>
      </c>
      <c r="EX7" s="5">
        <v>426911</v>
      </c>
      <c r="EY7" s="5">
        <v>224205</v>
      </c>
      <c r="EZ7" s="5">
        <v>307733</v>
      </c>
      <c r="FA7" s="5">
        <v>597888</v>
      </c>
      <c r="FB7" s="5">
        <v>9.1467827279366798</v>
      </c>
      <c r="FC7" s="5">
        <v>335455</v>
      </c>
      <c r="FD7" s="5">
        <v>143820</v>
      </c>
      <c r="FE7" s="5">
        <v>75622</v>
      </c>
      <c r="FF7" s="5">
        <v>82848</v>
      </c>
      <c r="FG7" s="5">
        <v>33165</v>
      </c>
      <c r="FH7" s="5">
        <v>7.9382756461522304</v>
      </c>
      <c r="FI7" s="5">
        <v>806505</v>
      </c>
      <c r="FJ7" s="5">
        <v>464213</v>
      </c>
      <c r="FK7" s="5">
        <v>179269</v>
      </c>
      <c r="FL7" s="5">
        <v>151202</v>
      </c>
      <c r="FM7" s="5">
        <v>11821</v>
      </c>
      <c r="FN7" s="5">
        <v>8.4996532926530008</v>
      </c>
      <c r="FO7" s="5">
        <v>749912</v>
      </c>
      <c r="FP7" s="5">
        <v>371600</v>
      </c>
      <c r="FQ7" s="5">
        <v>177000</v>
      </c>
      <c r="FR7" s="5">
        <v>167400</v>
      </c>
      <c r="FS7" s="5">
        <v>33912</v>
      </c>
      <c r="FT7" s="5">
        <v>9.2660794660872305</v>
      </c>
      <c r="FU7" s="5">
        <v>515440</v>
      </c>
      <c r="FV7" s="5">
        <v>221091</v>
      </c>
      <c r="FW7" s="5">
        <v>110670</v>
      </c>
      <c r="FX7" s="5">
        <v>121333</v>
      </c>
      <c r="FY7" s="5">
        <v>62346</v>
      </c>
      <c r="FZ7" s="5">
        <v>8.1385820092058907</v>
      </c>
      <c r="GA7" s="5">
        <v>1322632</v>
      </c>
      <c r="GB7" s="5">
        <v>726707</v>
      </c>
      <c r="GC7" s="5">
        <v>296751</v>
      </c>
      <c r="GD7" s="5">
        <v>263359</v>
      </c>
      <c r="GE7" s="5">
        <v>35815</v>
      </c>
      <c r="GF7" s="5">
        <v>9.9793353781571703</v>
      </c>
      <c r="GG7" s="5">
        <v>369714</v>
      </c>
      <c r="GH7" s="5">
        <v>142462</v>
      </c>
      <c r="GI7" s="5">
        <v>71688</v>
      </c>
      <c r="GJ7" s="5">
        <v>74872</v>
      </c>
      <c r="GK7" s="5">
        <v>80692</v>
      </c>
      <c r="GL7" s="5">
        <v>9.0246653406854502</v>
      </c>
      <c r="GM7" s="5">
        <v>574166</v>
      </c>
      <c r="GN7" s="5">
        <v>243600</v>
      </c>
      <c r="GO7" s="5">
        <v>141800</v>
      </c>
      <c r="GP7" s="5">
        <v>144100</v>
      </c>
      <c r="GQ7" s="5">
        <v>44666</v>
      </c>
      <c r="GR7" s="5">
        <v>8.7431317334230005</v>
      </c>
      <c r="GS7" s="5">
        <v>856548</v>
      </c>
      <c r="GT7" s="5">
        <v>391851</v>
      </c>
      <c r="GU7" s="5">
        <v>198586</v>
      </c>
      <c r="GV7" s="5">
        <v>226811</v>
      </c>
      <c r="GW7" s="5">
        <v>39300</v>
      </c>
      <c r="GX7" s="5">
        <v>9.7437790231212507</v>
      </c>
      <c r="GY7" s="5">
        <v>329048</v>
      </c>
      <c r="GZ7" s="5">
        <v>123496</v>
      </c>
      <c r="HA7" s="5">
        <v>68299</v>
      </c>
      <c r="HB7" s="5">
        <v>86386</v>
      </c>
      <c r="HC7" s="5">
        <v>50867</v>
      </c>
      <c r="HD7" s="5">
        <v>10.4586925877728</v>
      </c>
      <c r="HE7" s="5">
        <v>517159</v>
      </c>
      <c r="HF7" s="5">
        <v>188600</v>
      </c>
      <c r="HG7" s="5">
        <v>94435</v>
      </c>
      <c r="HH7" s="5">
        <v>79673</v>
      </c>
      <c r="HI7" s="5">
        <v>154451</v>
      </c>
      <c r="HJ7" s="5">
        <v>8.7447638791500193</v>
      </c>
      <c r="HK7" s="5">
        <v>295209</v>
      </c>
      <c r="HL7" s="5">
        <v>132529</v>
      </c>
      <c r="HM7" s="5">
        <v>70287</v>
      </c>
      <c r="HN7" s="5">
        <v>81128</v>
      </c>
      <c r="HO7" s="5">
        <v>11265</v>
      </c>
      <c r="HP7" s="5">
        <v>10.616691624906901</v>
      </c>
      <c r="HQ7" s="5">
        <v>119533</v>
      </c>
      <c r="HR7" s="5">
        <v>38503</v>
      </c>
      <c r="HS7" s="5">
        <v>21523</v>
      </c>
      <c r="HT7" s="5">
        <v>26948</v>
      </c>
      <c r="HU7" s="5">
        <v>32559</v>
      </c>
      <c r="HV7" s="5">
        <v>9.3643233061397098</v>
      </c>
      <c r="HW7" s="5">
        <v>229343</v>
      </c>
      <c r="HX7" s="5">
        <v>90600</v>
      </c>
      <c r="HY7" s="5">
        <v>48770</v>
      </c>
      <c r="HZ7" s="5">
        <v>68614</v>
      </c>
      <c r="IA7" s="5">
        <v>21359</v>
      </c>
      <c r="IB7" s="5">
        <v>9.1434354400160007</v>
      </c>
      <c r="IC7" s="5">
        <v>805073</v>
      </c>
      <c r="ID7" s="5">
        <v>319059</v>
      </c>
      <c r="IE7" s="5">
        <v>183215</v>
      </c>
      <c r="IF7" s="5">
        <v>261735</v>
      </c>
      <c r="IG7" s="5">
        <v>41064</v>
      </c>
      <c r="IH7" s="5">
        <v>9.3662305105472292</v>
      </c>
      <c r="II7" s="5">
        <v>163550</v>
      </c>
      <c r="IJ7" s="5">
        <v>66906</v>
      </c>
      <c r="IK7" s="5">
        <v>35007</v>
      </c>
      <c r="IL7" s="5">
        <v>42711</v>
      </c>
      <c r="IM7" s="5">
        <v>18926</v>
      </c>
      <c r="IN7" s="5">
        <v>11.275249098881</v>
      </c>
      <c r="IO7" s="5">
        <v>1210162</v>
      </c>
      <c r="IP7" s="5">
        <v>394882</v>
      </c>
      <c r="IQ7" s="5">
        <v>196122</v>
      </c>
      <c r="IR7" s="5">
        <v>99010</v>
      </c>
      <c r="IS7" s="5">
        <v>520148</v>
      </c>
      <c r="IT7" s="5">
        <v>8.4981461762970998</v>
      </c>
      <c r="IU7" s="5">
        <v>261082</v>
      </c>
      <c r="IV7" s="5">
        <v>141514</v>
      </c>
      <c r="IW7" s="5">
        <v>60089</v>
      </c>
      <c r="IX7" s="5">
        <v>30709</v>
      </c>
      <c r="IY7" s="5">
        <v>28770</v>
      </c>
      <c r="IZ7" s="5">
        <v>7.9872561235272803</v>
      </c>
      <c r="JA7" s="5">
        <v>253612</v>
      </c>
      <c r="JB7" s="5">
        <v>144609</v>
      </c>
      <c r="JC7" s="5">
        <v>63826</v>
      </c>
      <c r="JD7" s="5">
        <v>34814</v>
      </c>
      <c r="JE7" s="5">
        <v>10363</v>
      </c>
      <c r="JF7" s="5">
        <v>8.5623579157024299</v>
      </c>
      <c r="JG7" s="5">
        <v>735039</v>
      </c>
      <c r="JH7" s="5">
        <v>393473</v>
      </c>
      <c r="JI7" s="5">
        <v>161449</v>
      </c>
      <c r="JJ7" s="5">
        <v>100521</v>
      </c>
      <c r="JK7" s="5">
        <v>79596</v>
      </c>
      <c r="JL7" s="5">
        <v>8.9483864470029495</v>
      </c>
      <c r="JM7" s="5">
        <v>188652</v>
      </c>
      <c r="JN7" s="5">
        <v>95813</v>
      </c>
      <c r="JO7" s="5">
        <v>39133</v>
      </c>
      <c r="JP7" s="5">
        <v>24560</v>
      </c>
      <c r="JQ7" s="5">
        <v>29146</v>
      </c>
      <c r="JR7" s="5">
        <v>7.6689774072049497</v>
      </c>
      <c r="JS7" s="5">
        <v>166469</v>
      </c>
      <c r="JT7" s="5">
        <v>104574</v>
      </c>
      <c r="JU7" s="5">
        <v>37943</v>
      </c>
      <c r="JV7" s="5">
        <v>18879</v>
      </c>
      <c r="JW7" s="5">
        <v>5073</v>
      </c>
      <c r="JX7" s="5">
        <v>7.9492991221733904</v>
      </c>
      <c r="JY7" s="5">
        <v>1568533</v>
      </c>
      <c r="JZ7" s="5">
        <v>909180</v>
      </c>
      <c r="KA7" s="5">
        <v>408418</v>
      </c>
      <c r="KB7" s="5">
        <v>169266</v>
      </c>
      <c r="KC7" s="5">
        <v>81669</v>
      </c>
      <c r="KD7" s="5">
        <v>7.7864945339031699</v>
      </c>
      <c r="KE7" s="5">
        <v>688151</v>
      </c>
      <c r="KF7" s="5">
        <v>413973</v>
      </c>
      <c r="KG7" s="5">
        <v>162178</v>
      </c>
      <c r="KH7" s="5">
        <v>94289</v>
      </c>
      <c r="KI7" s="5">
        <v>17711</v>
      </c>
      <c r="KJ7" s="5">
        <v>7.87791268580819</v>
      </c>
      <c r="KK7" s="5">
        <v>798404</v>
      </c>
      <c r="KL7" s="5">
        <v>466505</v>
      </c>
      <c r="KM7" s="5">
        <v>204411</v>
      </c>
      <c r="KN7" s="5">
        <v>97195</v>
      </c>
      <c r="KO7" s="5">
        <v>30293</v>
      </c>
      <c r="KP7" s="5">
        <v>8.1136457126374797</v>
      </c>
      <c r="KQ7" s="5">
        <v>610177</v>
      </c>
      <c r="KR7" s="5">
        <v>342922</v>
      </c>
      <c r="KS7" s="5">
        <v>153036</v>
      </c>
      <c r="KT7" s="5">
        <v>77900</v>
      </c>
      <c r="KU7" s="5">
        <v>36319</v>
      </c>
      <c r="KV7" s="5">
        <v>7.6533700514840399</v>
      </c>
      <c r="KW7" s="5">
        <v>1093737</v>
      </c>
      <c r="KX7" s="5">
        <v>673641</v>
      </c>
      <c r="KY7" s="5">
        <v>267756</v>
      </c>
      <c r="KZ7" s="5">
        <v>129579</v>
      </c>
      <c r="LA7" s="5">
        <v>22761</v>
      </c>
      <c r="LB7" s="5">
        <v>12.405137978934</v>
      </c>
      <c r="LC7" s="5">
        <v>1828540</v>
      </c>
      <c r="LD7" s="5">
        <v>423770</v>
      </c>
      <c r="LE7" s="5">
        <v>194107</v>
      </c>
      <c r="LF7" s="5">
        <v>244225</v>
      </c>
      <c r="LG7" s="5">
        <v>966438</v>
      </c>
      <c r="LH7" s="5">
        <v>8.5286422602743102</v>
      </c>
      <c r="LI7" s="5">
        <v>403774</v>
      </c>
      <c r="LJ7" s="5">
        <v>217100</v>
      </c>
      <c r="LK7" s="5">
        <v>81892</v>
      </c>
      <c r="LL7" s="5">
        <v>68124</v>
      </c>
      <c r="LM7" s="5">
        <v>36658</v>
      </c>
      <c r="LN7" s="5">
        <v>8.7006489575150496</v>
      </c>
      <c r="LO7" s="5">
        <v>399718</v>
      </c>
      <c r="LP7" s="5">
        <v>209403</v>
      </c>
      <c r="LQ7" s="5">
        <v>86028</v>
      </c>
      <c r="LR7" s="5">
        <v>55364</v>
      </c>
      <c r="LS7" s="5">
        <v>48923</v>
      </c>
      <c r="LT7" s="5">
        <v>9.5781767690069408</v>
      </c>
      <c r="LU7" s="5">
        <v>395749.21073533001</v>
      </c>
      <c r="LV7" s="5">
        <v>156335</v>
      </c>
      <c r="LW7" s="5">
        <v>86516.210735329805</v>
      </c>
      <c r="LX7" s="5">
        <v>93117</v>
      </c>
      <c r="LY7" s="5">
        <v>59781</v>
      </c>
      <c r="LZ7" s="5">
        <v>8.6451025701637203</v>
      </c>
      <c r="MA7" s="5">
        <v>621867</v>
      </c>
      <c r="MB7" s="5">
        <v>321090</v>
      </c>
      <c r="MC7" s="5">
        <v>139420</v>
      </c>
      <c r="MD7" s="5">
        <v>96732</v>
      </c>
      <c r="ME7" s="5">
        <v>64625</v>
      </c>
      <c r="MF7" s="5">
        <v>8.7271732636005996</v>
      </c>
      <c r="MG7" s="5">
        <v>128873</v>
      </c>
      <c r="MH7" s="5">
        <v>67157</v>
      </c>
      <c r="MI7" s="5">
        <v>23767</v>
      </c>
      <c r="MJ7" s="5">
        <v>24833</v>
      </c>
      <c r="MK7" s="5">
        <v>13116</v>
      </c>
      <c r="ML7" s="5">
        <v>8.69200805218067</v>
      </c>
      <c r="MM7" s="5">
        <v>252354</v>
      </c>
      <c r="MN7" s="5">
        <v>122390</v>
      </c>
      <c r="MO7" s="5">
        <v>61779</v>
      </c>
      <c r="MP7" s="5">
        <v>46962</v>
      </c>
      <c r="MQ7" s="5">
        <v>21223</v>
      </c>
      <c r="MR7" s="5">
        <v>8.6055045871559592</v>
      </c>
      <c r="MS7" s="5">
        <v>468700</v>
      </c>
      <c r="MT7" s="5">
        <v>240600</v>
      </c>
      <c r="MU7" s="5">
        <v>99400</v>
      </c>
      <c r="MV7" s="5">
        <v>91000</v>
      </c>
      <c r="MW7" s="5">
        <v>37700</v>
      </c>
      <c r="MX7" s="5">
        <v>9.2516878914162</v>
      </c>
      <c r="MY7" s="5">
        <v>687248</v>
      </c>
      <c r="MZ7" s="5">
        <v>317786</v>
      </c>
      <c r="NA7" s="5">
        <v>145320</v>
      </c>
      <c r="NB7" s="5">
        <v>110666</v>
      </c>
      <c r="NC7" s="5">
        <v>113476</v>
      </c>
      <c r="ND7" s="5">
        <v>8.1417581884401606</v>
      </c>
      <c r="NE7" s="5">
        <v>638919</v>
      </c>
      <c r="NF7" s="5">
        <v>431900</v>
      </c>
      <c r="NG7" s="5">
        <v>22268</v>
      </c>
      <c r="NH7" s="5">
        <v>136476</v>
      </c>
      <c r="NI7" s="5">
        <v>48275</v>
      </c>
      <c r="NJ7" s="5">
        <v>8.29069021106368</v>
      </c>
      <c r="NK7" s="5">
        <v>401964</v>
      </c>
      <c r="NL7" s="5">
        <v>230021</v>
      </c>
      <c r="NM7" s="5">
        <v>88901</v>
      </c>
      <c r="NN7" s="5">
        <v>44087</v>
      </c>
      <c r="NO7" s="5">
        <v>38955</v>
      </c>
      <c r="NP7" s="5">
        <v>8.2342430632321104</v>
      </c>
      <c r="NQ7" s="5">
        <v>215302</v>
      </c>
      <c r="NR7" s="5">
        <v>113779</v>
      </c>
      <c r="NS7" s="5">
        <v>51767</v>
      </c>
      <c r="NT7" s="5">
        <v>42956</v>
      </c>
      <c r="NU7" s="5">
        <v>6800</v>
      </c>
      <c r="NV7" s="5">
        <v>11.028314851936999</v>
      </c>
      <c r="NW7" s="5">
        <v>1345407</v>
      </c>
      <c r="NX7" s="5">
        <v>457894</v>
      </c>
      <c r="NY7" s="5">
        <v>227200</v>
      </c>
      <c r="NZ7" s="5">
        <v>129900</v>
      </c>
      <c r="OA7" s="5">
        <v>530413</v>
      </c>
      <c r="OB7" s="5">
        <v>8.9962673368909698</v>
      </c>
      <c r="OC7" s="5">
        <v>455171</v>
      </c>
      <c r="OD7" s="5">
        <v>228045</v>
      </c>
      <c r="OE7" s="5">
        <v>100882</v>
      </c>
      <c r="OF7" s="5">
        <v>50318</v>
      </c>
      <c r="OG7" s="5">
        <v>75926</v>
      </c>
      <c r="OH7" s="5">
        <v>10.458555544522801</v>
      </c>
      <c r="OI7" s="5">
        <v>393738.17620903801</v>
      </c>
      <c r="OJ7" s="5">
        <v>144191</v>
      </c>
      <c r="OK7" s="5">
        <v>76881.176209038094</v>
      </c>
      <c r="OL7" s="5">
        <v>50450</v>
      </c>
      <c r="OM7" s="5">
        <v>122216</v>
      </c>
      <c r="ON7" s="5">
        <v>8.4105117530600797</v>
      </c>
      <c r="OO7" s="5">
        <v>1062526.69709942</v>
      </c>
      <c r="OP7" s="5">
        <v>563290</v>
      </c>
      <c r="OQ7" s="5">
        <v>279959.69709942199</v>
      </c>
      <c r="OR7" s="5">
        <v>117854</v>
      </c>
      <c r="OS7" s="5">
        <v>101423</v>
      </c>
      <c r="OT7" s="5">
        <v>7.9813200098624497</v>
      </c>
      <c r="OU7" s="5">
        <v>1091007</v>
      </c>
      <c r="OV7" s="5">
        <v>616412</v>
      </c>
      <c r="OW7" s="5">
        <v>264788</v>
      </c>
      <c r="OX7" s="5">
        <v>182700</v>
      </c>
      <c r="OY7" s="5">
        <v>27107</v>
      </c>
      <c r="OZ7" s="5">
        <v>8.5359212904089397</v>
      </c>
      <c r="PA7" s="5">
        <v>672345</v>
      </c>
      <c r="PB7" s="5">
        <v>333763</v>
      </c>
      <c r="PC7" s="5">
        <v>162442</v>
      </c>
      <c r="PD7" s="5">
        <v>135928</v>
      </c>
      <c r="PE7" s="5">
        <v>40212</v>
      </c>
      <c r="PF7" s="5">
        <v>8.8621466400715292</v>
      </c>
      <c r="PG7" s="5">
        <v>581560</v>
      </c>
      <c r="PH7" s="5">
        <v>264239</v>
      </c>
      <c r="PI7" s="5">
        <v>132500</v>
      </c>
      <c r="PJ7" s="5">
        <v>145300</v>
      </c>
      <c r="PK7" s="5">
        <v>39521</v>
      </c>
      <c r="PL7" s="5">
        <v>8.4136452772898203</v>
      </c>
      <c r="PM7" s="5">
        <v>205507</v>
      </c>
      <c r="PN7" s="5">
        <v>106327</v>
      </c>
      <c r="PO7" s="5">
        <v>48937</v>
      </c>
      <c r="PP7" s="5">
        <v>38305</v>
      </c>
      <c r="PQ7" s="5">
        <v>11938</v>
      </c>
      <c r="PR7" s="5">
        <v>8.5247449251283296</v>
      </c>
      <c r="PS7" s="5">
        <v>469470</v>
      </c>
      <c r="PT7" s="5">
        <v>234178</v>
      </c>
      <c r="PU7" s="5">
        <v>114760</v>
      </c>
      <c r="PV7" s="5">
        <v>91077</v>
      </c>
      <c r="PW7" s="5">
        <v>29455</v>
      </c>
      <c r="PX7" s="5">
        <v>7.7624536756559097</v>
      </c>
      <c r="PY7" s="5">
        <v>732876</v>
      </c>
      <c r="PZ7" s="5">
        <v>447110</v>
      </c>
      <c r="QA7" s="5">
        <v>170000</v>
      </c>
      <c r="QB7" s="5">
        <v>94000</v>
      </c>
      <c r="QC7" s="5">
        <v>21766</v>
      </c>
      <c r="QD7" s="5">
        <v>7.9549266221527501</v>
      </c>
      <c r="QE7" s="5">
        <v>802738.84856592095</v>
      </c>
      <c r="QF7" s="5">
        <v>464357</v>
      </c>
      <c r="QG7" s="5">
        <v>186747.84856592101</v>
      </c>
      <c r="QH7" s="5">
        <v>126822</v>
      </c>
      <c r="QI7" s="5">
        <v>24812</v>
      </c>
      <c r="QJ7" s="5">
        <v>8.2792357192785797</v>
      </c>
      <c r="QK7" s="5">
        <v>595166.84091314301</v>
      </c>
      <c r="QL7" s="5">
        <v>315667</v>
      </c>
      <c r="QM7" s="5">
        <v>142701.84091314301</v>
      </c>
      <c r="QN7" s="5">
        <v>109890</v>
      </c>
      <c r="QO7" s="5">
        <v>26908</v>
      </c>
      <c r="QP7" s="5">
        <v>8.2623908850594603</v>
      </c>
      <c r="QQ7" s="5">
        <v>570843</v>
      </c>
      <c r="QR7" s="5">
        <v>302026</v>
      </c>
      <c r="QS7" s="5">
        <v>138900</v>
      </c>
      <c r="QT7" s="5">
        <v>106100</v>
      </c>
      <c r="QU7" s="5">
        <v>23817</v>
      </c>
      <c r="QV7" s="5">
        <v>9.5029201785012294</v>
      </c>
      <c r="QW7" s="5">
        <v>4868538</v>
      </c>
      <c r="QX7" s="5">
        <v>1989128</v>
      </c>
      <c r="QY7" s="5">
        <v>1017600</v>
      </c>
      <c r="QZ7" s="5">
        <v>1154200</v>
      </c>
      <c r="RA7" s="5">
        <v>707610</v>
      </c>
      <c r="RB7" s="5">
        <f t="shared" si="0"/>
        <v>10.843330727102657</v>
      </c>
      <c r="RC7" s="5">
        <f t="shared" si="1"/>
        <v>2240784</v>
      </c>
      <c r="RD7" s="5">
        <v>707004</v>
      </c>
      <c r="RE7" s="5">
        <v>385542</v>
      </c>
      <c r="RF7" s="5">
        <v>446537</v>
      </c>
      <c r="RG7" s="5">
        <v>701701</v>
      </c>
      <c r="RH7" s="5">
        <f t="shared" si="2"/>
        <v>8.8214500999971825</v>
      </c>
      <c r="RI7" s="5">
        <f t="shared" si="3"/>
        <v>355010</v>
      </c>
      <c r="RJ7" s="5">
        <v>169400</v>
      </c>
      <c r="RK7" s="5">
        <v>79507</v>
      </c>
      <c r="RL7" s="5">
        <v>74477</v>
      </c>
      <c r="RM7" s="5">
        <v>31626</v>
      </c>
      <c r="RN7" s="5">
        <f t="shared" si="4"/>
        <v>9.8404520326137987</v>
      </c>
      <c r="RO7" s="5">
        <f t="shared" si="5"/>
        <v>208746</v>
      </c>
      <c r="RP7" s="5">
        <v>79729</v>
      </c>
      <c r="RQ7" s="5">
        <v>47745</v>
      </c>
      <c r="RR7" s="5">
        <v>38569</v>
      </c>
      <c r="RS7" s="5">
        <v>42703</v>
      </c>
      <c r="RT7" s="5">
        <f t="shared" si="6"/>
        <v>8.4906307523884585</v>
      </c>
      <c r="RU7" s="5">
        <f t="shared" si="7"/>
        <v>782827</v>
      </c>
      <c r="RV7" s="5">
        <v>400693</v>
      </c>
      <c r="RW7" s="5">
        <v>173517</v>
      </c>
      <c r="RX7" s="5">
        <v>164247</v>
      </c>
      <c r="RY7" s="5">
        <v>44370</v>
      </c>
      <c r="RZ7" s="5">
        <f t="shared" si="8"/>
        <v>9.6595687596269713</v>
      </c>
      <c r="SA7" s="5">
        <f t="shared" si="9"/>
        <v>417447</v>
      </c>
      <c r="SB7" s="5">
        <v>159037</v>
      </c>
      <c r="SC7" s="5">
        <v>91156</v>
      </c>
      <c r="SD7" s="5">
        <v>104583</v>
      </c>
      <c r="SE7" s="5">
        <v>62671</v>
      </c>
      <c r="SF7" s="5">
        <f t="shared" si="10"/>
        <v>10.140435441245129</v>
      </c>
      <c r="SG7" s="5">
        <f t="shared" si="11"/>
        <v>700393</v>
      </c>
      <c r="SH7" s="5">
        <v>233767</v>
      </c>
      <c r="SI7" s="5">
        <v>148904</v>
      </c>
      <c r="SJ7" s="5">
        <v>181000</v>
      </c>
      <c r="SK7" s="5">
        <v>136722</v>
      </c>
      <c r="SL7" s="5">
        <f t="shared" si="12"/>
        <v>8.8691238400260399</v>
      </c>
      <c r="SM7" s="5">
        <f t="shared" si="13"/>
        <v>344081</v>
      </c>
      <c r="SN7" s="5">
        <v>141914</v>
      </c>
      <c r="SO7" s="5">
        <v>88757</v>
      </c>
      <c r="SP7" s="5">
        <v>103290</v>
      </c>
      <c r="SQ7" s="5">
        <v>10120</v>
      </c>
      <c r="SR7" s="5">
        <f t="shared" si="14"/>
        <v>8.8203540225822596</v>
      </c>
      <c r="SS7" s="5">
        <f t="shared" si="15"/>
        <v>373479</v>
      </c>
      <c r="ST7" s="5">
        <v>156663</v>
      </c>
      <c r="SU7" s="5">
        <v>100443</v>
      </c>
      <c r="SV7" s="5">
        <v>102929</v>
      </c>
      <c r="SW7" s="5">
        <v>13444</v>
      </c>
      <c r="SX7" s="5">
        <f t="shared" si="16"/>
        <v>8.601298065822613</v>
      </c>
      <c r="SY7" s="5">
        <f t="shared" si="17"/>
        <v>472087</v>
      </c>
      <c r="SZ7" s="5">
        <v>229800</v>
      </c>
      <c r="TA7" s="5">
        <v>106465</v>
      </c>
      <c r="TB7" s="5">
        <v>112394</v>
      </c>
      <c r="TC7" s="5">
        <v>23428</v>
      </c>
      <c r="TD7" s="5">
        <f t="shared" si="18"/>
        <v>9.226897269195188</v>
      </c>
      <c r="TE7" s="5">
        <f t="shared" si="19"/>
        <v>390134.17999331257</v>
      </c>
      <c r="TF7" s="5">
        <v>167074</v>
      </c>
      <c r="TG7" s="5">
        <v>84764</v>
      </c>
      <c r="TH7" s="5">
        <v>94546</v>
      </c>
      <c r="TI7" s="5">
        <v>43741</v>
      </c>
      <c r="TJ7" s="5">
        <f t="shared" si="20"/>
        <v>9.1799933125782278</v>
      </c>
      <c r="TK7" s="5">
        <f t="shared" si="21"/>
        <v>885244</v>
      </c>
      <c r="TL7" s="5">
        <v>358000</v>
      </c>
      <c r="TM7" s="5">
        <v>204938</v>
      </c>
      <c r="TN7" s="5">
        <v>255701</v>
      </c>
      <c r="TO7" s="5">
        <v>66605</v>
      </c>
      <c r="TP7" s="5">
        <f t="shared" si="22"/>
        <v>9.2089403849099583</v>
      </c>
      <c r="TQ7" s="5">
        <f t="shared" si="23"/>
        <v>346003</v>
      </c>
      <c r="TR7" s="5">
        <v>135093</v>
      </c>
      <c r="TS7" s="5">
        <v>81375</v>
      </c>
      <c r="TT7" s="5">
        <v>107293</v>
      </c>
      <c r="TU7" s="5">
        <v>22242</v>
      </c>
      <c r="TV7" s="5">
        <f t="shared" si="24"/>
        <v>8.3808152478446054</v>
      </c>
      <c r="TW7" s="5">
        <f t="shared" si="25"/>
        <v>729913</v>
      </c>
      <c r="TX7" s="5">
        <v>365499</v>
      </c>
      <c r="TY7" s="5">
        <v>181592</v>
      </c>
      <c r="TZ7" s="5">
        <v>158802</v>
      </c>
      <c r="UA7" s="5">
        <v>24020</v>
      </c>
      <c r="UB7" s="5">
        <f t="shared" si="26"/>
        <v>8.5511091990313162</v>
      </c>
      <c r="UC7" s="5">
        <f t="shared" si="27"/>
        <v>576452</v>
      </c>
      <c r="UD7" s="5">
        <v>257019</v>
      </c>
      <c r="UE7" s="5">
        <v>159262</v>
      </c>
      <c r="UF7" s="5">
        <v>152226</v>
      </c>
      <c r="UG7" s="5">
        <v>7945</v>
      </c>
      <c r="UH7" s="5">
        <f t="shared" si="28"/>
        <v>8.3726925293562591</v>
      </c>
      <c r="UI7" s="5">
        <f t="shared" si="29"/>
        <v>865829</v>
      </c>
      <c r="UJ7" s="5">
        <v>427640</v>
      </c>
      <c r="UK7" s="5">
        <v>220060</v>
      </c>
      <c r="UL7" s="5">
        <v>196781</v>
      </c>
      <c r="UM7" s="5">
        <v>21348</v>
      </c>
      <c r="UN7" s="5">
        <f t="shared" si="30"/>
        <v>9.5696712288555386</v>
      </c>
      <c r="UO7" s="5">
        <f t="shared" si="31"/>
        <v>218024</v>
      </c>
      <c r="UP7" s="5">
        <v>94763</v>
      </c>
      <c r="UQ7" s="5">
        <v>43692</v>
      </c>
      <c r="UR7" s="5">
        <v>37123</v>
      </c>
      <c r="US7" s="5">
        <v>42446</v>
      </c>
      <c r="UT7" s="5">
        <f t="shared" si="32"/>
        <v>8.4966682026726499</v>
      </c>
      <c r="UU7" s="5">
        <f t="shared" si="33"/>
        <v>499130</v>
      </c>
      <c r="UV7" s="5">
        <v>214288</v>
      </c>
      <c r="UW7" s="5">
        <v>155378</v>
      </c>
      <c r="UX7" s="5">
        <v>128653</v>
      </c>
      <c r="UY7" s="5">
        <v>811</v>
      </c>
      <c r="UZ7" s="5">
        <f t="shared" si="34"/>
        <v>8.1446163984184672</v>
      </c>
      <c r="VA7" s="5">
        <f t="shared" si="35"/>
        <v>500780</v>
      </c>
      <c r="VB7" s="5">
        <v>263200</v>
      </c>
      <c r="VC7" s="5">
        <v>118445</v>
      </c>
      <c r="VD7" s="5">
        <v>118176</v>
      </c>
      <c r="VE7" s="5">
        <v>959</v>
      </c>
      <c r="VF7" s="5">
        <v>10.729102895664701</v>
      </c>
      <c r="VG7" s="5">
        <v>1183597</v>
      </c>
      <c r="VH7" s="5">
        <v>483800</v>
      </c>
      <c r="VI7" s="5">
        <v>48606</v>
      </c>
      <c r="VJ7" s="5">
        <v>265094</v>
      </c>
      <c r="VK7" s="5">
        <v>386097</v>
      </c>
      <c r="VL7" s="5">
        <v>9.8934985525701897</v>
      </c>
      <c r="VM7" s="5">
        <v>387929</v>
      </c>
      <c r="VN7" s="5">
        <v>71700</v>
      </c>
      <c r="VO7" s="5">
        <v>160763</v>
      </c>
      <c r="VP7" s="5">
        <v>131637</v>
      </c>
      <c r="VQ7" s="5">
        <v>23829</v>
      </c>
      <c r="VR7" s="5">
        <v>8.1841210241082702</v>
      </c>
      <c r="VS7" s="5">
        <v>327752.04154235398</v>
      </c>
      <c r="VT7" s="5">
        <v>172200</v>
      </c>
      <c r="VU7" s="5">
        <v>91270.041542353807</v>
      </c>
      <c r="VV7" s="5">
        <v>50195</v>
      </c>
      <c r="VW7" s="5">
        <v>14087</v>
      </c>
      <c r="VX7" s="5">
        <v>7.9771930360330598</v>
      </c>
      <c r="VY7" s="5">
        <v>360197</v>
      </c>
      <c r="VZ7" s="5">
        <v>195904</v>
      </c>
      <c r="WA7" s="5">
        <v>105752</v>
      </c>
      <c r="WB7" s="5">
        <v>52278</v>
      </c>
      <c r="WC7" s="5">
        <v>18115</v>
      </c>
      <c r="WD7" s="5">
        <v>7.6395979899497499</v>
      </c>
      <c r="WE7" s="5">
        <v>995000</v>
      </c>
      <c r="WF7" s="5">
        <v>588400</v>
      </c>
      <c r="WG7" s="5">
        <v>279400</v>
      </c>
      <c r="WH7" s="5">
        <v>119700</v>
      </c>
      <c r="WI7" s="5">
        <v>7500</v>
      </c>
      <c r="WJ7" s="5">
        <v>8.7570470665475604</v>
      </c>
      <c r="WK7" s="5">
        <v>185822</v>
      </c>
      <c r="WL7" s="5">
        <v>93000</v>
      </c>
      <c r="WM7" s="5">
        <v>46100</v>
      </c>
      <c r="WN7" s="5">
        <v>23300</v>
      </c>
      <c r="WO7" s="5">
        <v>23422</v>
      </c>
      <c r="WP7" s="5">
        <v>7.9485558110452201</v>
      </c>
      <c r="WQ7" s="5">
        <v>297468</v>
      </c>
      <c r="WR7" s="5">
        <v>175100</v>
      </c>
      <c r="WS7" s="5">
        <v>64149</v>
      </c>
      <c r="WT7" s="5">
        <v>48751</v>
      </c>
      <c r="WU7" s="5">
        <v>9468</v>
      </c>
      <c r="WV7" s="5">
        <v>7.5701455079604498</v>
      </c>
      <c r="WW7" s="5">
        <v>303626</v>
      </c>
      <c r="WX7" s="5">
        <v>186100</v>
      </c>
      <c r="WY7" s="5">
        <v>83641</v>
      </c>
      <c r="WZ7" s="5">
        <v>28259</v>
      </c>
      <c r="XA7" s="5">
        <v>5626</v>
      </c>
      <c r="XB7" s="5">
        <v>10.795855118646999</v>
      </c>
      <c r="XC7" s="5">
        <v>891847</v>
      </c>
      <c r="XD7" s="5">
        <v>308700</v>
      </c>
      <c r="XE7" s="5">
        <v>174367</v>
      </c>
      <c r="XF7" s="5">
        <v>83433</v>
      </c>
      <c r="XG7" s="5">
        <v>325347</v>
      </c>
      <c r="XH7" s="5">
        <v>8.09112787566173</v>
      </c>
      <c r="XI7" s="5">
        <v>530617</v>
      </c>
      <c r="XJ7" s="5">
        <v>264567</v>
      </c>
      <c r="XK7" s="5">
        <v>175036</v>
      </c>
      <c r="XL7" s="5">
        <v>81415</v>
      </c>
      <c r="XM7" s="5">
        <v>9599</v>
      </c>
      <c r="XN7" s="5">
        <v>8.3735054475759405</v>
      </c>
      <c r="XO7" s="5">
        <v>1136377</v>
      </c>
      <c r="XP7" s="5">
        <v>543003</v>
      </c>
      <c r="XQ7" s="5">
        <v>365633</v>
      </c>
      <c r="XR7" s="5">
        <v>169278</v>
      </c>
      <c r="XS7" s="5">
        <v>58463</v>
      </c>
      <c r="XT7" s="5">
        <v>7.8558911185170999</v>
      </c>
      <c r="XU7" s="5">
        <v>397276</v>
      </c>
      <c r="XV7" s="5">
        <v>225271</v>
      </c>
      <c r="XW7" s="5">
        <v>115703</v>
      </c>
      <c r="XX7" s="5">
        <v>43207</v>
      </c>
      <c r="XY7" s="5">
        <v>13095</v>
      </c>
      <c r="XZ7" s="5">
        <v>7.6434382703545101</v>
      </c>
      <c r="YA7" s="5">
        <v>1545149</v>
      </c>
      <c r="YB7" s="5">
        <v>879000</v>
      </c>
      <c r="YC7" s="5">
        <v>503511</v>
      </c>
      <c r="YD7" s="5">
        <v>149389</v>
      </c>
      <c r="YE7" s="5">
        <v>13249</v>
      </c>
      <c r="YF7" s="5">
        <v>8.0359462147088099</v>
      </c>
      <c r="YG7" s="5">
        <v>693870</v>
      </c>
      <c r="YH7" s="5">
        <v>363390</v>
      </c>
      <c r="YI7" s="5">
        <v>216482</v>
      </c>
      <c r="YJ7" s="5">
        <v>94186</v>
      </c>
      <c r="YK7" s="5">
        <v>19812</v>
      </c>
      <c r="YL7" s="52"/>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row>
    <row r="8" spans="1:752" ht="15.6">
      <c r="A8" s="5">
        <v>2014</v>
      </c>
      <c r="B8" s="5">
        <v>9.9896813665228006</v>
      </c>
      <c r="C8" s="5">
        <v>2025462</v>
      </c>
      <c r="D8" s="5">
        <v>803000</v>
      </c>
      <c r="E8" s="5">
        <v>426800</v>
      </c>
      <c r="F8" s="5">
        <v>289018</v>
      </c>
      <c r="G8" s="5">
        <v>506644</v>
      </c>
      <c r="H8" s="5">
        <v>12.548038319499801</v>
      </c>
      <c r="I8" s="5">
        <v>1367450</v>
      </c>
      <c r="J8" s="5">
        <v>339335</v>
      </c>
      <c r="K8" s="5">
        <v>145309</v>
      </c>
      <c r="L8" s="5">
        <v>77468</v>
      </c>
      <c r="M8" s="5">
        <v>805338</v>
      </c>
      <c r="N8" s="5">
        <v>9.3973864692059692</v>
      </c>
      <c r="O8" s="5">
        <v>731960</v>
      </c>
      <c r="P8" s="5">
        <v>336197</v>
      </c>
      <c r="Q8" s="5">
        <v>143681</v>
      </c>
      <c r="R8" s="5">
        <v>116278</v>
      </c>
      <c r="S8" s="5">
        <v>135804</v>
      </c>
      <c r="T8" s="5">
        <v>8.7836840716120506</v>
      </c>
      <c r="U8" s="5">
        <v>1386694</v>
      </c>
      <c r="V8" s="5">
        <v>754450</v>
      </c>
      <c r="W8" s="5">
        <v>217294</v>
      </c>
      <c r="X8" s="5">
        <v>235316</v>
      </c>
      <c r="Y8" s="5">
        <v>179634</v>
      </c>
      <c r="Z8" s="5">
        <v>9.8649474593470394</v>
      </c>
      <c r="AA8" s="5">
        <v>596205</v>
      </c>
      <c r="AB8" s="5">
        <v>253265</v>
      </c>
      <c r="AC8" s="5">
        <v>109193</v>
      </c>
      <c r="AD8" s="5">
        <v>90187</v>
      </c>
      <c r="AE8" s="5">
        <v>143560</v>
      </c>
      <c r="AF8" s="5">
        <v>9.2438470598848799</v>
      </c>
      <c r="AG8" s="5">
        <v>1186059</v>
      </c>
      <c r="AH8" s="5">
        <v>606251</v>
      </c>
      <c r="AI8" s="5">
        <v>200678</v>
      </c>
      <c r="AJ8" s="5">
        <v>136485</v>
      </c>
      <c r="AK8" s="5">
        <v>242645</v>
      </c>
      <c r="AL8" s="5">
        <v>9.2455916110183605</v>
      </c>
      <c r="AM8" s="5">
        <v>728384</v>
      </c>
      <c r="AN8" s="5">
        <v>320425</v>
      </c>
      <c r="AO8" s="5">
        <v>156499</v>
      </c>
      <c r="AP8" s="5">
        <v>155015</v>
      </c>
      <c r="AQ8" s="5">
        <v>96445</v>
      </c>
      <c r="AR8" s="5">
        <v>8.2942120159968802</v>
      </c>
      <c r="AS8" s="5">
        <v>698136</v>
      </c>
      <c r="AT8" s="5">
        <v>384162</v>
      </c>
      <c r="AU8" s="5">
        <v>144780</v>
      </c>
      <c r="AV8" s="5">
        <v>131152</v>
      </c>
      <c r="AW8" s="5">
        <v>38042</v>
      </c>
      <c r="AX8" s="5">
        <v>9.0218472682089992</v>
      </c>
      <c r="AY8" s="5">
        <v>708235</v>
      </c>
      <c r="AZ8" s="5">
        <v>336624</v>
      </c>
      <c r="BA8" s="5">
        <v>135880</v>
      </c>
      <c r="BB8" s="5">
        <v>156193</v>
      </c>
      <c r="BC8" s="5">
        <v>79538</v>
      </c>
      <c r="BD8" s="5">
        <v>8.6297772004322795</v>
      </c>
      <c r="BE8" s="5">
        <v>824463</v>
      </c>
      <c r="BF8" s="5">
        <v>425696</v>
      </c>
      <c r="BG8" s="5">
        <v>167680</v>
      </c>
      <c r="BH8" s="5">
        <v>161439</v>
      </c>
      <c r="BI8" s="5">
        <v>69648</v>
      </c>
      <c r="BJ8" s="5">
        <v>9.7280220624802194</v>
      </c>
      <c r="BK8" s="5">
        <v>552975</v>
      </c>
      <c r="BL8" s="5">
        <v>218829</v>
      </c>
      <c r="BM8" s="5">
        <v>113675</v>
      </c>
      <c r="BN8" s="5">
        <v>121058</v>
      </c>
      <c r="BO8" s="5">
        <v>99413</v>
      </c>
      <c r="BP8" s="5">
        <v>10.4690433156407</v>
      </c>
      <c r="BQ8" s="5">
        <v>366819</v>
      </c>
      <c r="BR8" s="5">
        <v>137601</v>
      </c>
      <c r="BS8" s="5">
        <v>61898</v>
      </c>
      <c r="BT8" s="5">
        <v>54891</v>
      </c>
      <c r="BU8" s="5">
        <v>112429</v>
      </c>
      <c r="BV8" s="5">
        <v>9.0594918538125508</v>
      </c>
      <c r="BW8" s="5">
        <v>482066</v>
      </c>
      <c r="BX8" s="5">
        <v>219420</v>
      </c>
      <c r="BY8" s="5">
        <v>110453</v>
      </c>
      <c r="BZ8" s="5">
        <v>94603</v>
      </c>
      <c r="CA8" s="5">
        <v>57590</v>
      </c>
      <c r="CB8" s="5">
        <v>8.1980414970498092</v>
      </c>
      <c r="CC8" s="5">
        <v>699616</v>
      </c>
      <c r="CD8" s="5">
        <v>382558</v>
      </c>
      <c r="CE8" s="5">
        <v>145009</v>
      </c>
      <c r="CF8" s="5">
        <v>154433</v>
      </c>
      <c r="CG8" s="5">
        <v>17616</v>
      </c>
      <c r="CH8" s="5">
        <v>10.7165530696014</v>
      </c>
      <c r="CI8" s="5">
        <v>1370634</v>
      </c>
      <c r="CJ8" s="5">
        <v>502688</v>
      </c>
      <c r="CK8" s="5">
        <v>213936</v>
      </c>
      <c r="CL8" s="5">
        <v>179310</v>
      </c>
      <c r="CM8" s="5">
        <v>474700</v>
      </c>
      <c r="CN8" s="5">
        <v>9.4636430419981696</v>
      </c>
      <c r="CO8" s="5">
        <v>1041355</v>
      </c>
      <c r="CP8" s="5">
        <v>482556</v>
      </c>
      <c r="CQ8" s="5">
        <v>189840</v>
      </c>
      <c r="CR8" s="5">
        <v>163057</v>
      </c>
      <c r="CS8" s="5">
        <v>205902</v>
      </c>
      <c r="CT8" s="5">
        <v>8.5388251193288092</v>
      </c>
      <c r="CU8" s="5">
        <v>1158773</v>
      </c>
      <c r="CV8" s="5">
        <v>621082</v>
      </c>
      <c r="CW8" s="5">
        <v>242180</v>
      </c>
      <c r="CX8" s="5">
        <v>184932</v>
      </c>
      <c r="CY8" s="5">
        <v>110579</v>
      </c>
      <c r="CZ8" s="5">
        <v>9.7049426519492208</v>
      </c>
      <c r="DA8" s="5">
        <v>583978</v>
      </c>
      <c r="DB8" s="5">
        <v>245353</v>
      </c>
      <c r="DC8" s="5">
        <v>110283</v>
      </c>
      <c r="DD8" s="5">
        <v>112666</v>
      </c>
      <c r="DE8" s="5">
        <v>115676</v>
      </c>
      <c r="DF8" s="5">
        <v>9.2333457920812894</v>
      </c>
      <c r="DG8" s="5">
        <v>355841</v>
      </c>
      <c r="DH8" s="5">
        <v>156102</v>
      </c>
      <c r="DI8" s="5">
        <v>76471</v>
      </c>
      <c r="DJ8" s="5">
        <v>77884</v>
      </c>
      <c r="DK8" s="5">
        <v>45384</v>
      </c>
      <c r="DL8" s="5">
        <v>9.2414588772943596</v>
      </c>
      <c r="DM8" s="5">
        <v>668706</v>
      </c>
      <c r="DN8" s="5">
        <v>288645</v>
      </c>
      <c r="DO8" s="5">
        <v>144725</v>
      </c>
      <c r="DP8" s="5">
        <v>154988</v>
      </c>
      <c r="DQ8" s="5">
        <v>80348</v>
      </c>
      <c r="DR8" s="5">
        <v>8.7834166871635109</v>
      </c>
      <c r="DS8" s="5">
        <v>805002</v>
      </c>
      <c r="DT8" s="5">
        <v>410577</v>
      </c>
      <c r="DU8" s="5">
        <v>157598</v>
      </c>
      <c r="DV8" s="5">
        <v>150102</v>
      </c>
      <c r="DW8" s="5">
        <v>86725</v>
      </c>
      <c r="DX8" s="5">
        <v>8.5462728267272592</v>
      </c>
      <c r="DY8" s="5">
        <v>297075</v>
      </c>
      <c r="DZ8" s="5">
        <v>143009</v>
      </c>
      <c r="EA8" s="5">
        <v>74206</v>
      </c>
      <c r="EB8" s="5">
        <v>66196</v>
      </c>
      <c r="EC8" s="5">
        <v>13664</v>
      </c>
      <c r="ED8" s="5">
        <v>9.6974183648746894</v>
      </c>
      <c r="EE8" s="5">
        <v>111441</v>
      </c>
      <c r="EF8" s="5">
        <v>47086</v>
      </c>
      <c r="EG8" s="5">
        <v>21670</v>
      </c>
      <c r="EH8" s="5">
        <v>19954</v>
      </c>
      <c r="EI8" s="5">
        <v>22731</v>
      </c>
      <c r="EJ8" s="5">
        <v>8.1673685443906106</v>
      </c>
      <c r="EK8" s="5">
        <v>870522</v>
      </c>
      <c r="EL8" s="5">
        <v>481586</v>
      </c>
      <c r="EM8" s="5">
        <v>192466</v>
      </c>
      <c r="EN8" s="5">
        <v>163839</v>
      </c>
      <c r="EO8" s="5">
        <v>32631</v>
      </c>
      <c r="EP8" s="5">
        <v>8.9180335925529803</v>
      </c>
      <c r="EQ8" s="5">
        <v>345910</v>
      </c>
      <c r="ER8" s="5">
        <v>166329</v>
      </c>
      <c r="ES8" s="5">
        <v>75687</v>
      </c>
      <c r="ET8" s="5">
        <v>64156</v>
      </c>
      <c r="EU8" s="5">
        <v>39738</v>
      </c>
      <c r="EV8" s="5">
        <v>11.4304408928346</v>
      </c>
      <c r="EW8" s="5">
        <v>1547655</v>
      </c>
      <c r="EX8" s="5">
        <v>442453</v>
      </c>
      <c r="EY8" s="5">
        <v>213909</v>
      </c>
      <c r="EZ8" s="5">
        <v>287552</v>
      </c>
      <c r="FA8" s="5">
        <v>603741</v>
      </c>
      <c r="FB8" s="5">
        <v>8.9200579448607407</v>
      </c>
      <c r="FC8" s="5">
        <v>283718</v>
      </c>
      <c r="FD8" s="5">
        <v>136304</v>
      </c>
      <c r="FE8" s="5">
        <v>64985</v>
      </c>
      <c r="FF8" s="5">
        <v>47693</v>
      </c>
      <c r="FG8" s="5">
        <v>34736</v>
      </c>
      <c r="FH8" s="5">
        <v>7.94937739034392</v>
      </c>
      <c r="FI8" s="5">
        <v>825718</v>
      </c>
      <c r="FJ8" s="5">
        <v>473430</v>
      </c>
      <c r="FK8" s="5">
        <v>183940</v>
      </c>
      <c r="FL8" s="5">
        <v>156416</v>
      </c>
      <c r="FM8" s="5">
        <v>11932</v>
      </c>
      <c r="FN8" s="5">
        <v>8.2469152984496006</v>
      </c>
      <c r="FO8" s="5">
        <v>754449</v>
      </c>
      <c r="FP8" s="5">
        <v>400918</v>
      </c>
      <c r="FQ8" s="5">
        <v>168517</v>
      </c>
      <c r="FR8" s="5">
        <v>165127</v>
      </c>
      <c r="FS8" s="5">
        <v>19887</v>
      </c>
      <c r="FT8" s="5">
        <v>9.1694496950402904</v>
      </c>
      <c r="FU8" s="5">
        <v>522692</v>
      </c>
      <c r="FV8" s="5">
        <v>235068</v>
      </c>
      <c r="FW8" s="5">
        <v>104410</v>
      </c>
      <c r="FX8" s="5">
        <v>122181</v>
      </c>
      <c r="FY8" s="5">
        <v>61033</v>
      </c>
      <c r="FZ8" s="5">
        <v>8.1250101618815709</v>
      </c>
      <c r="GA8" s="5">
        <v>1340795</v>
      </c>
      <c r="GB8" s="5">
        <v>738148</v>
      </c>
      <c r="GC8" s="5">
        <v>302013</v>
      </c>
      <c r="GD8" s="5">
        <v>265794</v>
      </c>
      <c r="GE8" s="5">
        <v>34840</v>
      </c>
      <c r="GF8" s="5">
        <v>9.9060257181010893</v>
      </c>
      <c r="GG8" s="5">
        <v>375922</v>
      </c>
      <c r="GH8" s="5">
        <v>149317</v>
      </c>
      <c r="GI8" s="5">
        <v>69347</v>
      </c>
      <c r="GJ8" s="5">
        <v>78065</v>
      </c>
      <c r="GK8" s="5">
        <v>79193</v>
      </c>
      <c r="GL8" s="5">
        <v>9.0804269159825992</v>
      </c>
      <c r="GM8" s="5">
        <v>568168</v>
      </c>
      <c r="GN8" s="5">
        <v>241000</v>
      </c>
      <c r="GO8" s="5">
        <v>133000</v>
      </c>
      <c r="GP8" s="5">
        <v>147620</v>
      </c>
      <c r="GQ8" s="5">
        <v>46548</v>
      </c>
      <c r="GR8" s="5">
        <v>8.6906016696633994</v>
      </c>
      <c r="GS8" s="5">
        <v>822561</v>
      </c>
      <c r="GT8" s="5">
        <v>387009</v>
      </c>
      <c r="GU8" s="5">
        <v>188348</v>
      </c>
      <c r="GV8" s="5">
        <v>205975</v>
      </c>
      <c r="GW8" s="5">
        <v>41229</v>
      </c>
      <c r="GX8" s="5">
        <v>9.8159087649725301</v>
      </c>
      <c r="GY8" s="5">
        <v>320754</v>
      </c>
      <c r="GZ8" s="5">
        <v>120808</v>
      </c>
      <c r="HA8" s="5">
        <v>64112</v>
      </c>
      <c r="HB8" s="5">
        <v>81677</v>
      </c>
      <c r="HC8" s="5">
        <v>54157</v>
      </c>
      <c r="HD8" s="5">
        <v>10.131213959347599</v>
      </c>
      <c r="HE8" s="5">
        <v>481054</v>
      </c>
      <c r="HF8" s="5">
        <v>188086</v>
      </c>
      <c r="HG8" s="5">
        <v>92097</v>
      </c>
      <c r="HH8" s="5">
        <v>74416</v>
      </c>
      <c r="HI8" s="5">
        <v>126455</v>
      </c>
      <c r="HJ8" s="5">
        <v>8.5431282893114506</v>
      </c>
      <c r="HK8" s="5">
        <v>283874</v>
      </c>
      <c r="HL8" s="5">
        <v>133370</v>
      </c>
      <c r="HM8" s="5">
        <v>68000</v>
      </c>
      <c r="HN8" s="5">
        <v>76778</v>
      </c>
      <c r="HO8" s="5">
        <v>5726</v>
      </c>
      <c r="HP8" s="5">
        <v>10.542175473653</v>
      </c>
      <c r="HQ8" s="5">
        <v>108096</v>
      </c>
      <c r="HR8" s="5">
        <v>38708</v>
      </c>
      <c r="HS8" s="5">
        <v>20407</v>
      </c>
      <c r="HT8" s="5">
        <v>15010</v>
      </c>
      <c r="HU8" s="5">
        <v>33971</v>
      </c>
      <c r="HV8" s="5">
        <v>8.97483624067306</v>
      </c>
      <c r="HW8" s="5">
        <v>197546</v>
      </c>
      <c r="HX8" s="5">
        <v>90194</v>
      </c>
      <c r="HY8" s="5">
        <v>46847</v>
      </c>
      <c r="HZ8" s="5">
        <v>39481</v>
      </c>
      <c r="IA8" s="5">
        <v>21024</v>
      </c>
      <c r="IB8" s="5">
        <v>9.0510196395955305</v>
      </c>
      <c r="IC8" s="5">
        <v>743498</v>
      </c>
      <c r="ID8" s="5">
        <v>308581</v>
      </c>
      <c r="IE8" s="5">
        <v>169417</v>
      </c>
      <c r="IF8" s="5">
        <v>223706</v>
      </c>
      <c r="IG8" s="5">
        <v>41794</v>
      </c>
      <c r="IH8" s="5">
        <v>9.4035910589959695</v>
      </c>
      <c r="II8" s="5">
        <v>163740</v>
      </c>
      <c r="IJ8" s="5">
        <v>67642</v>
      </c>
      <c r="IK8" s="5">
        <v>34364</v>
      </c>
      <c r="IL8" s="5">
        <v>40782</v>
      </c>
      <c r="IM8" s="5">
        <v>20952</v>
      </c>
      <c r="IN8" s="5">
        <v>11.3995102163799</v>
      </c>
      <c r="IO8" s="5">
        <v>1247898</v>
      </c>
      <c r="IP8" s="5">
        <v>397300</v>
      </c>
      <c r="IQ8" s="5">
        <v>194330</v>
      </c>
      <c r="IR8" s="5">
        <v>101908</v>
      </c>
      <c r="IS8" s="5">
        <v>554360</v>
      </c>
      <c r="IT8" s="5">
        <v>8.3847793863044799</v>
      </c>
      <c r="IU8" s="5">
        <v>257033</v>
      </c>
      <c r="IV8" s="5">
        <v>143600</v>
      </c>
      <c r="IW8" s="5">
        <v>57429</v>
      </c>
      <c r="IX8" s="5">
        <v>29840</v>
      </c>
      <c r="IY8" s="5">
        <v>26164</v>
      </c>
      <c r="IZ8" s="5">
        <v>7.9904467305634297</v>
      </c>
      <c r="JA8" s="5">
        <v>256038</v>
      </c>
      <c r="JB8" s="5">
        <v>146700</v>
      </c>
      <c r="JC8" s="5">
        <v>63802</v>
      </c>
      <c r="JD8" s="5">
        <v>34284</v>
      </c>
      <c r="JE8" s="5">
        <v>11252</v>
      </c>
      <c r="JF8" s="5">
        <v>8.6299607102194393</v>
      </c>
      <c r="JG8" s="5">
        <v>732506</v>
      </c>
      <c r="JH8" s="5">
        <v>386200</v>
      </c>
      <c r="JI8" s="5">
        <v>161354</v>
      </c>
      <c r="JJ8" s="5">
        <v>101780</v>
      </c>
      <c r="JK8" s="5">
        <v>83172</v>
      </c>
      <c r="JL8" s="5">
        <v>9.0377655550330207</v>
      </c>
      <c r="JM8" s="5">
        <v>195628</v>
      </c>
      <c r="JN8" s="5">
        <v>98800</v>
      </c>
      <c r="JO8" s="5">
        <v>38892</v>
      </c>
      <c r="JP8" s="5">
        <v>25441</v>
      </c>
      <c r="JQ8" s="5">
        <v>32495</v>
      </c>
      <c r="JR8" s="5">
        <v>7.71196980048403</v>
      </c>
      <c r="JS8" s="5">
        <v>172718</v>
      </c>
      <c r="JT8" s="5">
        <v>108200</v>
      </c>
      <c r="JU8" s="5">
        <v>38524</v>
      </c>
      <c r="JV8" s="5">
        <v>19956</v>
      </c>
      <c r="JW8" s="5">
        <v>6038</v>
      </c>
      <c r="JX8" s="5">
        <v>8.0146458358519492</v>
      </c>
      <c r="JY8" s="5">
        <v>1579903</v>
      </c>
      <c r="JZ8" s="5">
        <v>903100</v>
      </c>
      <c r="KA8" s="5">
        <v>409203</v>
      </c>
      <c r="KB8" s="5">
        <v>180166</v>
      </c>
      <c r="KC8" s="5">
        <v>87434</v>
      </c>
      <c r="KD8" s="5">
        <v>7.7631750025030799</v>
      </c>
      <c r="KE8" s="5">
        <v>709127</v>
      </c>
      <c r="KF8" s="5">
        <v>431600</v>
      </c>
      <c r="KG8" s="5">
        <v>163665</v>
      </c>
      <c r="KH8" s="5">
        <v>94825</v>
      </c>
      <c r="KI8" s="5">
        <v>19037</v>
      </c>
      <c r="KJ8" s="5">
        <v>8.0254221584769798</v>
      </c>
      <c r="KK8" s="5">
        <v>831086</v>
      </c>
      <c r="KL8" s="5">
        <v>477100</v>
      </c>
      <c r="KM8" s="5">
        <v>206496</v>
      </c>
      <c r="KN8" s="5">
        <v>102772</v>
      </c>
      <c r="KO8" s="5">
        <v>44718</v>
      </c>
      <c r="KP8" s="5">
        <v>8.0346289270046007</v>
      </c>
      <c r="KQ8" s="5">
        <v>600394</v>
      </c>
      <c r="KR8" s="5">
        <v>341000</v>
      </c>
      <c r="KS8" s="5">
        <v>149899</v>
      </c>
      <c r="KT8" s="5">
        <v>80767</v>
      </c>
      <c r="KU8" s="5">
        <v>28728</v>
      </c>
      <c r="KV8" s="5">
        <v>7.8910236268983196</v>
      </c>
      <c r="KW8" s="5">
        <v>973890</v>
      </c>
      <c r="KX8" s="5">
        <v>550000</v>
      </c>
      <c r="KY8" s="5">
        <v>266489</v>
      </c>
      <c r="KZ8" s="5">
        <v>132957</v>
      </c>
      <c r="LA8" s="5">
        <v>24444</v>
      </c>
      <c r="LB8" s="5">
        <v>12.3272937522859</v>
      </c>
      <c r="LC8" s="5">
        <v>1826396</v>
      </c>
      <c r="LD8" s="5">
        <v>444528</v>
      </c>
      <c r="LE8" s="5">
        <v>194496</v>
      </c>
      <c r="LF8" s="5">
        <v>225266</v>
      </c>
      <c r="LG8" s="5">
        <v>962106</v>
      </c>
      <c r="LH8" s="5">
        <v>8.6364867876795</v>
      </c>
      <c r="LI8" s="5">
        <v>345473</v>
      </c>
      <c r="LJ8" s="5">
        <v>186400</v>
      </c>
      <c r="LK8" s="5">
        <v>63793</v>
      </c>
      <c r="LL8" s="5">
        <v>58336</v>
      </c>
      <c r="LM8" s="5">
        <v>36944</v>
      </c>
      <c r="LN8" s="5">
        <v>8.6767042291472301</v>
      </c>
      <c r="LO8" s="5">
        <v>393389</v>
      </c>
      <c r="LP8" s="5">
        <v>209559</v>
      </c>
      <c r="LQ8" s="5">
        <v>82898</v>
      </c>
      <c r="LR8" s="5">
        <v>51257</v>
      </c>
      <c r="LS8" s="5">
        <v>49675</v>
      </c>
      <c r="LT8" s="5">
        <v>9.5195497232286392</v>
      </c>
      <c r="LU8" s="5">
        <v>386962</v>
      </c>
      <c r="LV8" s="5">
        <v>158212</v>
      </c>
      <c r="LW8" s="5">
        <v>82420</v>
      </c>
      <c r="LX8" s="5">
        <v>87157</v>
      </c>
      <c r="LY8" s="5">
        <v>59173</v>
      </c>
      <c r="LZ8" s="5">
        <v>8.4291058808909494</v>
      </c>
      <c r="MA8" s="5">
        <v>611574</v>
      </c>
      <c r="MB8" s="5">
        <v>331011</v>
      </c>
      <c r="MC8" s="5">
        <v>136012</v>
      </c>
      <c r="MD8" s="5">
        <v>91992</v>
      </c>
      <c r="ME8" s="5">
        <v>52559</v>
      </c>
      <c r="MF8" s="5">
        <v>8.6617983335421602</v>
      </c>
      <c r="MG8" s="5">
        <v>127696</v>
      </c>
      <c r="MH8" s="5">
        <v>67248</v>
      </c>
      <c r="MI8" s="5">
        <v>27329</v>
      </c>
      <c r="MJ8" s="5">
        <v>18319</v>
      </c>
      <c r="MK8" s="5">
        <v>14800</v>
      </c>
      <c r="ML8" s="5">
        <v>8.6173947760020297</v>
      </c>
      <c r="MM8" s="5">
        <v>247971</v>
      </c>
      <c r="MN8" s="5">
        <v>123695</v>
      </c>
      <c r="MO8" s="5">
        <v>59418</v>
      </c>
      <c r="MP8" s="5">
        <v>44449</v>
      </c>
      <c r="MQ8" s="5">
        <v>20409</v>
      </c>
      <c r="MR8" s="5">
        <v>8.6335264189591001</v>
      </c>
      <c r="MS8" s="5">
        <v>454030</v>
      </c>
      <c r="MT8" s="5">
        <v>239100</v>
      </c>
      <c r="MU8" s="5">
        <v>83600</v>
      </c>
      <c r="MV8" s="5">
        <v>92100</v>
      </c>
      <c r="MW8" s="5">
        <v>39230</v>
      </c>
      <c r="MX8" s="5">
        <v>9.3259854848474895</v>
      </c>
      <c r="MY8" s="5">
        <v>642501</v>
      </c>
      <c r="MZ8" s="5">
        <v>294305</v>
      </c>
      <c r="NA8" s="5">
        <v>133181</v>
      </c>
      <c r="NB8" s="5">
        <v>103186</v>
      </c>
      <c r="NC8" s="5">
        <v>111829</v>
      </c>
      <c r="ND8" s="5">
        <v>8.3191743219003094</v>
      </c>
      <c r="NE8" s="5">
        <v>735880</v>
      </c>
      <c r="NF8" s="5">
        <v>396436</v>
      </c>
      <c r="NG8" s="5">
        <v>171830</v>
      </c>
      <c r="NH8" s="5">
        <v>121249</v>
      </c>
      <c r="NI8" s="5">
        <v>46365</v>
      </c>
      <c r="NJ8" s="5">
        <v>8.4384998681416299</v>
      </c>
      <c r="NK8" s="5">
        <v>360235</v>
      </c>
      <c r="NL8" s="5">
        <v>203932</v>
      </c>
      <c r="NM8" s="5">
        <v>73383</v>
      </c>
      <c r="NN8" s="5">
        <v>42729</v>
      </c>
      <c r="NO8" s="5">
        <v>40191</v>
      </c>
      <c r="NP8" s="5">
        <v>9.5482371239465404</v>
      </c>
      <c r="NQ8" s="5">
        <v>236602</v>
      </c>
      <c r="NR8" s="5">
        <v>18022</v>
      </c>
      <c r="NS8" s="5">
        <v>165520</v>
      </c>
      <c r="NT8" s="5">
        <v>46910</v>
      </c>
      <c r="NU8" s="5">
        <v>6150</v>
      </c>
      <c r="NV8" s="5">
        <v>11.0815972952233</v>
      </c>
      <c r="NW8" s="5">
        <v>1522048</v>
      </c>
      <c r="NX8" s="5">
        <v>481333</v>
      </c>
      <c r="NY8" s="5">
        <v>233157</v>
      </c>
      <c r="NZ8" s="5">
        <v>260154</v>
      </c>
      <c r="OA8" s="5">
        <v>547404</v>
      </c>
      <c r="OB8" s="5">
        <v>9.0062367091693094</v>
      </c>
      <c r="OC8" s="5">
        <v>475892</v>
      </c>
      <c r="OD8" s="5">
        <v>237748</v>
      </c>
      <c r="OE8" s="5">
        <v>104796</v>
      </c>
      <c r="OF8" s="5">
        <v>54306</v>
      </c>
      <c r="OG8" s="5">
        <v>79042</v>
      </c>
      <c r="OH8" s="5">
        <v>10.542649998585</v>
      </c>
      <c r="OI8" s="5">
        <v>388687</v>
      </c>
      <c r="OJ8" s="5">
        <v>140478</v>
      </c>
      <c r="OK8" s="5">
        <v>74463</v>
      </c>
      <c r="OL8" s="5">
        <v>48795</v>
      </c>
      <c r="OM8" s="5">
        <v>124951</v>
      </c>
      <c r="ON8" s="5">
        <v>8.4833059839564804</v>
      </c>
      <c r="OO8" s="5">
        <v>1070713</v>
      </c>
      <c r="OP8" s="5">
        <v>553335</v>
      </c>
      <c r="OQ8" s="5">
        <v>288800</v>
      </c>
      <c r="OR8" s="5">
        <v>123318</v>
      </c>
      <c r="OS8" s="5">
        <v>105260</v>
      </c>
      <c r="OT8" s="5">
        <v>7.7537187957051996</v>
      </c>
      <c r="OU8" s="5">
        <v>1042004</v>
      </c>
      <c r="OV8" s="5">
        <v>616075</v>
      </c>
      <c r="OW8" s="5">
        <v>279468</v>
      </c>
      <c r="OX8" s="5">
        <v>118908</v>
      </c>
      <c r="OY8" s="5">
        <v>27553</v>
      </c>
      <c r="OZ8" s="5">
        <v>8.5514974455691402</v>
      </c>
      <c r="PA8" s="5">
        <v>670208</v>
      </c>
      <c r="PB8" s="5">
        <v>331977</v>
      </c>
      <c r="PC8" s="5">
        <v>162456</v>
      </c>
      <c r="PD8" s="5">
        <v>133771</v>
      </c>
      <c r="PE8" s="5">
        <v>42004</v>
      </c>
      <c r="PF8" s="5">
        <v>8.8106137072187707</v>
      </c>
      <c r="PG8" s="5">
        <v>580570</v>
      </c>
      <c r="PH8" s="5">
        <v>272414</v>
      </c>
      <c r="PI8" s="5">
        <v>128074</v>
      </c>
      <c r="PJ8" s="5">
        <v>138321</v>
      </c>
      <c r="PK8" s="5">
        <v>41761</v>
      </c>
      <c r="PL8" s="5">
        <v>8.1499223694594694</v>
      </c>
      <c r="PM8" s="5">
        <v>193867</v>
      </c>
      <c r="PN8" s="5">
        <v>107220</v>
      </c>
      <c r="PO8" s="5">
        <v>50461</v>
      </c>
      <c r="PP8" s="5">
        <v>24111</v>
      </c>
      <c r="PQ8" s="5">
        <v>12075</v>
      </c>
      <c r="PR8" s="5">
        <v>8.5407427636337303</v>
      </c>
      <c r="PS8" s="5">
        <v>468709</v>
      </c>
      <c r="PT8" s="5">
        <v>234461</v>
      </c>
      <c r="PU8" s="5">
        <v>113621</v>
      </c>
      <c r="PV8" s="5">
        <v>89066</v>
      </c>
      <c r="PW8" s="5">
        <v>31561</v>
      </c>
      <c r="PX8" s="5">
        <v>7.6171311362354501</v>
      </c>
      <c r="PY8" s="5">
        <v>732269</v>
      </c>
      <c r="PZ8" s="5">
        <v>455926</v>
      </c>
      <c r="QA8" s="5">
        <v>188833</v>
      </c>
      <c r="QB8" s="5">
        <v>64356</v>
      </c>
      <c r="QC8" s="5">
        <v>23154</v>
      </c>
      <c r="QD8" s="5">
        <v>7.9398542953922604</v>
      </c>
      <c r="QE8" s="5">
        <v>822486</v>
      </c>
      <c r="QF8" s="5">
        <v>476785</v>
      </c>
      <c r="QG8" s="5">
        <v>192789</v>
      </c>
      <c r="QH8" s="5">
        <v>127996</v>
      </c>
      <c r="QI8" s="5">
        <v>24916</v>
      </c>
      <c r="QJ8" s="5">
        <v>7.9209919179181503</v>
      </c>
      <c r="QK8" s="5">
        <v>558272</v>
      </c>
      <c r="QL8" s="5">
        <v>323454</v>
      </c>
      <c r="QM8" s="5">
        <v>147880</v>
      </c>
      <c r="QN8" s="5">
        <v>60146</v>
      </c>
      <c r="QO8" s="5">
        <v>26792</v>
      </c>
      <c r="QP8" s="5">
        <v>8.0213021138069092</v>
      </c>
      <c r="QQ8" s="5">
        <v>548631</v>
      </c>
      <c r="QR8" s="5">
        <v>309142</v>
      </c>
      <c r="QS8" s="5">
        <v>141111</v>
      </c>
      <c r="QT8" s="5">
        <v>74541</v>
      </c>
      <c r="QU8" s="5">
        <v>23837</v>
      </c>
      <c r="QV8" s="5">
        <v>9.50445717011082</v>
      </c>
      <c r="QW8" s="5">
        <v>4881124</v>
      </c>
      <c r="QX8" s="5">
        <v>2034165</v>
      </c>
      <c r="QY8" s="5">
        <v>979400</v>
      </c>
      <c r="QZ8" s="5">
        <v>1127025</v>
      </c>
      <c r="RA8" s="5">
        <v>740534</v>
      </c>
      <c r="RB8" s="5">
        <f t="shared" si="0"/>
        <v>10.829996132114358</v>
      </c>
      <c r="RC8" s="5">
        <f t="shared" si="1"/>
        <v>2282901</v>
      </c>
      <c r="RD8" s="5">
        <v>745689</v>
      </c>
      <c r="RE8" s="5">
        <v>371407</v>
      </c>
      <c r="RF8" s="5">
        <v>436467</v>
      </c>
      <c r="RG8" s="5">
        <v>729338</v>
      </c>
      <c r="RH8" s="5">
        <f t="shared" si="2"/>
        <v>9.0195758075803489</v>
      </c>
      <c r="RI8" s="5">
        <f t="shared" si="3"/>
        <v>367239</v>
      </c>
      <c r="RJ8" s="5">
        <v>173401</v>
      </c>
      <c r="RK8" s="5">
        <v>76722</v>
      </c>
      <c r="RL8" s="5">
        <v>73105</v>
      </c>
      <c r="RM8" s="5">
        <v>44011</v>
      </c>
      <c r="RN8" s="5">
        <f t="shared" si="4"/>
        <v>9.4491684123658981</v>
      </c>
      <c r="RO8" s="5">
        <f t="shared" si="5"/>
        <v>189036</v>
      </c>
      <c r="RP8" s="5">
        <v>76656</v>
      </c>
      <c r="RQ8" s="5">
        <v>46201</v>
      </c>
      <c r="RR8" s="5">
        <v>37094</v>
      </c>
      <c r="RS8" s="5">
        <v>29085</v>
      </c>
      <c r="RT8" s="5">
        <f t="shared" si="6"/>
        <v>8.4302552315942947</v>
      </c>
      <c r="RU8" s="5">
        <f t="shared" si="7"/>
        <v>780546</v>
      </c>
      <c r="RV8" s="5">
        <v>408773</v>
      </c>
      <c r="RW8" s="5">
        <v>170816</v>
      </c>
      <c r="RX8" s="5">
        <v>156273</v>
      </c>
      <c r="RY8" s="5">
        <v>44684</v>
      </c>
      <c r="RZ8" s="5">
        <f t="shared" si="8"/>
        <v>9.6255689371438731</v>
      </c>
      <c r="SA8" s="5">
        <f t="shared" si="9"/>
        <v>404702</v>
      </c>
      <c r="SB8" s="5">
        <v>162918</v>
      </c>
      <c r="SC8" s="5">
        <v>84007</v>
      </c>
      <c r="SD8" s="5">
        <v>90629</v>
      </c>
      <c r="SE8" s="5">
        <v>67148</v>
      </c>
      <c r="SF8" s="5">
        <f t="shared" si="10"/>
        <v>10.185785541479817</v>
      </c>
      <c r="SG8" s="5">
        <f t="shared" si="11"/>
        <v>703101</v>
      </c>
      <c r="SH8" s="5">
        <v>240629</v>
      </c>
      <c r="SI8" s="5">
        <v>140254</v>
      </c>
      <c r="SJ8" s="5">
        <v>174978</v>
      </c>
      <c r="SK8" s="5">
        <v>147240</v>
      </c>
      <c r="SL8" s="5">
        <f t="shared" si="12"/>
        <v>9.0498649843897354</v>
      </c>
      <c r="SM8" s="5">
        <f t="shared" si="13"/>
        <v>341442</v>
      </c>
      <c r="SN8" s="5">
        <v>142644</v>
      </c>
      <c r="SO8" s="5">
        <v>78620</v>
      </c>
      <c r="SP8" s="5">
        <v>99072</v>
      </c>
      <c r="SQ8" s="5">
        <v>21106</v>
      </c>
      <c r="SR8" s="5">
        <f t="shared" si="14"/>
        <v>8.7809657280463806</v>
      </c>
      <c r="SS8" s="5">
        <f t="shared" si="15"/>
        <v>354634</v>
      </c>
      <c r="ST8" s="5">
        <v>154677</v>
      </c>
      <c r="SU8" s="5">
        <v>89855</v>
      </c>
      <c r="SV8" s="5">
        <v>96090</v>
      </c>
      <c r="SW8" s="5">
        <v>14012</v>
      </c>
      <c r="SX8" s="5">
        <f t="shared" si="16"/>
        <v>8.5502817775194035</v>
      </c>
      <c r="SY8" s="5">
        <f t="shared" si="17"/>
        <v>461002</v>
      </c>
      <c r="SZ8" s="5">
        <v>231000</v>
      </c>
      <c r="TA8" s="5">
        <v>103657</v>
      </c>
      <c r="TB8" s="5">
        <v>99684</v>
      </c>
      <c r="TC8" s="5">
        <v>26661</v>
      </c>
      <c r="TD8" s="5">
        <f t="shared" si="18"/>
        <v>9.2756978131949595</v>
      </c>
      <c r="TE8" s="5">
        <f t="shared" si="19"/>
        <v>389908.13120875694</v>
      </c>
      <c r="TF8" s="5">
        <v>170384</v>
      </c>
      <c r="TG8" s="5">
        <v>78210</v>
      </c>
      <c r="TH8" s="5">
        <v>92601</v>
      </c>
      <c r="TI8" s="5">
        <v>48704</v>
      </c>
      <c r="TJ8" s="5">
        <f t="shared" si="20"/>
        <v>9.1312087569373404</v>
      </c>
      <c r="TK8" s="5">
        <f t="shared" si="21"/>
        <v>846506</v>
      </c>
      <c r="TL8" s="5">
        <v>357800</v>
      </c>
      <c r="TM8" s="5">
        <v>187307</v>
      </c>
      <c r="TN8" s="5">
        <v>231331</v>
      </c>
      <c r="TO8" s="5">
        <v>70068</v>
      </c>
      <c r="TP8" s="5">
        <f t="shared" si="22"/>
        <v>9.1377297928217107</v>
      </c>
      <c r="TQ8" s="5">
        <f t="shared" si="23"/>
        <v>335846</v>
      </c>
      <c r="TR8" s="5">
        <v>138818</v>
      </c>
      <c r="TS8" s="5">
        <v>73806</v>
      </c>
      <c r="TT8" s="5">
        <v>99961</v>
      </c>
      <c r="TU8" s="5">
        <v>23261</v>
      </c>
      <c r="TV8" s="5">
        <f t="shared" si="24"/>
        <v>8.3897261194910389</v>
      </c>
      <c r="TW8" s="5">
        <f t="shared" si="25"/>
        <v>728858</v>
      </c>
      <c r="TX8" s="5">
        <v>368553</v>
      </c>
      <c r="TY8" s="5">
        <v>175625</v>
      </c>
      <c r="TZ8" s="5">
        <v>157976</v>
      </c>
      <c r="UA8" s="5">
        <v>26704</v>
      </c>
      <c r="UB8" s="5">
        <f t="shared" si="26"/>
        <v>8.5388092715545767</v>
      </c>
      <c r="UC8" s="5">
        <f t="shared" si="27"/>
        <v>548387</v>
      </c>
      <c r="UD8" s="5">
        <v>248239</v>
      </c>
      <c r="UE8" s="5">
        <v>147666</v>
      </c>
      <c r="UF8" s="5">
        <v>143892</v>
      </c>
      <c r="UG8" s="5">
        <v>8590</v>
      </c>
      <c r="UH8" s="5">
        <f t="shared" si="28"/>
        <v>8.3216149959141479</v>
      </c>
      <c r="UI8" s="5">
        <f t="shared" si="29"/>
        <v>839482</v>
      </c>
      <c r="UJ8" s="5">
        <v>420914</v>
      </c>
      <c r="UK8" s="5">
        <v>217098</v>
      </c>
      <c r="UL8" s="5">
        <v>179260</v>
      </c>
      <c r="UM8" s="5">
        <v>22210</v>
      </c>
      <c r="UN8" s="5">
        <f t="shared" si="30"/>
        <v>9.8048046167266865</v>
      </c>
      <c r="UO8" s="5">
        <f t="shared" si="31"/>
        <v>223535</v>
      </c>
      <c r="UP8" s="5">
        <v>94941</v>
      </c>
      <c r="UQ8" s="5">
        <v>41671</v>
      </c>
      <c r="UR8" s="5">
        <v>35934</v>
      </c>
      <c r="US8" s="5">
        <v>50989</v>
      </c>
      <c r="UT8" s="5">
        <f t="shared" si="32"/>
        <v>8.4436216674834466</v>
      </c>
      <c r="UU8" s="5">
        <f t="shared" si="33"/>
        <v>463201</v>
      </c>
      <c r="UV8" s="5">
        <v>203393</v>
      </c>
      <c r="UW8" s="5">
        <v>142628</v>
      </c>
      <c r="UX8" s="5">
        <v>116949</v>
      </c>
      <c r="UY8" s="5">
        <v>231</v>
      </c>
      <c r="UZ8" s="5">
        <f t="shared" si="34"/>
        <v>8.0757021317349977</v>
      </c>
      <c r="VA8" s="5">
        <f t="shared" si="35"/>
        <v>501188</v>
      </c>
      <c r="VB8" s="5">
        <v>272600</v>
      </c>
      <c r="VC8" s="5">
        <v>113473</v>
      </c>
      <c r="VD8" s="5">
        <v>112813</v>
      </c>
      <c r="VE8" s="5">
        <v>2302</v>
      </c>
      <c r="VF8" s="5">
        <v>10.8493810105031</v>
      </c>
      <c r="VG8" s="5">
        <v>1211733</v>
      </c>
      <c r="VH8" s="5">
        <v>483400</v>
      </c>
      <c r="VI8" s="5">
        <v>44525</v>
      </c>
      <c r="VJ8" s="5">
        <v>273875</v>
      </c>
      <c r="VK8" s="5">
        <v>409933</v>
      </c>
      <c r="VL8" s="5">
        <v>7.5214318691336501</v>
      </c>
      <c r="VM8" s="5">
        <v>1022356</v>
      </c>
      <c r="VN8" s="5">
        <v>569600</v>
      </c>
      <c r="VO8" s="5">
        <v>419505</v>
      </c>
      <c r="VP8" s="5">
        <v>8895</v>
      </c>
      <c r="VQ8" s="5">
        <v>24356</v>
      </c>
      <c r="VR8" s="5">
        <v>8.2226418775934196</v>
      </c>
      <c r="VS8" s="5">
        <v>309180.53477840102</v>
      </c>
      <c r="VT8" s="5">
        <v>162100</v>
      </c>
      <c r="VU8" s="5">
        <v>89684.534778400499</v>
      </c>
      <c r="VV8" s="5">
        <v>38954</v>
      </c>
      <c r="VW8" s="5">
        <v>18442</v>
      </c>
      <c r="VX8" s="5">
        <v>8.0636773153927592</v>
      </c>
      <c r="VY8" s="5">
        <v>358071</v>
      </c>
      <c r="VZ8" s="5">
        <v>189971</v>
      </c>
      <c r="WA8" s="5">
        <v>105372</v>
      </c>
      <c r="WB8" s="5">
        <v>56142</v>
      </c>
      <c r="WC8" s="5">
        <v>19330</v>
      </c>
      <c r="WD8" s="5">
        <v>7.73270944536206</v>
      </c>
      <c r="WE8" s="5">
        <v>998363</v>
      </c>
      <c r="WF8" s="5">
        <v>569439</v>
      </c>
      <c r="WG8" s="5">
        <v>291325</v>
      </c>
      <c r="WH8" s="5">
        <v>130023</v>
      </c>
      <c r="WI8" s="5">
        <v>7576</v>
      </c>
      <c r="WJ8" s="5">
        <v>8.8370656708899595</v>
      </c>
      <c r="WK8" s="5">
        <v>182638</v>
      </c>
      <c r="WL8" s="5">
        <v>88900</v>
      </c>
      <c r="WM8" s="5">
        <v>46400</v>
      </c>
      <c r="WN8" s="5">
        <v>23606</v>
      </c>
      <c r="WO8" s="5">
        <v>23732</v>
      </c>
      <c r="WP8" s="5">
        <v>7.9801523636547103</v>
      </c>
      <c r="WQ8" s="5">
        <v>297315</v>
      </c>
      <c r="WR8" s="5">
        <v>174065</v>
      </c>
      <c r="WS8" s="5">
        <v>63257</v>
      </c>
      <c r="WT8" s="5">
        <v>50243</v>
      </c>
      <c r="WU8" s="5">
        <v>9750</v>
      </c>
      <c r="WV8" s="5">
        <v>7.5984109417069998</v>
      </c>
      <c r="WW8" s="5">
        <v>302695</v>
      </c>
      <c r="WX8" s="5">
        <v>183600</v>
      </c>
      <c r="WY8" s="5">
        <v>83973</v>
      </c>
      <c r="WZ8" s="5">
        <v>29827</v>
      </c>
      <c r="XA8" s="5">
        <v>5295</v>
      </c>
      <c r="XB8" s="5">
        <v>10.963887916237899</v>
      </c>
      <c r="XC8" s="5">
        <v>931018</v>
      </c>
      <c r="XD8" s="5">
        <v>316500</v>
      </c>
      <c r="XE8" s="5">
        <v>167637</v>
      </c>
      <c r="XF8" s="5">
        <v>87563</v>
      </c>
      <c r="XG8" s="5">
        <v>359318</v>
      </c>
      <c r="XH8" s="5">
        <v>8.1620969122657208</v>
      </c>
      <c r="XI8" s="5">
        <v>519831</v>
      </c>
      <c r="XJ8" s="5">
        <v>255335</v>
      </c>
      <c r="XK8" s="5">
        <v>167977</v>
      </c>
      <c r="XL8" s="5">
        <v>86299</v>
      </c>
      <c r="XM8" s="5">
        <v>10220</v>
      </c>
      <c r="XN8" s="5">
        <v>8.5031584573913594</v>
      </c>
      <c r="XO8" s="5">
        <v>1129982</v>
      </c>
      <c r="XP8" s="5">
        <v>530582</v>
      </c>
      <c r="XQ8" s="5">
        <v>346556</v>
      </c>
      <c r="XR8" s="5">
        <v>184896</v>
      </c>
      <c r="XS8" s="5">
        <v>67948</v>
      </c>
      <c r="XT8" s="5">
        <v>7.9057609909435698</v>
      </c>
      <c r="XU8" s="5">
        <v>406562</v>
      </c>
      <c r="XV8" s="5">
        <v>227384</v>
      </c>
      <c r="XW8" s="5">
        <v>117598</v>
      </c>
      <c r="XX8" s="5">
        <v>48446</v>
      </c>
      <c r="XY8" s="5">
        <v>13134</v>
      </c>
      <c r="XZ8" s="5">
        <v>7.7607000434126396</v>
      </c>
      <c r="YA8" s="5">
        <v>1536419</v>
      </c>
      <c r="YB8" s="5">
        <v>842014</v>
      </c>
      <c r="YC8" s="5">
        <v>504959</v>
      </c>
      <c r="YD8" s="5">
        <v>176041</v>
      </c>
      <c r="YE8" s="5">
        <v>13405</v>
      </c>
      <c r="YF8" s="5">
        <v>8.1973936206622806</v>
      </c>
      <c r="YG8" s="5">
        <v>686623</v>
      </c>
      <c r="YH8" s="5">
        <v>344112</v>
      </c>
      <c r="YI8" s="5">
        <v>213779</v>
      </c>
      <c r="YJ8" s="5">
        <v>104969</v>
      </c>
      <c r="YK8" s="5">
        <v>23763</v>
      </c>
      <c r="YL8" s="52"/>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row>
    <row r="9" spans="1:752" ht="15.6">
      <c r="A9" s="5">
        <v>2015</v>
      </c>
      <c r="B9" s="5">
        <v>9.9926919006098505</v>
      </c>
      <c r="C9" s="5">
        <v>1984100</v>
      </c>
      <c r="D9" s="5">
        <v>798700</v>
      </c>
      <c r="E9" s="5">
        <v>412300</v>
      </c>
      <c r="F9" s="5">
        <v>261500</v>
      </c>
      <c r="G9" s="5">
        <v>511600</v>
      </c>
      <c r="H9" s="5">
        <v>12.4813607688701</v>
      </c>
      <c r="I9" s="5">
        <v>1390508</v>
      </c>
      <c r="J9" s="5">
        <v>357997</v>
      </c>
      <c r="K9" s="5">
        <v>144386</v>
      </c>
      <c r="L9" s="5">
        <v>75506</v>
      </c>
      <c r="M9" s="5">
        <v>812619</v>
      </c>
      <c r="N9" s="5">
        <v>9.4112002263465904</v>
      </c>
      <c r="O9" s="5">
        <v>763431</v>
      </c>
      <c r="P9" s="5">
        <v>348394</v>
      </c>
      <c r="Q9" s="5">
        <v>145662</v>
      </c>
      <c r="R9" s="5">
        <v>131630</v>
      </c>
      <c r="S9" s="5">
        <v>137745</v>
      </c>
      <c r="T9" s="5">
        <v>8.6212170867759408</v>
      </c>
      <c r="U9" s="5">
        <v>1476838</v>
      </c>
      <c r="V9" s="5">
        <v>841255</v>
      </c>
      <c r="W9" s="5">
        <v>219815</v>
      </c>
      <c r="X9" s="5">
        <v>236503</v>
      </c>
      <c r="Y9" s="5">
        <v>179265</v>
      </c>
      <c r="Z9" s="5">
        <v>9.7854479801116803</v>
      </c>
      <c r="AA9" s="5">
        <v>639169</v>
      </c>
      <c r="AB9" s="5">
        <v>273682</v>
      </c>
      <c r="AC9" s="5">
        <v>110903</v>
      </c>
      <c r="AD9" s="5">
        <v>114752</v>
      </c>
      <c r="AE9" s="5">
        <v>139832</v>
      </c>
      <c r="AF9" s="5">
        <v>9.2108414806389192</v>
      </c>
      <c r="AG9" s="5">
        <v>1273018</v>
      </c>
      <c r="AH9" s="5">
        <v>650730</v>
      </c>
      <c r="AI9" s="5">
        <v>212023</v>
      </c>
      <c r="AJ9" s="5">
        <v>162815</v>
      </c>
      <c r="AK9" s="5">
        <v>247450</v>
      </c>
      <c r="AL9" s="5">
        <v>9.2807363930298692</v>
      </c>
      <c r="AM9" s="5">
        <v>743516</v>
      </c>
      <c r="AN9" s="5">
        <v>325594</v>
      </c>
      <c r="AO9" s="5">
        <v>155092</v>
      </c>
      <c r="AP9" s="5">
        <v>163574</v>
      </c>
      <c r="AQ9" s="5">
        <v>99256</v>
      </c>
      <c r="AR9" s="5">
        <v>8.2228349726386494</v>
      </c>
      <c r="AS9" s="5">
        <v>729679</v>
      </c>
      <c r="AT9" s="5">
        <v>410813</v>
      </c>
      <c r="AU9" s="5">
        <v>148572</v>
      </c>
      <c r="AV9" s="5">
        <v>131675</v>
      </c>
      <c r="AW9" s="5">
        <v>38619</v>
      </c>
      <c r="AX9" s="5">
        <v>8.9793814288438494</v>
      </c>
      <c r="AY9" s="5">
        <v>713192</v>
      </c>
      <c r="AZ9" s="5">
        <v>344333</v>
      </c>
      <c r="BA9" s="5">
        <v>136805</v>
      </c>
      <c r="BB9" s="5">
        <v>151521</v>
      </c>
      <c r="BC9" s="5">
        <v>80533</v>
      </c>
      <c r="BD9" s="5">
        <v>8.6445102934191809</v>
      </c>
      <c r="BE9" s="5">
        <v>854818</v>
      </c>
      <c r="BF9" s="5">
        <v>442182</v>
      </c>
      <c r="BG9" s="5">
        <v>168031</v>
      </c>
      <c r="BH9" s="5">
        <v>172392</v>
      </c>
      <c r="BI9" s="5">
        <v>72213</v>
      </c>
      <c r="BJ9" s="5">
        <v>9.8607544663098103</v>
      </c>
      <c r="BK9" s="5">
        <v>569038</v>
      </c>
      <c r="BL9" s="5">
        <v>216263</v>
      </c>
      <c r="BM9" s="5">
        <v>111858</v>
      </c>
      <c r="BN9" s="5">
        <v>136957</v>
      </c>
      <c r="BO9" s="5">
        <v>103960</v>
      </c>
      <c r="BP9" s="5">
        <v>10.479288894052299</v>
      </c>
      <c r="BQ9" s="5">
        <v>378734</v>
      </c>
      <c r="BR9" s="5">
        <v>141298</v>
      </c>
      <c r="BS9" s="5">
        <v>62179</v>
      </c>
      <c r="BT9" s="5">
        <v>60662</v>
      </c>
      <c r="BU9" s="5">
        <v>114595</v>
      </c>
      <c r="BV9" s="5">
        <v>9.1533089213018801</v>
      </c>
      <c r="BW9" s="5">
        <v>488830</v>
      </c>
      <c r="BX9" s="5">
        <v>221482</v>
      </c>
      <c r="BY9" s="5">
        <v>108080</v>
      </c>
      <c r="BZ9" s="5">
        <v>93872</v>
      </c>
      <c r="CA9" s="5">
        <v>65396</v>
      </c>
      <c r="CB9" s="5">
        <v>8.0560766036221292</v>
      </c>
      <c r="CC9" s="5">
        <v>732498</v>
      </c>
      <c r="CD9" s="5">
        <v>422342</v>
      </c>
      <c r="CE9" s="5">
        <v>143760</v>
      </c>
      <c r="CF9" s="5">
        <v>147292</v>
      </c>
      <c r="CG9" s="5">
        <v>19104</v>
      </c>
      <c r="CH9" s="5">
        <v>10.4403219092549</v>
      </c>
      <c r="CI9" s="5">
        <v>1333295</v>
      </c>
      <c r="CJ9" s="5">
        <v>524513</v>
      </c>
      <c r="CK9" s="5">
        <v>211323</v>
      </c>
      <c r="CL9" s="5">
        <v>172075</v>
      </c>
      <c r="CM9" s="5">
        <v>425384</v>
      </c>
      <c r="CN9" s="5">
        <v>9.4777426478211595</v>
      </c>
      <c r="CO9" s="5">
        <v>1032041</v>
      </c>
      <c r="CP9" s="5">
        <v>480214</v>
      </c>
      <c r="CQ9" s="5">
        <v>185843</v>
      </c>
      <c r="CR9" s="5">
        <v>157049</v>
      </c>
      <c r="CS9" s="5">
        <v>208935</v>
      </c>
      <c r="CT9" s="5">
        <v>8.5274096528687693</v>
      </c>
      <c r="CU9" s="5">
        <v>1178344</v>
      </c>
      <c r="CV9" s="5">
        <v>633301</v>
      </c>
      <c r="CW9" s="5">
        <v>243896</v>
      </c>
      <c r="CX9" s="5">
        <v>191250</v>
      </c>
      <c r="CY9" s="5">
        <v>109897</v>
      </c>
      <c r="CZ9" s="5">
        <v>9.4525684742954006</v>
      </c>
      <c r="DA9" s="5">
        <v>553967</v>
      </c>
      <c r="DB9" s="5">
        <v>245771</v>
      </c>
      <c r="DC9" s="5">
        <v>106253</v>
      </c>
      <c r="DD9" s="5">
        <v>106395</v>
      </c>
      <c r="DE9" s="5">
        <v>95548</v>
      </c>
      <c r="DF9" s="5">
        <v>9.1834293055587395</v>
      </c>
      <c r="DG9" s="5">
        <v>348712</v>
      </c>
      <c r="DH9" s="5">
        <v>155762</v>
      </c>
      <c r="DI9" s="5">
        <v>73252</v>
      </c>
      <c r="DJ9" s="5">
        <v>76659</v>
      </c>
      <c r="DK9" s="5">
        <v>43039</v>
      </c>
      <c r="DL9" s="5">
        <v>9.6153900472378808</v>
      </c>
      <c r="DM9" s="5">
        <v>679751</v>
      </c>
      <c r="DN9" s="5">
        <v>277329</v>
      </c>
      <c r="DO9" s="5">
        <v>138845</v>
      </c>
      <c r="DP9" s="5">
        <v>148685</v>
      </c>
      <c r="DQ9" s="5">
        <v>114892</v>
      </c>
      <c r="DR9" s="5">
        <v>8.7011650340313604</v>
      </c>
      <c r="DS9" s="5">
        <v>789419</v>
      </c>
      <c r="DT9" s="5">
        <v>412721</v>
      </c>
      <c r="DU9" s="5">
        <v>157715</v>
      </c>
      <c r="DV9" s="5">
        <v>132656</v>
      </c>
      <c r="DW9" s="5">
        <v>86327</v>
      </c>
      <c r="DX9" s="5">
        <v>8.5553996006197508</v>
      </c>
      <c r="DY9" s="5">
        <v>294957</v>
      </c>
      <c r="DZ9" s="5">
        <v>142464</v>
      </c>
      <c r="EA9" s="5">
        <v>71983</v>
      </c>
      <c r="EB9" s="5">
        <v>66829</v>
      </c>
      <c r="EC9" s="5">
        <v>13681</v>
      </c>
      <c r="ED9" s="5">
        <v>9.8295023373330608</v>
      </c>
      <c r="EE9" s="5">
        <v>113591</v>
      </c>
      <c r="EF9" s="5">
        <v>47683</v>
      </c>
      <c r="EG9" s="5">
        <v>21113</v>
      </c>
      <c r="EH9" s="5">
        <v>19073</v>
      </c>
      <c r="EI9" s="5">
        <v>25722</v>
      </c>
      <c r="EJ9" s="5">
        <v>8.4437630631031304</v>
      </c>
      <c r="EK9" s="5">
        <v>899480</v>
      </c>
      <c r="EL9" s="5">
        <v>480907</v>
      </c>
      <c r="EM9" s="5">
        <v>195554</v>
      </c>
      <c r="EN9" s="5">
        <v>154684</v>
      </c>
      <c r="EO9" s="5">
        <v>68335</v>
      </c>
      <c r="EP9" s="5">
        <v>8.9889615661524793</v>
      </c>
      <c r="EQ9" s="5">
        <v>326405</v>
      </c>
      <c r="ER9" s="5">
        <v>152091</v>
      </c>
      <c r="ES9" s="5">
        <v>73576</v>
      </c>
      <c r="ET9" s="5">
        <v>63124</v>
      </c>
      <c r="EU9" s="5">
        <v>37614</v>
      </c>
      <c r="EV9" s="5">
        <v>11.4846470435594</v>
      </c>
      <c r="EW9" s="5">
        <v>1603144</v>
      </c>
      <c r="EX9" s="5">
        <v>463662</v>
      </c>
      <c r="EY9" s="5">
        <v>212223</v>
      </c>
      <c r="EZ9" s="5">
        <v>279145</v>
      </c>
      <c r="FA9" s="5">
        <v>648114</v>
      </c>
      <c r="FB9" s="5">
        <v>9.0911984302509303</v>
      </c>
      <c r="FC9" s="5">
        <v>300685</v>
      </c>
      <c r="FD9" s="5">
        <v>139800</v>
      </c>
      <c r="FE9" s="5">
        <v>63323</v>
      </c>
      <c r="FF9" s="5">
        <v>59028</v>
      </c>
      <c r="FG9" s="5">
        <v>38534</v>
      </c>
      <c r="FH9" s="5">
        <v>7.9188732995030904</v>
      </c>
      <c r="FI9" s="5">
        <v>834756</v>
      </c>
      <c r="FJ9" s="5">
        <v>479876</v>
      </c>
      <c r="FK9" s="5">
        <v>191895</v>
      </c>
      <c r="FL9" s="5">
        <v>150936</v>
      </c>
      <c r="FM9" s="5">
        <v>12049</v>
      </c>
      <c r="FN9" s="5">
        <v>8.2663911641050696</v>
      </c>
      <c r="FO9" s="5">
        <v>780634</v>
      </c>
      <c r="FP9" s="5">
        <v>422458</v>
      </c>
      <c r="FQ9" s="5">
        <v>162890</v>
      </c>
      <c r="FR9" s="5">
        <v>168077</v>
      </c>
      <c r="FS9" s="5">
        <v>27209</v>
      </c>
      <c r="FT9" s="5">
        <v>9.0602456115382708</v>
      </c>
      <c r="FU9" s="5">
        <v>534014</v>
      </c>
      <c r="FV9" s="5">
        <v>253383</v>
      </c>
      <c r="FW9" s="5">
        <v>98680</v>
      </c>
      <c r="FX9" s="5">
        <v>120334</v>
      </c>
      <c r="FY9" s="5">
        <v>61617</v>
      </c>
      <c r="FZ9" s="5">
        <v>8.0837611468461894</v>
      </c>
      <c r="GA9" s="5">
        <v>1339953</v>
      </c>
      <c r="GB9" s="5">
        <v>737236</v>
      </c>
      <c r="GC9" s="5">
        <v>319616</v>
      </c>
      <c r="GD9" s="5">
        <v>249429</v>
      </c>
      <c r="GE9" s="5">
        <v>33672</v>
      </c>
      <c r="GF9" s="5">
        <v>9.6973153894428599</v>
      </c>
      <c r="GG9" s="5">
        <v>358525</v>
      </c>
      <c r="GH9" s="5">
        <v>155865</v>
      </c>
      <c r="GI9" s="5">
        <v>67232</v>
      </c>
      <c r="GJ9" s="5">
        <v>57599</v>
      </c>
      <c r="GK9" s="5">
        <v>77829</v>
      </c>
      <c r="GL9" s="5">
        <v>8.9974907434043896</v>
      </c>
      <c r="GM9" s="5">
        <v>538805</v>
      </c>
      <c r="GN9" s="5">
        <v>239848</v>
      </c>
      <c r="GO9" s="5">
        <v>125273</v>
      </c>
      <c r="GP9" s="5">
        <v>124399</v>
      </c>
      <c r="GQ9" s="5">
        <v>49285</v>
      </c>
      <c r="GR9" s="5">
        <v>8.6128553770086498</v>
      </c>
      <c r="GS9" s="5">
        <v>809000</v>
      </c>
      <c r="GT9" s="5">
        <v>393500</v>
      </c>
      <c r="GU9" s="5">
        <v>184400</v>
      </c>
      <c r="GV9" s="5">
        <v>187600</v>
      </c>
      <c r="GW9" s="5">
        <v>43500</v>
      </c>
      <c r="GX9" s="5">
        <v>9.7210349635903501</v>
      </c>
      <c r="GY9" s="5">
        <v>290445</v>
      </c>
      <c r="GZ9" s="5">
        <v>117720</v>
      </c>
      <c r="HA9" s="5">
        <v>60114</v>
      </c>
      <c r="HB9" s="5">
        <v>56424</v>
      </c>
      <c r="HC9" s="5">
        <v>56187</v>
      </c>
      <c r="HD9" s="5">
        <v>10.176002814479601</v>
      </c>
      <c r="HE9" s="5">
        <v>480373</v>
      </c>
      <c r="HF9" s="5">
        <v>187300</v>
      </c>
      <c r="HG9" s="5">
        <v>91041</v>
      </c>
      <c r="HH9" s="5">
        <v>71851</v>
      </c>
      <c r="HI9" s="5">
        <v>130181</v>
      </c>
      <c r="HJ9" s="5">
        <v>8.4793349648784595</v>
      </c>
      <c r="HK9" s="5">
        <v>277038</v>
      </c>
      <c r="HL9" s="5">
        <v>134452</v>
      </c>
      <c r="HM9" s="5">
        <v>65086</v>
      </c>
      <c r="HN9" s="5">
        <v>70847</v>
      </c>
      <c r="HO9" s="5">
        <v>6653</v>
      </c>
      <c r="HP9" s="5">
        <v>10.7875905684336</v>
      </c>
      <c r="HQ9" s="5">
        <v>120489</v>
      </c>
      <c r="HR9" s="5">
        <v>38271</v>
      </c>
      <c r="HS9" s="5">
        <v>19696</v>
      </c>
      <c r="HT9" s="5">
        <v>26864</v>
      </c>
      <c r="HU9" s="5">
        <v>35658</v>
      </c>
      <c r="HV9" s="5">
        <v>9.0501998067229099</v>
      </c>
      <c r="HW9" s="5">
        <v>191435</v>
      </c>
      <c r="HX9" s="5">
        <v>87500</v>
      </c>
      <c r="HY9" s="5">
        <v>43737</v>
      </c>
      <c r="HZ9" s="5">
        <v>37319</v>
      </c>
      <c r="IA9" s="5">
        <v>22879</v>
      </c>
      <c r="IB9" s="5">
        <v>9.0600540131858391</v>
      </c>
      <c r="IC9" s="5">
        <v>652063</v>
      </c>
      <c r="ID9" s="5">
        <v>266250</v>
      </c>
      <c r="IE9" s="5">
        <v>162258</v>
      </c>
      <c r="IF9" s="5">
        <v>181744</v>
      </c>
      <c r="IG9" s="5">
        <v>41811</v>
      </c>
      <c r="IH9" s="5">
        <v>9.3921079817143696</v>
      </c>
      <c r="II9" s="5">
        <v>161657</v>
      </c>
      <c r="IJ9" s="5">
        <v>68384</v>
      </c>
      <c r="IK9" s="5">
        <v>33328</v>
      </c>
      <c r="IL9" s="5">
        <v>37769</v>
      </c>
      <c r="IM9" s="5">
        <v>22176</v>
      </c>
      <c r="IN9" s="5">
        <v>11.4864708701031</v>
      </c>
      <c r="IO9" s="5">
        <v>1287629</v>
      </c>
      <c r="IP9" s="5">
        <v>406742</v>
      </c>
      <c r="IQ9" s="5">
        <v>190085</v>
      </c>
      <c r="IR9" s="5">
        <v>103434</v>
      </c>
      <c r="IS9" s="5">
        <v>587368</v>
      </c>
      <c r="IT9" s="5">
        <v>8.4248099649622894</v>
      </c>
      <c r="IU9" s="5">
        <v>269424</v>
      </c>
      <c r="IV9" s="5">
        <v>151592</v>
      </c>
      <c r="IW9" s="5">
        <v>56990</v>
      </c>
      <c r="IX9" s="5">
        <v>31522</v>
      </c>
      <c r="IY9" s="5">
        <v>29320</v>
      </c>
      <c r="IZ9" s="5">
        <v>7.9616251698467098</v>
      </c>
      <c r="JA9" s="5">
        <v>261265</v>
      </c>
      <c r="JB9" s="5">
        <v>151431</v>
      </c>
      <c r="JC9" s="5">
        <v>63900</v>
      </c>
      <c r="JD9" s="5">
        <v>34634</v>
      </c>
      <c r="JE9" s="5">
        <v>11300</v>
      </c>
      <c r="JF9" s="5">
        <v>8.6104606113912006</v>
      </c>
      <c r="JG9" s="5">
        <v>764028</v>
      </c>
      <c r="JH9" s="5">
        <v>408572</v>
      </c>
      <c r="JI9" s="5">
        <v>164469</v>
      </c>
      <c r="JJ9" s="5">
        <v>102203</v>
      </c>
      <c r="JK9" s="5">
        <v>88784</v>
      </c>
      <c r="JL9" s="5">
        <v>9.2193334411114893</v>
      </c>
      <c r="JM9" s="5">
        <v>204123</v>
      </c>
      <c r="JN9" s="5">
        <v>100728</v>
      </c>
      <c r="JO9" s="5">
        <v>39082</v>
      </c>
      <c r="JP9" s="5">
        <v>25809</v>
      </c>
      <c r="JQ9" s="5">
        <v>38504</v>
      </c>
      <c r="JR9" s="5">
        <v>7.7815714900045201</v>
      </c>
      <c r="JS9" s="5">
        <v>181382</v>
      </c>
      <c r="JT9" s="5">
        <v>112735</v>
      </c>
      <c r="JU9" s="5">
        <v>40355</v>
      </c>
      <c r="JV9" s="5">
        <v>20210</v>
      </c>
      <c r="JW9" s="5">
        <v>8082</v>
      </c>
      <c r="JX9" s="5">
        <v>8.0364309914391292</v>
      </c>
      <c r="JY9" s="5">
        <v>1601823</v>
      </c>
      <c r="JZ9" s="5">
        <v>915859</v>
      </c>
      <c r="KA9" s="5">
        <v>406590</v>
      </c>
      <c r="KB9" s="5">
        <v>187877</v>
      </c>
      <c r="KC9" s="5">
        <v>91497</v>
      </c>
      <c r="KD9" s="5">
        <v>7.7089283798665704</v>
      </c>
      <c r="KE9" s="5">
        <v>736427</v>
      </c>
      <c r="KF9" s="5">
        <v>455248</v>
      </c>
      <c r="KG9" s="5">
        <v>167851</v>
      </c>
      <c r="KH9" s="5">
        <v>94583</v>
      </c>
      <c r="KI9" s="5">
        <v>18745</v>
      </c>
      <c r="KJ9" s="5">
        <v>8.0251710297154304</v>
      </c>
      <c r="KK9" s="5">
        <v>853799</v>
      </c>
      <c r="KL9" s="5">
        <v>489862</v>
      </c>
      <c r="KM9" s="5">
        <v>210891</v>
      </c>
      <c r="KN9" s="5">
        <v>108511</v>
      </c>
      <c r="KO9" s="5">
        <v>44535</v>
      </c>
      <c r="KP9" s="5">
        <v>8.0422362823063196</v>
      </c>
      <c r="KQ9" s="5">
        <v>612767</v>
      </c>
      <c r="KR9" s="5">
        <v>349180</v>
      </c>
      <c r="KS9" s="5">
        <v>150193</v>
      </c>
      <c r="KT9" s="5">
        <v>83276</v>
      </c>
      <c r="KU9" s="5">
        <v>30118</v>
      </c>
      <c r="KV9" s="5">
        <v>7.7037871537312501</v>
      </c>
      <c r="KW9" s="5">
        <v>1117990</v>
      </c>
      <c r="KX9" s="5">
        <v>681175</v>
      </c>
      <c r="KY9" s="5">
        <v>273579</v>
      </c>
      <c r="KZ9" s="5">
        <v>137070</v>
      </c>
      <c r="LA9" s="5">
        <v>26166</v>
      </c>
      <c r="LB9" s="5">
        <v>12.217980260125</v>
      </c>
      <c r="LC9" s="5">
        <v>1841653</v>
      </c>
      <c r="LD9" s="5">
        <v>473922</v>
      </c>
      <c r="LE9" s="5">
        <v>194060</v>
      </c>
      <c r="LF9" s="5">
        <v>216882</v>
      </c>
      <c r="LG9" s="5">
        <v>956789</v>
      </c>
      <c r="LH9" s="5">
        <v>8.6413989136759408</v>
      </c>
      <c r="LI9" s="5">
        <v>359193</v>
      </c>
      <c r="LJ9" s="5">
        <v>196700</v>
      </c>
      <c r="LK9" s="5">
        <v>66158</v>
      </c>
      <c r="LL9" s="5">
        <v>53263</v>
      </c>
      <c r="LM9" s="5">
        <v>43072</v>
      </c>
      <c r="LN9" s="5">
        <v>8.6043526375837907</v>
      </c>
      <c r="LO9" s="5">
        <v>408442</v>
      </c>
      <c r="LP9" s="5">
        <v>223240</v>
      </c>
      <c r="LQ9" s="5">
        <v>84167</v>
      </c>
      <c r="LR9" s="5">
        <v>49781</v>
      </c>
      <c r="LS9" s="5">
        <v>51254</v>
      </c>
      <c r="LT9" s="5">
        <v>9.4646117534519991</v>
      </c>
      <c r="LU9" s="5">
        <v>384704</v>
      </c>
      <c r="LV9" s="5">
        <v>161575</v>
      </c>
      <c r="LW9" s="5">
        <v>79472</v>
      </c>
      <c r="LX9" s="5">
        <v>85534</v>
      </c>
      <c r="LY9" s="5">
        <v>58123</v>
      </c>
      <c r="LZ9" s="5">
        <v>8.3289872664600502</v>
      </c>
      <c r="MA9" s="5">
        <v>626927</v>
      </c>
      <c r="MB9" s="5">
        <v>349349</v>
      </c>
      <c r="MC9" s="5">
        <v>136397</v>
      </c>
      <c r="MD9" s="5">
        <v>90224</v>
      </c>
      <c r="ME9" s="5">
        <v>50957</v>
      </c>
      <c r="MF9" s="5">
        <v>8.6261635122556601</v>
      </c>
      <c r="MG9" s="5">
        <v>128920</v>
      </c>
      <c r="MH9" s="5">
        <v>69030</v>
      </c>
      <c r="MI9" s="5">
        <v>27265</v>
      </c>
      <c r="MJ9" s="5">
        <v>17370</v>
      </c>
      <c r="MK9" s="5">
        <v>15255</v>
      </c>
      <c r="ML9" s="5">
        <v>8.4811471966523797</v>
      </c>
      <c r="MM9" s="5">
        <v>245189</v>
      </c>
      <c r="MN9" s="5">
        <v>127095</v>
      </c>
      <c r="MO9" s="5">
        <v>57986</v>
      </c>
      <c r="MP9" s="5">
        <v>41672</v>
      </c>
      <c r="MQ9" s="5">
        <v>18436</v>
      </c>
      <c r="MR9" s="5">
        <v>8.4961851062217892</v>
      </c>
      <c r="MS9" s="5">
        <v>462005</v>
      </c>
      <c r="MT9" s="5">
        <v>247000</v>
      </c>
      <c r="MU9" s="5">
        <v>104000</v>
      </c>
      <c r="MV9" s="5">
        <v>67200</v>
      </c>
      <c r="MW9" s="5">
        <v>43805</v>
      </c>
      <c r="MX9" s="5">
        <v>9.0870841832480203</v>
      </c>
      <c r="MY9" s="5">
        <v>623592</v>
      </c>
      <c r="MZ9" s="5">
        <v>303454</v>
      </c>
      <c r="NA9" s="5">
        <v>128525</v>
      </c>
      <c r="NB9" s="5">
        <v>94156</v>
      </c>
      <c r="NC9" s="5">
        <v>97457</v>
      </c>
      <c r="ND9" s="5">
        <v>8.1073731300513199</v>
      </c>
      <c r="NE9" s="5">
        <v>753764</v>
      </c>
      <c r="NF9" s="5">
        <v>431950</v>
      </c>
      <c r="NG9" s="5">
        <v>168606</v>
      </c>
      <c r="NH9" s="5">
        <v>112359</v>
      </c>
      <c r="NI9" s="5">
        <v>40849</v>
      </c>
      <c r="NJ9" s="5">
        <v>8.3797519323323204</v>
      </c>
      <c r="NK9" s="5">
        <v>367561</v>
      </c>
      <c r="NL9" s="5">
        <v>211489</v>
      </c>
      <c r="NM9" s="5">
        <v>74152</v>
      </c>
      <c r="NN9" s="5">
        <v>41738</v>
      </c>
      <c r="NO9" s="5">
        <v>40182</v>
      </c>
      <c r="NP9" s="5">
        <v>8.0416438008245308</v>
      </c>
      <c r="NQ9" s="5">
        <v>220489</v>
      </c>
      <c r="NR9" s="5">
        <v>125367</v>
      </c>
      <c r="NS9" s="5">
        <v>48228</v>
      </c>
      <c r="NT9" s="5">
        <v>40866</v>
      </c>
      <c r="NU9" s="5">
        <v>6028</v>
      </c>
      <c r="NV9" s="5">
        <v>11.037120694537199</v>
      </c>
      <c r="NW9" s="5">
        <v>1539788</v>
      </c>
      <c r="NX9" s="5">
        <v>509396</v>
      </c>
      <c r="NY9" s="5">
        <v>234618</v>
      </c>
      <c r="NZ9" s="5">
        <v>226374</v>
      </c>
      <c r="OA9" s="5">
        <v>569400</v>
      </c>
      <c r="OB9" s="5">
        <v>9.1956655791373798</v>
      </c>
      <c r="OC9" s="5">
        <v>535158</v>
      </c>
      <c r="OD9" s="5">
        <v>253117</v>
      </c>
      <c r="OE9" s="5">
        <v>104368</v>
      </c>
      <c r="OF9" s="5">
        <v>94912</v>
      </c>
      <c r="OG9" s="5">
        <v>82761</v>
      </c>
      <c r="OH9" s="5">
        <v>10.6583329117065</v>
      </c>
      <c r="OI9" s="5">
        <v>415059</v>
      </c>
      <c r="OJ9" s="5">
        <v>142563</v>
      </c>
      <c r="OK9" s="5">
        <v>70907</v>
      </c>
      <c r="OL9" s="5">
        <v>73782</v>
      </c>
      <c r="OM9" s="5">
        <v>127807</v>
      </c>
      <c r="ON9" s="5">
        <v>8.7298788607480393</v>
      </c>
      <c r="OO9" s="5">
        <v>1160235</v>
      </c>
      <c r="OP9" s="5">
        <v>561517</v>
      </c>
      <c r="OQ9" s="5">
        <v>287033</v>
      </c>
      <c r="OR9" s="5">
        <v>202662</v>
      </c>
      <c r="OS9" s="5">
        <v>109023</v>
      </c>
      <c r="OT9" s="5">
        <v>8.0456471231379005</v>
      </c>
      <c r="OU9" s="5">
        <v>1119501</v>
      </c>
      <c r="OV9" s="5">
        <v>613713</v>
      </c>
      <c r="OW9" s="5">
        <v>285848</v>
      </c>
      <c r="OX9" s="5">
        <v>191710</v>
      </c>
      <c r="OY9" s="5">
        <v>28230</v>
      </c>
      <c r="OZ9" s="5">
        <v>8.5361503832511794</v>
      </c>
      <c r="PA9" s="5">
        <v>682842</v>
      </c>
      <c r="PB9" s="5">
        <v>342114</v>
      </c>
      <c r="PC9" s="5">
        <v>162414</v>
      </c>
      <c r="PD9" s="5">
        <v>134648</v>
      </c>
      <c r="PE9" s="5">
        <v>43666</v>
      </c>
      <c r="PF9" s="5">
        <v>8.7377468928752506</v>
      </c>
      <c r="PG9" s="5">
        <v>585831</v>
      </c>
      <c r="PH9" s="5">
        <v>286008</v>
      </c>
      <c r="PI9" s="5">
        <v>124659</v>
      </c>
      <c r="PJ9" s="5">
        <v>130440</v>
      </c>
      <c r="PK9" s="5">
        <v>44724</v>
      </c>
      <c r="PL9" s="5">
        <v>8.3759920120948905</v>
      </c>
      <c r="PM9" s="5">
        <v>212321</v>
      </c>
      <c r="PN9" s="5">
        <v>111109</v>
      </c>
      <c r="PO9" s="5">
        <v>51077</v>
      </c>
      <c r="PP9" s="5">
        <v>37527</v>
      </c>
      <c r="PQ9" s="5">
        <v>12608</v>
      </c>
      <c r="PR9" s="5">
        <v>8.5547912743317607</v>
      </c>
      <c r="PS9" s="5">
        <v>476846</v>
      </c>
      <c r="PT9" s="5">
        <v>240346</v>
      </c>
      <c r="PU9" s="5">
        <v>109926</v>
      </c>
      <c r="PV9" s="5">
        <v>94319</v>
      </c>
      <c r="PW9" s="5">
        <v>32255</v>
      </c>
      <c r="PX9" s="5">
        <v>7.8698567141962803</v>
      </c>
      <c r="PY9" s="5">
        <v>803499</v>
      </c>
      <c r="PZ9" s="5">
        <v>468873</v>
      </c>
      <c r="QA9" s="5">
        <v>201056</v>
      </c>
      <c r="QB9" s="5">
        <v>109110</v>
      </c>
      <c r="QC9" s="5">
        <v>24460</v>
      </c>
      <c r="QD9" s="5">
        <v>7.9506715257068699</v>
      </c>
      <c r="QE9" s="5">
        <v>860801</v>
      </c>
      <c r="QF9" s="5">
        <v>496638</v>
      </c>
      <c r="QG9" s="5">
        <v>203146</v>
      </c>
      <c r="QH9" s="5">
        <v>135117</v>
      </c>
      <c r="QI9" s="5">
        <v>25900</v>
      </c>
      <c r="QJ9" s="5">
        <v>8.2298063976676801</v>
      </c>
      <c r="QK9" s="5">
        <v>629073</v>
      </c>
      <c r="QL9" s="5">
        <v>339228</v>
      </c>
      <c r="QM9" s="5">
        <v>149237</v>
      </c>
      <c r="QN9" s="5">
        <v>112770</v>
      </c>
      <c r="QO9" s="5">
        <v>27838</v>
      </c>
      <c r="QP9" s="5">
        <v>8.2458290618906904</v>
      </c>
      <c r="QQ9" s="5">
        <v>596988</v>
      </c>
      <c r="QR9" s="5">
        <v>320783</v>
      </c>
      <c r="QS9" s="5">
        <v>139779</v>
      </c>
      <c r="QT9" s="5">
        <v>110716</v>
      </c>
      <c r="QU9" s="5">
        <v>25710</v>
      </c>
      <c r="QV9" s="5">
        <v>9.4928220266116394</v>
      </c>
      <c r="QW9" s="5">
        <v>4887034</v>
      </c>
      <c r="QX9" s="5">
        <v>2073320</v>
      </c>
      <c r="QY9" s="5">
        <v>960400</v>
      </c>
      <c r="QZ9" s="5">
        <v>1086200</v>
      </c>
      <c r="RA9" s="5">
        <v>767114</v>
      </c>
      <c r="RB9" s="5">
        <f t="shared" si="0"/>
        <v>10.822990494068813</v>
      </c>
      <c r="RC9" s="5">
        <f t="shared" si="1"/>
        <v>2320446</v>
      </c>
      <c r="RD9" s="5">
        <v>784266</v>
      </c>
      <c r="RE9" s="5">
        <v>349553</v>
      </c>
      <c r="RF9" s="5">
        <v>430860</v>
      </c>
      <c r="RG9" s="5">
        <v>755767</v>
      </c>
      <c r="RH9" s="5">
        <f t="shared" si="2"/>
        <v>8.833247085324647</v>
      </c>
      <c r="RI9" s="5">
        <f t="shared" si="3"/>
        <v>361361</v>
      </c>
      <c r="RJ9" s="5">
        <v>177691</v>
      </c>
      <c r="RK9" s="5">
        <v>75281</v>
      </c>
      <c r="RL9" s="5">
        <v>71477</v>
      </c>
      <c r="RM9" s="5">
        <v>36912</v>
      </c>
      <c r="RN9" s="5">
        <f t="shared" si="4"/>
        <v>9.3102867063324855</v>
      </c>
      <c r="RO9" s="5">
        <f t="shared" si="5"/>
        <v>177987</v>
      </c>
      <c r="RP9" s="5">
        <v>74130</v>
      </c>
      <c r="RQ9" s="5">
        <v>43054</v>
      </c>
      <c r="RR9" s="5">
        <v>37001</v>
      </c>
      <c r="RS9" s="5">
        <v>23802</v>
      </c>
      <c r="RT9" s="5">
        <f t="shared" si="6"/>
        <v>8.4131710063120568</v>
      </c>
      <c r="RU9" s="5">
        <f t="shared" si="7"/>
        <v>785164</v>
      </c>
      <c r="RV9" s="5">
        <v>413648</v>
      </c>
      <c r="RW9" s="5">
        <v>172251</v>
      </c>
      <c r="RX9" s="5">
        <v>153667</v>
      </c>
      <c r="RY9" s="5">
        <v>45598</v>
      </c>
      <c r="RZ9" s="5">
        <f t="shared" si="8"/>
        <v>9.6275455599488655</v>
      </c>
      <c r="SA9" s="5">
        <f t="shared" si="9"/>
        <v>403644</v>
      </c>
      <c r="SB9" s="5">
        <v>168851</v>
      </c>
      <c r="SC9" s="5">
        <v>77987</v>
      </c>
      <c r="SD9" s="5">
        <v>84446</v>
      </c>
      <c r="SE9" s="5">
        <v>72360</v>
      </c>
      <c r="SF9" s="5">
        <f t="shared" si="10"/>
        <v>10.148710693882663</v>
      </c>
      <c r="SG9" s="5">
        <f t="shared" si="11"/>
        <v>702626</v>
      </c>
      <c r="SH9" s="5">
        <v>250247</v>
      </c>
      <c r="SI9" s="5">
        <v>132322</v>
      </c>
      <c r="SJ9" s="5">
        <v>170636</v>
      </c>
      <c r="SK9" s="5">
        <v>149421</v>
      </c>
      <c r="SL9" s="5">
        <f t="shared" si="12"/>
        <v>8.8597772576870302</v>
      </c>
      <c r="SM9" s="5">
        <f t="shared" si="13"/>
        <v>322166</v>
      </c>
      <c r="SN9" s="5">
        <v>145283</v>
      </c>
      <c r="SO9" s="5">
        <v>70325</v>
      </c>
      <c r="SP9" s="5">
        <v>88808</v>
      </c>
      <c r="SQ9" s="5">
        <v>17750</v>
      </c>
      <c r="SR9" s="5">
        <f t="shared" si="14"/>
        <v>8.6621562763995215</v>
      </c>
      <c r="SS9" s="5">
        <f t="shared" si="15"/>
        <v>342099</v>
      </c>
      <c r="ST9" s="5">
        <v>159553</v>
      </c>
      <c r="SU9" s="5">
        <v>80421</v>
      </c>
      <c r="SV9" s="5">
        <v>87948</v>
      </c>
      <c r="SW9" s="5">
        <v>14177</v>
      </c>
      <c r="SX9" s="5">
        <f t="shared" si="16"/>
        <v>8.4808729376595391</v>
      </c>
      <c r="SY9" s="5">
        <f t="shared" si="17"/>
        <v>455611</v>
      </c>
      <c r="SZ9" s="5">
        <v>234231</v>
      </c>
      <c r="TA9" s="5">
        <v>101685</v>
      </c>
      <c r="TB9" s="5">
        <v>92923</v>
      </c>
      <c r="TC9" s="5">
        <v>26772</v>
      </c>
      <c r="TD9" s="5">
        <f t="shared" si="18"/>
        <v>9.2187821713673177</v>
      </c>
      <c r="TE9" s="5">
        <f t="shared" si="19"/>
        <v>386844.04661131738</v>
      </c>
      <c r="TF9" s="5">
        <v>174789</v>
      </c>
      <c r="TG9" s="5">
        <v>74449</v>
      </c>
      <c r="TH9" s="5">
        <v>88524</v>
      </c>
      <c r="TI9" s="5">
        <v>49073</v>
      </c>
      <c r="TJ9" s="5">
        <f t="shared" si="20"/>
        <v>9.0466113173872174</v>
      </c>
      <c r="TK9" s="5">
        <f t="shared" si="21"/>
        <v>815789</v>
      </c>
      <c r="TL9" s="5">
        <v>361965</v>
      </c>
      <c r="TM9" s="5">
        <v>174772</v>
      </c>
      <c r="TN9" s="5">
        <v>207361</v>
      </c>
      <c r="TO9" s="5">
        <v>71691</v>
      </c>
      <c r="TP9" s="5">
        <f t="shared" si="22"/>
        <v>9.0344518892626571</v>
      </c>
      <c r="TQ9" s="5">
        <f t="shared" si="23"/>
        <v>327297</v>
      </c>
      <c r="TR9" s="5">
        <v>143064</v>
      </c>
      <c r="TS9" s="5">
        <v>68725</v>
      </c>
      <c r="TT9" s="5">
        <v>92022</v>
      </c>
      <c r="TU9" s="5">
        <v>23486</v>
      </c>
      <c r="TV9" s="5">
        <f t="shared" si="24"/>
        <v>8.3205487322147214</v>
      </c>
      <c r="TW9" s="5">
        <f t="shared" si="25"/>
        <v>727568</v>
      </c>
      <c r="TX9" s="5">
        <v>376055</v>
      </c>
      <c r="TY9" s="5">
        <v>174119</v>
      </c>
      <c r="TZ9" s="5">
        <v>151985</v>
      </c>
      <c r="UA9" s="5">
        <v>25409</v>
      </c>
      <c r="UB9" s="5">
        <f t="shared" si="26"/>
        <v>8.472939616386455</v>
      </c>
      <c r="UC9" s="5">
        <f t="shared" si="27"/>
        <v>527875</v>
      </c>
      <c r="UD9" s="5">
        <v>248364</v>
      </c>
      <c r="UE9" s="5">
        <v>135341</v>
      </c>
      <c r="UF9" s="5">
        <v>135580</v>
      </c>
      <c r="UG9" s="5">
        <v>8590</v>
      </c>
      <c r="UH9" s="5">
        <f t="shared" si="28"/>
        <v>8.289612850212345</v>
      </c>
      <c r="UI9" s="5">
        <f t="shared" si="29"/>
        <v>823893</v>
      </c>
      <c r="UJ9" s="5">
        <v>418883</v>
      </c>
      <c r="UK9" s="5">
        <v>212192</v>
      </c>
      <c r="UL9" s="5">
        <v>169590</v>
      </c>
      <c r="UM9" s="5">
        <v>23228</v>
      </c>
      <c r="UN9" s="5">
        <f t="shared" si="30"/>
        <v>9.6589291241101822</v>
      </c>
      <c r="UO9" s="5">
        <f t="shared" si="31"/>
        <v>216477</v>
      </c>
      <c r="UP9" s="5">
        <v>94768</v>
      </c>
      <c r="UQ9" s="5">
        <v>41328</v>
      </c>
      <c r="UR9" s="5">
        <v>33930</v>
      </c>
      <c r="US9" s="5">
        <v>46451</v>
      </c>
      <c r="UT9" s="5">
        <f t="shared" si="32"/>
        <v>8.5192172171326561</v>
      </c>
      <c r="UU9" s="5">
        <f t="shared" si="33"/>
        <v>449831</v>
      </c>
      <c r="UV9" s="5">
        <v>198819</v>
      </c>
      <c r="UW9" s="5">
        <v>128558</v>
      </c>
      <c r="UX9" s="5">
        <v>119248</v>
      </c>
      <c r="UY9" s="5">
        <v>3206</v>
      </c>
      <c r="UZ9" s="5">
        <f t="shared" si="34"/>
        <v>8.0273133825957323</v>
      </c>
      <c r="VA9" s="5">
        <f t="shared" si="35"/>
        <v>499096</v>
      </c>
      <c r="VB9" s="5">
        <v>277742</v>
      </c>
      <c r="VC9" s="5">
        <v>111496</v>
      </c>
      <c r="VD9" s="5">
        <v>105311</v>
      </c>
      <c r="VE9" s="5">
        <v>4547</v>
      </c>
      <c r="VF9" s="5">
        <v>10.718671676095299</v>
      </c>
      <c r="VG9" s="5">
        <v>1413601</v>
      </c>
      <c r="VH9" s="5">
        <v>484379</v>
      </c>
      <c r="VI9" s="5">
        <v>216919</v>
      </c>
      <c r="VJ9" s="5">
        <v>275867</v>
      </c>
      <c r="VK9" s="5">
        <v>436436</v>
      </c>
      <c r="VL9" s="5">
        <v>8.1560153969946807</v>
      </c>
      <c r="VM9" s="5">
        <v>1072099</v>
      </c>
      <c r="VN9" s="5">
        <v>553100</v>
      </c>
      <c r="VO9" s="5">
        <v>295264.01629913499</v>
      </c>
      <c r="VP9" s="5">
        <v>202919.98370086501</v>
      </c>
      <c r="VQ9" s="5">
        <v>20815</v>
      </c>
      <c r="VR9" s="5">
        <v>8.5098695134642206</v>
      </c>
      <c r="VS9" s="5">
        <v>327275.38925691898</v>
      </c>
      <c r="VT9" s="5">
        <v>154100</v>
      </c>
      <c r="VU9" s="5">
        <v>92441.937846145403</v>
      </c>
      <c r="VV9" s="5">
        <v>65810.451410773399</v>
      </c>
      <c r="VW9" s="5">
        <v>14923</v>
      </c>
      <c r="VX9" s="5">
        <v>8.5295905884058296</v>
      </c>
      <c r="VY9" s="5">
        <v>395578</v>
      </c>
      <c r="VZ9" s="5">
        <v>187245</v>
      </c>
      <c r="WA9" s="5">
        <v>102315</v>
      </c>
      <c r="WB9" s="5">
        <v>57183</v>
      </c>
      <c r="WC9" s="5">
        <v>20131</v>
      </c>
      <c r="WD9" s="5">
        <v>7.8780327709683302</v>
      </c>
      <c r="WE9" s="5">
        <v>988741</v>
      </c>
      <c r="WF9" s="5">
        <v>543325</v>
      </c>
      <c r="WG9" s="5">
        <v>287488</v>
      </c>
      <c r="WH9" s="5">
        <v>146214</v>
      </c>
      <c r="WI9" s="5">
        <v>11714</v>
      </c>
      <c r="WJ9" s="5">
        <v>8.8847399334479693</v>
      </c>
      <c r="WK9" s="5">
        <v>179108</v>
      </c>
      <c r="WL9" s="5">
        <v>86100</v>
      </c>
      <c r="WM9" s="5">
        <v>45800</v>
      </c>
      <c r="WN9" s="5">
        <v>23200</v>
      </c>
      <c r="WO9" s="5">
        <v>24008</v>
      </c>
      <c r="WP9" s="5">
        <v>8.1884846165723904</v>
      </c>
      <c r="WQ9" s="5">
        <v>321966</v>
      </c>
      <c r="WR9" s="5">
        <v>176010</v>
      </c>
      <c r="WS9" s="5">
        <v>71118.120646884796</v>
      </c>
      <c r="WT9" s="5">
        <v>64278.879353115197</v>
      </c>
      <c r="WU9" s="5">
        <v>10559</v>
      </c>
      <c r="WV9" s="5">
        <v>7.8160010589416897</v>
      </c>
      <c r="WW9" s="5">
        <v>321678</v>
      </c>
      <c r="WX9" s="5">
        <v>184900</v>
      </c>
      <c r="WY9" s="5">
        <v>85893.470453918198</v>
      </c>
      <c r="WZ9" s="5">
        <v>45589.529546081802</v>
      </c>
      <c r="XA9" s="5">
        <v>5295</v>
      </c>
      <c r="XB9" s="5">
        <v>10.9640257471401</v>
      </c>
      <c r="XC9" s="5">
        <v>945037</v>
      </c>
      <c r="XD9" s="5">
        <v>330091</v>
      </c>
      <c r="XE9" s="5">
        <v>157544</v>
      </c>
      <c r="XF9" s="5">
        <v>88866</v>
      </c>
      <c r="XG9" s="5">
        <v>368536</v>
      </c>
      <c r="XH9" s="5">
        <v>8.1958371573263804</v>
      </c>
      <c r="XI9" s="5">
        <v>513207</v>
      </c>
      <c r="XJ9" s="5">
        <v>253038</v>
      </c>
      <c r="XK9" s="5">
        <v>159469</v>
      </c>
      <c r="XL9" s="5">
        <v>89622</v>
      </c>
      <c r="XM9" s="5">
        <v>11078</v>
      </c>
      <c r="XN9" s="5">
        <v>8.5236715848029991</v>
      </c>
      <c r="XO9" s="5">
        <v>1118852</v>
      </c>
      <c r="XP9" s="5">
        <v>535881</v>
      </c>
      <c r="XQ9" s="5">
        <v>323905</v>
      </c>
      <c r="XR9" s="5">
        <v>184690</v>
      </c>
      <c r="XS9" s="5">
        <v>74376</v>
      </c>
      <c r="XT9" s="5">
        <v>7.9148632050216703</v>
      </c>
      <c r="XU9" s="5">
        <v>412771</v>
      </c>
      <c r="XV9" s="5">
        <v>231275</v>
      </c>
      <c r="XW9" s="5">
        <v>118012</v>
      </c>
      <c r="XX9" s="5">
        <v>49619</v>
      </c>
      <c r="XY9" s="5">
        <v>13865</v>
      </c>
      <c r="XZ9" s="5">
        <v>8.0712666935712605</v>
      </c>
      <c r="YA9" s="5">
        <v>1618063</v>
      </c>
      <c r="YB9" s="5">
        <v>831021</v>
      </c>
      <c r="YC9" s="5">
        <v>488316</v>
      </c>
      <c r="YD9" s="5">
        <v>275192</v>
      </c>
      <c r="YE9" s="5">
        <v>23534</v>
      </c>
      <c r="YF9" s="5">
        <v>8.3183607139763893</v>
      </c>
      <c r="YG9" s="5">
        <v>681199</v>
      </c>
      <c r="YH9" s="5">
        <v>333966</v>
      </c>
      <c r="YI9" s="5">
        <v>206887</v>
      </c>
      <c r="YJ9" s="5">
        <v>111214</v>
      </c>
      <c r="YK9" s="5">
        <v>29132</v>
      </c>
      <c r="YL9" s="52"/>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row>
    <row r="10" spans="1:752" ht="15.6">
      <c r="A10" s="5">
        <v>2016</v>
      </c>
      <c r="B10" s="5">
        <v>10.0412787115133</v>
      </c>
      <c r="C10" s="5">
        <v>2000983</v>
      </c>
      <c r="D10" s="5">
        <v>789700</v>
      </c>
      <c r="E10" s="5">
        <v>413300</v>
      </c>
      <c r="F10" s="5">
        <v>283300</v>
      </c>
      <c r="G10" s="5">
        <v>514683</v>
      </c>
      <c r="H10" s="5">
        <v>12.428432250102601</v>
      </c>
      <c r="I10" s="5">
        <v>1427766</v>
      </c>
      <c r="J10" s="5">
        <v>375445</v>
      </c>
      <c r="K10" s="5">
        <v>148907</v>
      </c>
      <c r="L10" s="5">
        <v>75641</v>
      </c>
      <c r="M10" s="5">
        <v>827773</v>
      </c>
      <c r="N10" s="5">
        <v>9.3379116012169892</v>
      </c>
      <c r="O10" s="5">
        <v>778970</v>
      </c>
      <c r="P10" s="5">
        <v>361282</v>
      </c>
      <c r="Q10" s="5">
        <v>149369</v>
      </c>
      <c r="R10" s="5">
        <v>132791</v>
      </c>
      <c r="S10" s="5">
        <v>135528</v>
      </c>
      <c r="T10" s="5">
        <v>8.4798834105895597</v>
      </c>
      <c r="U10" s="5">
        <v>1545938</v>
      </c>
      <c r="V10" s="5">
        <v>905360</v>
      </c>
      <c r="W10" s="5">
        <v>242050</v>
      </c>
      <c r="X10" s="5">
        <v>219421</v>
      </c>
      <c r="Y10" s="5">
        <v>179107</v>
      </c>
      <c r="Z10" s="5">
        <v>9.785510951469</v>
      </c>
      <c r="AA10" s="5">
        <v>654798</v>
      </c>
      <c r="AB10" s="5">
        <v>281099</v>
      </c>
      <c r="AC10" s="5">
        <v>115387</v>
      </c>
      <c r="AD10" s="5">
        <v>112634</v>
      </c>
      <c r="AE10" s="5">
        <v>145678</v>
      </c>
      <c r="AF10" s="5">
        <v>9.1321845737212097</v>
      </c>
      <c r="AG10" s="5">
        <v>1338197</v>
      </c>
      <c r="AH10" s="5">
        <v>693657</v>
      </c>
      <c r="AI10" s="5">
        <v>225148</v>
      </c>
      <c r="AJ10" s="5">
        <v>169471</v>
      </c>
      <c r="AK10" s="5">
        <v>249921</v>
      </c>
      <c r="AL10" s="5">
        <v>9.3044961637647994</v>
      </c>
      <c r="AM10" s="5">
        <v>749172</v>
      </c>
      <c r="AN10" s="5">
        <v>327060</v>
      </c>
      <c r="AO10" s="5">
        <v>158560</v>
      </c>
      <c r="AP10" s="5">
        <v>158891</v>
      </c>
      <c r="AQ10" s="5">
        <v>104661</v>
      </c>
      <c r="AR10" s="5">
        <v>8.1545289756725392</v>
      </c>
      <c r="AS10" s="5">
        <v>755237</v>
      </c>
      <c r="AT10" s="5">
        <v>432004</v>
      </c>
      <c r="AU10" s="5">
        <v>155602</v>
      </c>
      <c r="AV10" s="5">
        <v>128984</v>
      </c>
      <c r="AW10" s="5">
        <v>38647</v>
      </c>
      <c r="AX10" s="5">
        <v>8.9414009410757593</v>
      </c>
      <c r="AY10" s="5">
        <v>719602</v>
      </c>
      <c r="AZ10" s="5">
        <v>350503</v>
      </c>
      <c r="BA10" s="5">
        <v>143064</v>
      </c>
      <c r="BB10" s="5">
        <v>143226</v>
      </c>
      <c r="BC10" s="5">
        <v>82809</v>
      </c>
      <c r="BD10" s="5">
        <v>8.6277735377463998</v>
      </c>
      <c r="BE10" s="5">
        <v>867394</v>
      </c>
      <c r="BF10" s="5">
        <v>450232</v>
      </c>
      <c r="BG10" s="5">
        <v>177547</v>
      </c>
      <c r="BH10" s="5">
        <v>162369</v>
      </c>
      <c r="BI10" s="5">
        <v>77246</v>
      </c>
      <c r="BJ10" s="5">
        <v>9.8737218411216308</v>
      </c>
      <c r="BK10" s="5">
        <v>558616</v>
      </c>
      <c r="BL10" s="5">
        <v>212554</v>
      </c>
      <c r="BM10" s="5">
        <v>111383</v>
      </c>
      <c r="BN10" s="5">
        <v>129254</v>
      </c>
      <c r="BO10" s="5">
        <v>105425</v>
      </c>
      <c r="BP10" s="5">
        <v>10.491952508300701</v>
      </c>
      <c r="BQ10" s="5">
        <v>387015</v>
      </c>
      <c r="BR10" s="5">
        <v>143830</v>
      </c>
      <c r="BS10" s="5">
        <v>63643</v>
      </c>
      <c r="BT10" s="5">
        <v>61974</v>
      </c>
      <c r="BU10" s="5">
        <v>117568</v>
      </c>
      <c r="BV10" s="5">
        <v>9.2175252198733801</v>
      </c>
      <c r="BW10" s="5">
        <v>491874</v>
      </c>
      <c r="BX10" s="5">
        <v>219965</v>
      </c>
      <c r="BY10" s="5">
        <v>109403</v>
      </c>
      <c r="BZ10" s="5">
        <v>92663</v>
      </c>
      <c r="CA10" s="5">
        <v>69843</v>
      </c>
      <c r="CB10" s="5">
        <v>7.9095507927941799</v>
      </c>
      <c r="CC10" s="5">
        <v>778260</v>
      </c>
      <c r="CD10" s="5">
        <v>469027</v>
      </c>
      <c r="CE10" s="5">
        <v>149393</v>
      </c>
      <c r="CF10" s="5">
        <v>140113</v>
      </c>
      <c r="CG10" s="5">
        <v>19727</v>
      </c>
      <c r="CH10" s="5">
        <v>10.389280590014</v>
      </c>
      <c r="CI10" s="5">
        <v>1361866</v>
      </c>
      <c r="CJ10" s="5">
        <v>543038</v>
      </c>
      <c r="CK10" s="5">
        <v>215756</v>
      </c>
      <c r="CL10" s="5">
        <v>175094</v>
      </c>
      <c r="CM10" s="5">
        <v>427978</v>
      </c>
      <c r="CN10" s="5">
        <v>9.4213444932385801</v>
      </c>
      <c r="CO10" s="5">
        <v>1021753</v>
      </c>
      <c r="CP10" s="5">
        <v>476962</v>
      </c>
      <c r="CQ10" s="5">
        <v>192175</v>
      </c>
      <c r="CR10" s="5">
        <v>151729</v>
      </c>
      <c r="CS10" s="5">
        <v>200887</v>
      </c>
      <c r="CT10" s="5">
        <v>8.5367862393663607</v>
      </c>
      <c r="CU10" s="5">
        <v>1176690</v>
      </c>
      <c r="CV10" s="5">
        <v>627298</v>
      </c>
      <c r="CW10" s="5">
        <v>249555</v>
      </c>
      <c r="CX10" s="5">
        <v>190506</v>
      </c>
      <c r="CY10" s="5">
        <v>109331</v>
      </c>
      <c r="CZ10" s="5">
        <v>9.5273840628507305</v>
      </c>
      <c r="DA10" s="5">
        <v>556875</v>
      </c>
      <c r="DB10" s="5">
        <v>246452</v>
      </c>
      <c r="DC10" s="5">
        <v>103558</v>
      </c>
      <c r="DD10" s="5">
        <v>103753</v>
      </c>
      <c r="DE10" s="5">
        <v>103112</v>
      </c>
      <c r="DF10" s="5">
        <v>9.10120867662393</v>
      </c>
      <c r="DG10" s="5">
        <v>340455</v>
      </c>
      <c r="DH10" s="5">
        <v>157896</v>
      </c>
      <c r="DI10" s="5">
        <v>69260</v>
      </c>
      <c r="DJ10" s="5">
        <v>71237</v>
      </c>
      <c r="DK10" s="5">
        <v>42062</v>
      </c>
      <c r="DL10" s="5">
        <v>9.7048213076517893</v>
      </c>
      <c r="DM10" s="5">
        <v>664550</v>
      </c>
      <c r="DN10" s="5">
        <v>264102</v>
      </c>
      <c r="DO10" s="5">
        <v>138735</v>
      </c>
      <c r="DP10" s="5">
        <v>142824</v>
      </c>
      <c r="DQ10" s="5">
        <v>118889</v>
      </c>
      <c r="DR10" s="5">
        <v>8.6998516844943001</v>
      </c>
      <c r="DS10" s="5">
        <v>794927</v>
      </c>
      <c r="DT10" s="5">
        <v>412371</v>
      </c>
      <c r="DU10" s="5">
        <v>162669</v>
      </c>
      <c r="DV10" s="5">
        <v>135173</v>
      </c>
      <c r="DW10" s="5">
        <v>84714</v>
      </c>
      <c r="DX10" s="5">
        <v>8.5853924768948904</v>
      </c>
      <c r="DY10" s="5">
        <v>290412</v>
      </c>
      <c r="DZ10" s="5">
        <v>138223</v>
      </c>
      <c r="EA10" s="5">
        <v>72171</v>
      </c>
      <c r="EB10" s="5">
        <v>66466</v>
      </c>
      <c r="EC10" s="5">
        <v>13552</v>
      </c>
      <c r="ED10" s="5">
        <v>9.9958877766521894</v>
      </c>
      <c r="EE10" s="5">
        <v>116482</v>
      </c>
      <c r="EF10" s="5">
        <v>48122</v>
      </c>
      <c r="EG10" s="5">
        <v>20297</v>
      </c>
      <c r="EH10" s="5">
        <v>19018</v>
      </c>
      <c r="EI10" s="5">
        <v>29045</v>
      </c>
      <c r="EJ10" s="5">
        <v>8.4788495264819392</v>
      </c>
      <c r="EK10" s="5">
        <v>898065</v>
      </c>
      <c r="EL10" s="5">
        <v>469238</v>
      </c>
      <c r="EM10" s="5">
        <v>204066</v>
      </c>
      <c r="EN10" s="5">
        <v>158410</v>
      </c>
      <c r="EO10" s="5">
        <v>66351</v>
      </c>
      <c r="EP10" s="5">
        <v>8.8444117569495901</v>
      </c>
      <c r="EQ10" s="5">
        <v>341279</v>
      </c>
      <c r="ER10" s="5">
        <v>166534</v>
      </c>
      <c r="ES10" s="5">
        <v>74876</v>
      </c>
      <c r="ET10" s="5">
        <v>63145</v>
      </c>
      <c r="EU10" s="5">
        <v>36724</v>
      </c>
      <c r="EV10" s="5">
        <v>11.338271662194</v>
      </c>
      <c r="EW10" s="5">
        <v>1595614</v>
      </c>
      <c r="EX10" s="5">
        <v>482860</v>
      </c>
      <c r="EY10" s="5">
        <v>216981</v>
      </c>
      <c r="EZ10" s="5">
        <v>272713</v>
      </c>
      <c r="FA10" s="5">
        <v>623060</v>
      </c>
      <c r="FB10" s="5">
        <v>9.0736600311429001</v>
      </c>
      <c r="FC10" s="5">
        <v>297339</v>
      </c>
      <c r="FD10" s="5">
        <v>140000</v>
      </c>
      <c r="FE10" s="5">
        <v>63105</v>
      </c>
      <c r="FF10" s="5">
        <v>54434</v>
      </c>
      <c r="FG10" s="5">
        <v>39800</v>
      </c>
      <c r="FH10" s="5">
        <v>7.8985233794401504</v>
      </c>
      <c r="FI10" s="5">
        <v>864948</v>
      </c>
      <c r="FJ10" s="5">
        <v>496914</v>
      </c>
      <c r="FK10" s="5">
        <v>203652</v>
      </c>
      <c r="FL10" s="5">
        <v>153163</v>
      </c>
      <c r="FM10" s="5">
        <v>11219</v>
      </c>
      <c r="FN10" s="5">
        <v>8.0820808185084303</v>
      </c>
      <c r="FO10" s="5">
        <v>782692</v>
      </c>
      <c r="FP10" s="5">
        <v>445060</v>
      </c>
      <c r="FQ10" s="5">
        <v>163740</v>
      </c>
      <c r="FR10" s="5">
        <v>150128</v>
      </c>
      <c r="FS10" s="5">
        <v>23764</v>
      </c>
      <c r="FT10" s="5">
        <v>8.9281517416484704</v>
      </c>
      <c r="FU10" s="5">
        <v>546666</v>
      </c>
      <c r="FV10" s="5">
        <v>271112</v>
      </c>
      <c r="FW10" s="5">
        <v>99257</v>
      </c>
      <c r="FX10" s="5">
        <v>115005</v>
      </c>
      <c r="FY10" s="5">
        <v>61292</v>
      </c>
      <c r="FZ10" s="5">
        <v>8.1085300848766106</v>
      </c>
      <c r="GA10" s="5">
        <v>1386012</v>
      </c>
      <c r="GB10" s="5">
        <v>751254</v>
      </c>
      <c r="GC10" s="5">
        <v>344624</v>
      </c>
      <c r="GD10" s="5">
        <v>253191</v>
      </c>
      <c r="GE10" s="5">
        <v>36943</v>
      </c>
      <c r="GF10" s="5">
        <v>9.1113495402014397</v>
      </c>
      <c r="GG10" s="5">
        <v>493042</v>
      </c>
      <c r="GH10" s="5">
        <v>239064</v>
      </c>
      <c r="GI10" s="5">
        <v>103190</v>
      </c>
      <c r="GJ10" s="5">
        <v>70856</v>
      </c>
      <c r="GK10" s="5">
        <v>79932</v>
      </c>
      <c r="GL10" s="5">
        <v>8.9964929821481707</v>
      </c>
      <c r="GM10" s="5">
        <v>524092</v>
      </c>
      <c r="GN10" s="5">
        <v>236182</v>
      </c>
      <c r="GO10" s="5">
        <v>120870</v>
      </c>
      <c r="GP10" s="5">
        <v>115643</v>
      </c>
      <c r="GQ10" s="5">
        <v>51397</v>
      </c>
      <c r="GR10" s="5">
        <v>8.7116235115102896</v>
      </c>
      <c r="GS10" s="5">
        <v>667707</v>
      </c>
      <c r="GT10" s="5">
        <v>316000</v>
      </c>
      <c r="GU10" s="5">
        <v>154300</v>
      </c>
      <c r="GV10" s="5">
        <v>156600</v>
      </c>
      <c r="GW10" s="5">
        <v>40807</v>
      </c>
      <c r="GX10" s="5">
        <v>9.6755182191225906</v>
      </c>
      <c r="GY10" s="5">
        <v>283905</v>
      </c>
      <c r="GZ10" s="5">
        <v>115827</v>
      </c>
      <c r="HA10" s="5">
        <v>59942</v>
      </c>
      <c r="HB10" s="5">
        <v>54422</v>
      </c>
      <c r="HC10" s="5">
        <v>53714</v>
      </c>
      <c r="HD10" s="5">
        <v>10.6354856144693</v>
      </c>
      <c r="HE10" s="5">
        <v>510652</v>
      </c>
      <c r="HF10" s="5">
        <v>180000</v>
      </c>
      <c r="HG10" s="5">
        <v>92416</v>
      </c>
      <c r="HH10" s="5">
        <v>73122</v>
      </c>
      <c r="HI10" s="5">
        <v>165114</v>
      </c>
      <c r="HJ10" s="5">
        <v>8.4509409193581497</v>
      </c>
      <c r="HK10" s="5">
        <v>272712</v>
      </c>
      <c r="HL10" s="5">
        <v>133143</v>
      </c>
      <c r="HM10" s="5">
        <v>65407</v>
      </c>
      <c r="HN10" s="5">
        <v>67360</v>
      </c>
      <c r="HO10" s="5">
        <v>6802</v>
      </c>
      <c r="HP10" s="5">
        <v>9.8489516625150006</v>
      </c>
      <c r="HQ10" s="5">
        <v>198314</v>
      </c>
      <c r="HR10" s="5">
        <v>73346</v>
      </c>
      <c r="HS10" s="5">
        <v>43821</v>
      </c>
      <c r="HT10" s="5">
        <v>44908</v>
      </c>
      <c r="HU10" s="5">
        <v>36239</v>
      </c>
      <c r="HV10" s="5">
        <v>9.0679209250592905</v>
      </c>
      <c r="HW10" s="5">
        <v>190604</v>
      </c>
      <c r="HX10" s="5">
        <v>87500</v>
      </c>
      <c r="HY10" s="5">
        <v>43526</v>
      </c>
      <c r="HZ10" s="5">
        <v>35400</v>
      </c>
      <c r="IA10" s="5">
        <v>24178</v>
      </c>
      <c r="IB10" s="5">
        <v>8.8838003840104403</v>
      </c>
      <c r="IC10" s="5">
        <v>576026</v>
      </c>
      <c r="ID10" s="5">
        <v>259102</v>
      </c>
      <c r="IE10" s="5">
        <v>133604</v>
      </c>
      <c r="IF10" s="5">
        <v>143217</v>
      </c>
      <c r="IG10" s="5">
        <v>40103</v>
      </c>
      <c r="IH10" s="5">
        <v>9.3820482885389307</v>
      </c>
      <c r="II10" s="5">
        <v>161032</v>
      </c>
      <c r="IJ10" s="5">
        <v>68523</v>
      </c>
      <c r="IK10" s="5">
        <v>33552</v>
      </c>
      <c r="IL10" s="5">
        <v>36402</v>
      </c>
      <c r="IM10" s="5">
        <v>22555</v>
      </c>
      <c r="IN10" s="5">
        <v>11.550641583230901</v>
      </c>
      <c r="IO10" s="5">
        <v>1315184</v>
      </c>
      <c r="IP10" s="5">
        <v>412426</v>
      </c>
      <c r="IQ10" s="5">
        <v>187903</v>
      </c>
      <c r="IR10" s="5">
        <v>103036</v>
      </c>
      <c r="IS10" s="5">
        <v>611819</v>
      </c>
      <c r="IT10" s="5">
        <v>8.5078100751413004</v>
      </c>
      <c r="IU10" s="5">
        <v>277078</v>
      </c>
      <c r="IV10" s="5">
        <v>153687</v>
      </c>
      <c r="IW10" s="5">
        <v>58109</v>
      </c>
      <c r="IX10" s="5">
        <v>33072</v>
      </c>
      <c r="IY10" s="5">
        <v>32210</v>
      </c>
      <c r="IZ10" s="5">
        <v>7.9817911796991003</v>
      </c>
      <c r="JA10" s="5">
        <v>263279</v>
      </c>
      <c r="JB10" s="5">
        <v>151110</v>
      </c>
      <c r="JC10" s="5">
        <v>65926</v>
      </c>
      <c r="JD10" s="5">
        <v>34611</v>
      </c>
      <c r="JE10" s="5">
        <v>11632</v>
      </c>
      <c r="JF10" s="5">
        <v>8.6670098479224205</v>
      </c>
      <c r="JG10" s="5">
        <v>773158</v>
      </c>
      <c r="JH10" s="5">
        <v>405185</v>
      </c>
      <c r="JI10" s="5">
        <v>171846</v>
      </c>
      <c r="JJ10" s="5">
        <v>103697</v>
      </c>
      <c r="JK10" s="5">
        <v>92430</v>
      </c>
      <c r="JL10" s="5">
        <v>9.2218829881268096</v>
      </c>
      <c r="JM10" s="5">
        <v>209295</v>
      </c>
      <c r="JN10" s="5">
        <v>102807</v>
      </c>
      <c r="JO10" s="5">
        <v>41224</v>
      </c>
      <c r="JP10" s="5">
        <v>25497</v>
      </c>
      <c r="JQ10" s="5">
        <v>39767</v>
      </c>
      <c r="JR10" s="5">
        <v>7.8050547353782997</v>
      </c>
      <c r="JS10" s="5">
        <v>185529</v>
      </c>
      <c r="JT10" s="5">
        <v>113557</v>
      </c>
      <c r="JU10" s="5">
        <v>43790</v>
      </c>
      <c r="JV10" s="5">
        <v>19575</v>
      </c>
      <c r="JW10" s="5">
        <v>8607</v>
      </c>
      <c r="JX10" s="5">
        <v>8.2953298236279505</v>
      </c>
      <c r="JY10" s="5">
        <v>1657689</v>
      </c>
      <c r="JZ10" s="5">
        <v>909337</v>
      </c>
      <c r="KA10" s="5">
        <v>411291</v>
      </c>
      <c r="KB10" s="5">
        <v>199885</v>
      </c>
      <c r="KC10" s="5">
        <v>137176</v>
      </c>
      <c r="KD10" s="5">
        <v>7.8586094844977401</v>
      </c>
      <c r="KE10" s="5">
        <v>774274</v>
      </c>
      <c r="KF10" s="5">
        <v>469774</v>
      </c>
      <c r="KG10" s="5">
        <v>175753</v>
      </c>
      <c r="KH10" s="5">
        <v>93914</v>
      </c>
      <c r="KI10" s="5">
        <v>34833</v>
      </c>
      <c r="KJ10" s="5">
        <v>8.0182854314051699</v>
      </c>
      <c r="KK10" s="5">
        <v>868615</v>
      </c>
      <c r="KL10" s="5">
        <v>497495</v>
      </c>
      <c r="KM10" s="5">
        <v>215469</v>
      </c>
      <c r="KN10" s="5">
        <v>112451</v>
      </c>
      <c r="KO10" s="5">
        <v>43200</v>
      </c>
      <c r="KP10" s="5">
        <v>7.9863951488763201</v>
      </c>
      <c r="KQ10" s="5">
        <v>610003</v>
      </c>
      <c r="KR10" s="5">
        <v>352551</v>
      </c>
      <c r="KS10" s="5">
        <v>149715</v>
      </c>
      <c r="KT10" s="5">
        <v>78702</v>
      </c>
      <c r="KU10" s="5">
        <v>29035</v>
      </c>
      <c r="KV10" s="5">
        <v>7.77148768865682</v>
      </c>
      <c r="KW10" s="5">
        <v>1108693</v>
      </c>
      <c r="KX10" s="5">
        <v>659676</v>
      </c>
      <c r="KY10" s="5">
        <v>281782</v>
      </c>
      <c r="KZ10" s="5">
        <v>138415</v>
      </c>
      <c r="LA10" s="5">
        <v>28820</v>
      </c>
      <c r="LB10" s="5">
        <v>12.094802707545499</v>
      </c>
      <c r="LC10" s="5">
        <v>1864567</v>
      </c>
      <c r="LD10" s="5">
        <v>502611</v>
      </c>
      <c r="LE10" s="5">
        <v>200880</v>
      </c>
      <c r="LF10" s="5">
        <v>212308</v>
      </c>
      <c r="LG10" s="5">
        <v>948768</v>
      </c>
      <c r="LH10" s="5">
        <v>8.5228574931110401</v>
      </c>
      <c r="LI10" s="5">
        <v>375238</v>
      </c>
      <c r="LJ10" s="5">
        <v>210000</v>
      </c>
      <c r="LK10" s="5">
        <v>71192</v>
      </c>
      <c r="LL10" s="5">
        <v>51841</v>
      </c>
      <c r="LM10" s="5">
        <v>42205</v>
      </c>
      <c r="LN10" s="5">
        <v>8.5773902654112</v>
      </c>
      <c r="LO10" s="5">
        <v>421836</v>
      </c>
      <c r="LP10" s="5">
        <v>230825</v>
      </c>
      <c r="LQ10" s="5">
        <v>89598</v>
      </c>
      <c r="LR10" s="5">
        <v>48922</v>
      </c>
      <c r="LS10" s="5">
        <v>52491</v>
      </c>
      <c r="LT10" s="5">
        <v>9.4204659102214396</v>
      </c>
      <c r="LU10" s="5">
        <v>381962</v>
      </c>
      <c r="LV10" s="5">
        <v>163633</v>
      </c>
      <c r="LW10" s="5">
        <v>78650</v>
      </c>
      <c r="LX10" s="5">
        <v>81563</v>
      </c>
      <c r="LY10" s="5">
        <v>58116</v>
      </c>
      <c r="LZ10" s="5">
        <v>8.27104673669559</v>
      </c>
      <c r="MA10" s="5">
        <v>643734</v>
      </c>
      <c r="MB10" s="5">
        <v>362138</v>
      </c>
      <c r="MC10" s="5">
        <v>142826</v>
      </c>
      <c r="MD10" s="5">
        <v>88557</v>
      </c>
      <c r="ME10" s="5">
        <v>50213</v>
      </c>
      <c r="MF10" s="5">
        <v>8.6350269968781195</v>
      </c>
      <c r="MG10" s="5">
        <v>129089</v>
      </c>
      <c r="MH10" s="5">
        <v>69030</v>
      </c>
      <c r="MI10" s="5">
        <v>27819</v>
      </c>
      <c r="MJ10" s="5">
        <v>16426</v>
      </c>
      <c r="MK10" s="5">
        <v>15814</v>
      </c>
      <c r="ML10" s="5">
        <v>8.23271784232365</v>
      </c>
      <c r="MM10" s="5">
        <v>241000</v>
      </c>
      <c r="MN10" s="5">
        <v>130394</v>
      </c>
      <c r="MO10" s="5">
        <v>58749</v>
      </c>
      <c r="MP10" s="5">
        <v>39183</v>
      </c>
      <c r="MQ10" s="5">
        <v>12674</v>
      </c>
      <c r="MR10" s="5">
        <v>8.4346995115735801</v>
      </c>
      <c r="MS10" s="5">
        <v>470900</v>
      </c>
      <c r="MT10" s="5">
        <v>255600</v>
      </c>
      <c r="MU10" s="5">
        <v>106700</v>
      </c>
      <c r="MV10" s="5">
        <v>64900</v>
      </c>
      <c r="MW10" s="5">
        <v>43700</v>
      </c>
      <c r="MX10" s="5">
        <v>9.0137031487702508</v>
      </c>
      <c r="MY10" s="5">
        <v>609349</v>
      </c>
      <c r="MZ10" s="5">
        <v>299689</v>
      </c>
      <c r="NA10" s="5">
        <v>129569</v>
      </c>
      <c r="NB10" s="5">
        <v>88305</v>
      </c>
      <c r="NC10" s="5">
        <v>91786</v>
      </c>
      <c r="ND10" s="5">
        <v>8.1266369149603808</v>
      </c>
      <c r="NE10" s="5">
        <v>744159</v>
      </c>
      <c r="NF10" s="5">
        <v>419602</v>
      </c>
      <c r="NG10" s="5">
        <v>175578</v>
      </c>
      <c r="NH10" s="5">
        <v>108492</v>
      </c>
      <c r="NI10" s="5">
        <v>40487</v>
      </c>
      <c r="NJ10" s="5">
        <v>8.3460240963855394</v>
      </c>
      <c r="NK10" s="5">
        <v>383875</v>
      </c>
      <c r="NL10" s="5">
        <v>221740</v>
      </c>
      <c r="NM10" s="5">
        <v>79054</v>
      </c>
      <c r="NN10" s="5">
        <v>41848</v>
      </c>
      <c r="NO10" s="5">
        <v>41233</v>
      </c>
      <c r="NP10" s="5">
        <v>7.9819178009498799</v>
      </c>
      <c r="NQ10" s="5">
        <v>226134</v>
      </c>
      <c r="NR10" s="5">
        <v>130017</v>
      </c>
      <c r="NS10" s="5">
        <v>50989</v>
      </c>
      <c r="NT10" s="5">
        <v>39017</v>
      </c>
      <c r="NU10" s="5">
        <v>6111</v>
      </c>
      <c r="NV10" s="5">
        <v>11.0090784913981</v>
      </c>
      <c r="NW10" s="5">
        <v>1593767</v>
      </c>
      <c r="NX10" s="5">
        <v>536458</v>
      </c>
      <c r="NY10" s="5">
        <v>240210</v>
      </c>
      <c r="NZ10" s="5">
        <v>227079</v>
      </c>
      <c r="OA10" s="5">
        <v>590020</v>
      </c>
      <c r="OB10" s="5">
        <v>9.1405341348469804</v>
      </c>
      <c r="OC10" s="5">
        <v>545967</v>
      </c>
      <c r="OD10" s="5">
        <v>264580</v>
      </c>
      <c r="OE10" s="5">
        <v>106098</v>
      </c>
      <c r="OF10" s="5">
        <v>89139</v>
      </c>
      <c r="OG10" s="5">
        <v>86150</v>
      </c>
      <c r="OH10" s="5">
        <v>10.646019488522599</v>
      </c>
      <c r="OI10" s="5">
        <v>415424</v>
      </c>
      <c r="OJ10" s="5">
        <v>145409</v>
      </c>
      <c r="OK10" s="5">
        <v>69714</v>
      </c>
      <c r="OL10" s="5">
        <v>70521</v>
      </c>
      <c r="OM10" s="5">
        <v>129780</v>
      </c>
      <c r="ON10" s="5">
        <v>8.7697974905720208</v>
      </c>
      <c r="OO10" s="5">
        <v>1177081</v>
      </c>
      <c r="OP10" s="5">
        <v>569669</v>
      </c>
      <c r="OQ10" s="5">
        <v>279072</v>
      </c>
      <c r="OR10" s="5">
        <v>215085</v>
      </c>
      <c r="OS10" s="5">
        <v>113255</v>
      </c>
      <c r="OT10" s="5">
        <v>8.06140168859657</v>
      </c>
      <c r="OU10" s="5">
        <v>1146988</v>
      </c>
      <c r="OV10" s="5">
        <v>625824</v>
      </c>
      <c r="OW10" s="5">
        <v>292995</v>
      </c>
      <c r="OX10" s="5">
        <v>199068</v>
      </c>
      <c r="OY10" s="5">
        <v>29101</v>
      </c>
      <c r="OZ10" s="5">
        <v>8.5667766969067696</v>
      </c>
      <c r="PA10" s="5">
        <v>686175</v>
      </c>
      <c r="PB10" s="5">
        <v>342998</v>
      </c>
      <c r="PC10" s="5">
        <v>159496</v>
      </c>
      <c r="PD10" s="5">
        <v>138510</v>
      </c>
      <c r="PE10" s="5">
        <v>45171</v>
      </c>
      <c r="PF10" s="5">
        <v>8.7574367085970302</v>
      </c>
      <c r="PG10" s="5">
        <v>599963</v>
      </c>
      <c r="PH10" s="5">
        <v>292490</v>
      </c>
      <c r="PI10" s="5">
        <v>126054</v>
      </c>
      <c r="PJ10" s="5">
        <v>134498</v>
      </c>
      <c r="PK10" s="5">
        <v>46921</v>
      </c>
      <c r="PL10" s="5">
        <v>8.3874217804146003</v>
      </c>
      <c r="PM10" s="5">
        <v>215579</v>
      </c>
      <c r="PN10" s="5">
        <v>112307</v>
      </c>
      <c r="PO10" s="5">
        <v>52606</v>
      </c>
      <c r="PP10" s="5">
        <v>37450</v>
      </c>
      <c r="PQ10" s="5">
        <v>13216</v>
      </c>
      <c r="PR10" s="5">
        <v>8.5681274490645993</v>
      </c>
      <c r="PS10" s="5">
        <v>486155</v>
      </c>
      <c r="PT10" s="5">
        <v>246490</v>
      </c>
      <c r="PU10" s="5">
        <v>108782</v>
      </c>
      <c r="PV10" s="5">
        <v>96667</v>
      </c>
      <c r="PW10" s="5">
        <v>34216</v>
      </c>
      <c r="PX10" s="5">
        <v>7.9390252847799498</v>
      </c>
      <c r="PY10" s="5">
        <v>831607</v>
      </c>
      <c r="PZ10" s="5">
        <v>475897</v>
      </c>
      <c r="QA10" s="5">
        <v>208899</v>
      </c>
      <c r="QB10" s="5">
        <v>120575</v>
      </c>
      <c r="QC10" s="5">
        <v>26236</v>
      </c>
      <c r="QD10" s="5">
        <v>7.9997656956051202</v>
      </c>
      <c r="QE10" s="5">
        <v>896270</v>
      </c>
      <c r="QF10" s="5">
        <v>507872</v>
      </c>
      <c r="QG10" s="5">
        <v>216314</v>
      </c>
      <c r="QH10" s="5">
        <v>144363</v>
      </c>
      <c r="QI10" s="5">
        <v>27721</v>
      </c>
      <c r="QJ10" s="5">
        <v>8.2121041377048893</v>
      </c>
      <c r="QK10" s="5">
        <v>649563</v>
      </c>
      <c r="QL10" s="5">
        <v>354556</v>
      </c>
      <c r="QM10" s="5">
        <v>149983</v>
      </c>
      <c r="QN10" s="5">
        <v>115822</v>
      </c>
      <c r="QO10" s="5">
        <v>29202</v>
      </c>
      <c r="QP10" s="5">
        <v>8.2334781338204603</v>
      </c>
      <c r="QQ10" s="5">
        <v>612567</v>
      </c>
      <c r="QR10" s="5">
        <v>332291</v>
      </c>
      <c r="QS10" s="5">
        <v>141287</v>
      </c>
      <c r="QT10" s="5">
        <v>111399</v>
      </c>
      <c r="QU10" s="5">
        <v>27590</v>
      </c>
      <c r="QV10" s="5">
        <v>9.4576780719514204</v>
      </c>
      <c r="QW10" s="5">
        <v>4857222</v>
      </c>
      <c r="QX10" s="5">
        <v>2098191</v>
      </c>
      <c r="QY10" s="5">
        <v>966000</v>
      </c>
      <c r="QZ10" s="5">
        <v>1008400</v>
      </c>
      <c r="RA10" s="5">
        <v>784631</v>
      </c>
      <c r="RB10" s="5">
        <f t="shared" si="0"/>
        <v>10.642171131847379</v>
      </c>
      <c r="RC10" s="5">
        <f t="shared" si="1"/>
        <v>2492359</v>
      </c>
      <c r="RD10" s="5">
        <v>904161</v>
      </c>
      <c r="RE10" s="5">
        <v>375201</v>
      </c>
      <c r="RF10" s="5">
        <v>421404</v>
      </c>
      <c r="RG10" s="5">
        <v>791593</v>
      </c>
      <c r="RH10" s="5">
        <f t="shared" si="2"/>
        <v>8.7224859042329381</v>
      </c>
      <c r="RI10" s="5">
        <f t="shared" si="3"/>
        <v>356490</v>
      </c>
      <c r="RJ10" s="5">
        <v>179472</v>
      </c>
      <c r="RK10" s="5">
        <v>76735</v>
      </c>
      <c r="RL10" s="5">
        <v>65624</v>
      </c>
      <c r="RM10" s="5">
        <v>34659</v>
      </c>
      <c r="RN10" s="5">
        <f t="shared" si="4"/>
        <v>9.4187446656363178</v>
      </c>
      <c r="RO10" s="5">
        <f t="shared" si="5"/>
        <v>173404</v>
      </c>
      <c r="RP10" s="5">
        <v>71068</v>
      </c>
      <c r="RQ10" s="5">
        <v>40568</v>
      </c>
      <c r="RR10" s="5">
        <v>36640</v>
      </c>
      <c r="RS10" s="5">
        <v>25128</v>
      </c>
      <c r="RT10" s="5">
        <f t="shared" si="6"/>
        <v>8.4386925398130224</v>
      </c>
      <c r="RU10" s="5">
        <f t="shared" si="7"/>
        <v>783412</v>
      </c>
      <c r="RV10" s="5">
        <v>404755</v>
      </c>
      <c r="RW10" s="5">
        <v>182807</v>
      </c>
      <c r="RX10" s="5">
        <v>149105</v>
      </c>
      <c r="RY10" s="5">
        <v>46745</v>
      </c>
      <c r="RZ10" s="5">
        <f t="shared" si="8"/>
        <v>9.810010071354597</v>
      </c>
      <c r="SA10" s="5">
        <f t="shared" si="9"/>
        <v>420996</v>
      </c>
      <c r="SB10" s="5">
        <v>174777</v>
      </c>
      <c r="SC10" s="5">
        <v>76185</v>
      </c>
      <c r="SD10" s="5">
        <v>81224</v>
      </c>
      <c r="SE10" s="5">
        <v>88810</v>
      </c>
      <c r="SF10" s="5">
        <f t="shared" si="10"/>
        <v>10.071506720180539</v>
      </c>
      <c r="SG10" s="5">
        <f t="shared" si="11"/>
        <v>700130</v>
      </c>
      <c r="SH10" s="5">
        <v>260373</v>
      </c>
      <c r="SI10" s="5">
        <v>129482</v>
      </c>
      <c r="SJ10" s="5">
        <v>160153</v>
      </c>
      <c r="SK10" s="5">
        <v>150122</v>
      </c>
      <c r="SL10" s="5">
        <f t="shared" si="12"/>
        <v>8.8145507222797566</v>
      </c>
      <c r="SM10" s="5">
        <f t="shared" si="13"/>
        <v>319613</v>
      </c>
      <c r="SN10" s="5">
        <v>149731</v>
      </c>
      <c r="SO10" s="5">
        <v>67191</v>
      </c>
      <c r="SP10" s="5">
        <v>82229</v>
      </c>
      <c r="SQ10" s="5">
        <v>20462</v>
      </c>
      <c r="SR10" s="5">
        <f t="shared" si="14"/>
        <v>8.5430189384833195</v>
      </c>
      <c r="SS10" s="5">
        <f t="shared" si="15"/>
        <v>336933</v>
      </c>
      <c r="ST10" s="5">
        <v>166060</v>
      </c>
      <c r="SU10" s="5">
        <v>74565</v>
      </c>
      <c r="SV10" s="5">
        <v>82487</v>
      </c>
      <c r="SW10" s="5">
        <v>13821</v>
      </c>
      <c r="SX10" s="5">
        <f t="shared" si="16"/>
        <v>8.5138880348562438</v>
      </c>
      <c r="SY10" s="5">
        <f t="shared" si="17"/>
        <v>455356</v>
      </c>
      <c r="SZ10" s="5">
        <v>231648</v>
      </c>
      <c r="TA10" s="5">
        <v>104750</v>
      </c>
      <c r="TB10" s="5">
        <v>89779</v>
      </c>
      <c r="TC10" s="5">
        <v>29179</v>
      </c>
      <c r="TD10" s="5">
        <f t="shared" si="18"/>
        <v>9.0097501774839106</v>
      </c>
      <c r="TE10" s="5">
        <f t="shared" si="19"/>
        <v>373416.01417627186</v>
      </c>
      <c r="TF10" s="5">
        <v>176308</v>
      </c>
      <c r="TG10" s="5">
        <v>75289</v>
      </c>
      <c r="TH10" s="5">
        <v>80006</v>
      </c>
      <c r="TI10" s="5">
        <v>41804</v>
      </c>
      <c r="TJ10" s="5">
        <f t="shared" si="20"/>
        <v>9.0141762718428282</v>
      </c>
      <c r="TK10" s="5">
        <f t="shared" si="21"/>
        <v>805642</v>
      </c>
      <c r="TL10" s="5">
        <v>364342</v>
      </c>
      <c r="TM10" s="5">
        <v>170967</v>
      </c>
      <c r="TN10" s="5">
        <v>196971</v>
      </c>
      <c r="TO10" s="5">
        <v>73362</v>
      </c>
      <c r="TP10" s="5">
        <f t="shared" si="22"/>
        <v>8.9015088863576075</v>
      </c>
      <c r="TQ10" s="5">
        <f t="shared" si="23"/>
        <v>320435</v>
      </c>
      <c r="TR10" s="5">
        <v>147666</v>
      </c>
      <c r="TS10" s="5">
        <v>67371</v>
      </c>
      <c r="TT10" s="5">
        <v>81587</v>
      </c>
      <c r="TU10" s="5">
        <v>23811</v>
      </c>
      <c r="TV10" s="5">
        <f t="shared" si="24"/>
        <v>8.2915923591307177</v>
      </c>
      <c r="TW10" s="5">
        <f t="shared" si="25"/>
        <v>730074</v>
      </c>
      <c r="TX10" s="5">
        <v>379929</v>
      </c>
      <c r="TY10" s="5">
        <v>176862</v>
      </c>
      <c r="TZ10" s="5">
        <v>147596</v>
      </c>
      <c r="UA10" s="5">
        <v>25687</v>
      </c>
      <c r="UB10" s="5">
        <f t="shared" si="26"/>
        <v>8.4489465028388349</v>
      </c>
      <c r="UC10" s="5">
        <f t="shared" si="27"/>
        <v>516233</v>
      </c>
      <c r="UD10" s="5">
        <v>246824</v>
      </c>
      <c r="UE10" s="5">
        <v>129629</v>
      </c>
      <c r="UF10" s="5">
        <v>130615</v>
      </c>
      <c r="UG10" s="5">
        <v>9165</v>
      </c>
      <c r="UH10" s="5">
        <f t="shared" si="28"/>
        <v>8.2863929361763411</v>
      </c>
      <c r="UI10" s="5">
        <f t="shared" si="29"/>
        <v>819273</v>
      </c>
      <c r="UJ10" s="5">
        <v>416571</v>
      </c>
      <c r="UK10" s="5">
        <v>212540</v>
      </c>
      <c r="UL10" s="5">
        <v>166515</v>
      </c>
      <c r="UM10" s="5">
        <v>23647</v>
      </c>
      <c r="UN10" s="5">
        <f t="shared" si="30"/>
        <v>9.7260589721057986</v>
      </c>
      <c r="UO10" s="5">
        <f t="shared" si="31"/>
        <v>217357</v>
      </c>
      <c r="UP10" s="5">
        <v>93358</v>
      </c>
      <c r="UQ10" s="5">
        <v>42331</v>
      </c>
      <c r="UR10" s="5">
        <v>33447</v>
      </c>
      <c r="US10" s="5">
        <v>48221</v>
      </c>
      <c r="UT10" s="5">
        <f t="shared" si="32"/>
        <v>8.5190164912039261</v>
      </c>
      <c r="UU10" s="5">
        <f t="shared" si="33"/>
        <v>435990</v>
      </c>
      <c r="UV10" s="5">
        <v>196457</v>
      </c>
      <c r="UW10" s="5">
        <v>117828</v>
      </c>
      <c r="UX10" s="5">
        <v>118067</v>
      </c>
      <c r="UY10" s="5">
        <v>3638</v>
      </c>
      <c r="UZ10" s="5">
        <f t="shared" si="34"/>
        <v>8.0199899949572977</v>
      </c>
      <c r="VA10" s="5">
        <f t="shared" si="35"/>
        <v>497749</v>
      </c>
      <c r="VB10" s="5">
        <v>276757</v>
      </c>
      <c r="VC10" s="5">
        <v>115600</v>
      </c>
      <c r="VD10" s="5">
        <v>98818</v>
      </c>
      <c r="VE10" s="5">
        <v>6574</v>
      </c>
      <c r="VF10" s="5">
        <v>10.8230364218866</v>
      </c>
      <c r="VG10" s="5">
        <v>1441743</v>
      </c>
      <c r="VH10" s="5">
        <v>485598</v>
      </c>
      <c r="VI10" s="5">
        <v>215049</v>
      </c>
      <c r="VJ10" s="5">
        <v>275632</v>
      </c>
      <c r="VK10" s="5">
        <v>465464</v>
      </c>
      <c r="VL10" s="5">
        <v>8.2385370669852591</v>
      </c>
      <c r="VM10" s="5">
        <v>1066541</v>
      </c>
      <c r="VN10" s="5">
        <v>540800</v>
      </c>
      <c r="VO10" s="5">
        <v>291970.14601348998</v>
      </c>
      <c r="VP10" s="5">
        <v>206531.85398650999</v>
      </c>
      <c r="VQ10" s="5">
        <v>27239</v>
      </c>
      <c r="VR10" s="5">
        <v>8.5620858405057501</v>
      </c>
      <c r="VS10" s="5">
        <v>315096</v>
      </c>
      <c r="VT10" s="5">
        <v>148184</v>
      </c>
      <c r="VU10" s="5">
        <v>85639</v>
      </c>
      <c r="VV10" s="5">
        <v>65586</v>
      </c>
      <c r="VW10" s="5">
        <v>15687</v>
      </c>
      <c r="VX10" s="5">
        <v>8.5061443225158992</v>
      </c>
      <c r="VY10" s="5">
        <v>394925</v>
      </c>
      <c r="VZ10" s="5">
        <v>185840</v>
      </c>
      <c r="WA10" s="5">
        <v>99984</v>
      </c>
      <c r="WB10" s="5">
        <v>56616</v>
      </c>
      <c r="WC10" s="5">
        <v>20151</v>
      </c>
      <c r="WD10" s="5">
        <v>7.8780327709683302</v>
      </c>
      <c r="WE10" s="5">
        <v>988741</v>
      </c>
      <c r="WF10" s="5">
        <v>543325</v>
      </c>
      <c r="WG10" s="5">
        <v>287488</v>
      </c>
      <c r="WH10" s="5">
        <v>146214</v>
      </c>
      <c r="WI10" s="5">
        <v>11714</v>
      </c>
      <c r="WJ10" s="5">
        <v>8.9238108601094392</v>
      </c>
      <c r="WK10" s="5">
        <v>178175</v>
      </c>
      <c r="WL10" s="5">
        <v>85800</v>
      </c>
      <c r="WM10" s="5">
        <v>44400</v>
      </c>
      <c r="WN10" s="5">
        <v>23000</v>
      </c>
      <c r="WO10" s="5">
        <v>24975</v>
      </c>
      <c r="WP10" s="5">
        <v>8.1582718128892093</v>
      </c>
      <c r="WQ10" s="5">
        <v>322021</v>
      </c>
      <c r="WR10" s="5">
        <v>178827</v>
      </c>
      <c r="WS10" s="5">
        <v>68925.050847201099</v>
      </c>
      <c r="WT10" s="5">
        <v>63613.949152798901</v>
      </c>
      <c r="WU10" s="5">
        <v>10655</v>
      </c>
      <c r="WV10" s="5">
        <v>7.8639368815948201</v>
      </c>
      <c r="WW10" s="5">
        <v>333771</v>
      </c>
      <c r="WX10" s="5">
        <v>190000</v>
      </c>
      <c r="WY10" s="5">
        <v>89705.974364405498</v>
      </c>
      <c r="WZ10" s="5">
        <v>46910.025635594502</v>
      </c>
      <c r="XA10" s="5">
        <v>7155</v>
      </c>
      <c r="XB10" s="5">
        <v>11.0715951162988</v>
      </c>
      <c r="XC10" s="5">
        <v>990724</v>
      </c>
      <c r="XD10" s="5">
        <v>348251</v>
      </c>
      <c r="XE10" s="5">
        <v>149297</v>
      </c>
      <c r="XF10" s="5">
        <v>88775</v>
      </c>
      <c r="XG10" s="5">
        <v>404401</v>
      </c>
      <c r="XH10" s="5">
        <v>8.1665330010602002</v>
      </c>
      <c r="XI10" s="5">
        <v>511226</v>
      </c>
      <c r="XJ10" s="5">
        <v>261479</v>
      </c>
      <c r="XK10" s="5">
        <v>150086</v>
      </c>
      <c r="XL10" s="5">
        <v>84820</v>
      </c>
      <c r="XM10" s="5">
        <v>14841</v>
      </c>
      <c r="XN10" s="5">
        <v>8.5566809633490699</v>
      </c>
      <c r="XO10" s="5">
        <v>1124037</v>
      </c>
      <c r="XP10" s="5">
        <v>551324</v>
      </c>
      <c r="XQ10" s="5">
        <v>302806</v>
      </c>
      <c r="XR10" s="5">
        <v>183421</v>
      </c>
      <c r="XS10" s="5">
        <v>86486</v>
      </c>
      <c r="XT10" s="5">
        <v>7.9248972415595498</v>
      </c>
      <c r="XU10" s="5">
        <v>420890</v>
      </c>
      <c r="XV10" s="5">
        <v>237944</v>
      </c>
      <c r="XW10" s="5">
        <v>116746</v>
      </c>
      <c r="XX10" s="5">
        <v>50517</v>
      </c>
      <c r="XY10" s="5">
        <v>15683</v>
      </c>
      <c r="XZ10" s="5">
        <v>8.0813444202059301</v>
      </c>
      <c r="YA10" s="5">
        <v>1594799</v>
      </c>
      <c r="YB10" s="5">
        <v>832862</v>
      </c>
      <c r="YC10" s="5">
        <v>462720</v>
      </c>
      <c r="YD10" s="5">
        <v>265251</v>
      </c>
      <c r="YE10" s="5">
        <v>33966</v>
      </c>
      <c r="YF10" s="5">
        <v>8.4298922362797697</v>
      </c>
      <c r="YG10" s="5">
        <v>684646</v>
      </c>
      <c r="YH10" s="5">
        <v>330254</v>
      </c>
      <c r="YI10" s="5">
        <v>201604</v>
      </c>
      <c r="YJ10" s="5">
        <v>117269</v>
      </c>
      <c r="YK10" s="5">
        <v>35519</v>
      </c>
      <c r="YL10" s="52"/>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row>
    <row r="11" spans="1:752" ht="15.6">
      <c r="A11" s="5">
        <v>2017</v>
      </c>
      <c r="B11" s="5">
        <v>10.0196258347352</v>
      </c>
      <c r="C11" s="5">
        <v>1961700</v>
      </c>
      <c r="D11" s="5">
        <v>784900</v>
      </c>
      <c r="E11" s="5">
        <v>411700</v>
      </c>
      <c r="F11" s="5">
        <v>250200</v>
      </c>
      <c r="G11" s="5">
        <v>514900</v>
      </c>
      <c r="H11" s="5">
        <v>12.375609319889399</v>
      </c>
      <c r="I11" s="5">
        <v>1464953</v>
      </c>
      <c r="J11" s="5">
        <v>390000</v>
      </c>
      <c r="K11" s="5">
        <v>157586</v>
      </c>
      <c r="L11" s="5">
        <v>76615</v>
      </c>
      <c r="M11" s="5">
        <v>840752</v>
      </c>
      <c r="N11" s="5">
        <v>9.0901477642459394</v>
      </c>
      <c r="O11" s="5">
        <v>777590</v>
      </c>
      <c r="P11" s="5">
        <v>374871</v>
      </c>
      <c r="Q11" s="5">
        <v>154734</v>
      </c>
      <c r="R11" s="5">
        <v>135296</v>
      </c>
      <c r="S11" s="5">
        <v>112689</v>
      </c>
      <c r="T11" s="5">
        <v>8.4283150127286195</v>
      </c>
      <c r="U11" s="5">
        <v>1619579</v>
      </c>
      <c r="V11" s="5">
        <v>940238</v>
      </c>
      <c r="W11" s="5">
        <v>286870</v>
      </c>
      <c r="X11" s="5">
        <v>213118</v>
      </c>
      <c r="Y11" s="5">
        <v>179353</v>
      </c>
      <c r="Z11" s="5">
        <v>9.2973079268632493</v>
      </c>
      <c r="AA11" s="5">
        <v>628029</v>
      </c>
      <c r="AB11" s="5">
        <v>290642</v>
      </c>
      <c r="AC11" s="5">
        <v>121407</v>
      </c>
      <c r="AD11" s="5">
        <v>113304</v>
      </c>
      <c r="AE11" s="5">
        <v>102676</v>
      </c>
      <c r="AF11" s="5">
        <v>8.9195196074574898</v>
      </c>
      <c r="AG11" s="5">
        <v>1372794</v>
      </c>
      <c r="AH11" s="5">
        <v>730617</v>
      </c>
      <c r="AI11" s="5">
        <v>245505</v>
      </c>
      <c r="AJ11" s="5">
        <v>173834</v>
      </c>
      <c r="AK11" s="5">
        <v>222838</v>
      </c>
      <c r="AL11" s="5">
        <v>9.1757456362007996</v>
      </c>
      <c r="AM11" s="5">
        <v>738061</v>
      </c>
      <c r="AN11" s="5">
        <v>332874</v>
      </c>
      <c r="AO11" s="5">
        <v>161776</v>
      </c>
      <c r="AP11" s="5">
        <v>143886</v>
      </c>
      <c r="AQ11" s="5">
        <v>99525</v>
      </c>
      <c r="AR11" s="5">
        <v>8.1209355795568996</v>
      </c>
      <c r="AS11" s="5">
        <v>775049</v>
      </c>
      <c r="AT11" s="5">
        <v>444611</v>
      </c>
      <c r="AU11" s="5">
        <v>166073</v>
      </c>
      <c r="AV11" s="5">
        <v>124510</v>
      </c>
      <c r="AW11" s="5">
        <v>39855</v>
      </c>
      <c r="AX11" s="5">
        <v>8.7723003664145107</v>
      </c>
      <c r="AY11" s="5">
        <v>706031</v>
      </c>
      <c r="AZ11" s="5">
        <v>349138</v>
      </c>
      <c r="BA11" s="5">
        <v>154800</v>
      </c>
      <c r="BB11" s="5">
        <v>132000</v>
      </c>
      <c r="BC11" s="5">
        <v>70093</v>
      </c>
      <c r="BD11" s="5">
        <v>8.4135151475230892</v>
      </c>
      <c r="BE11" s="5">
        <v>850172</v>
      </c>
      <c r="BF11" s="5">
        <v>453559</v>
      </c>
      <c r="BG11" s="5">
        <v>192401</v>
      </c>
      <c r="BH11" s="5">
        <v>141855</v>
      </c>
      <c r="BI11" s="5">
        <v>62357</v>
      </c>
      <c r="BJ11" s="5">
        <v>9.5324423847313806</v>
      </c>
      <c r="BK11" s="5">
        <v>525208</v>
      </c>
      <c r="BL11" s="5">
        <v>210467</v>
      </c>
      <c r="BM11" s="5">
        <v>111885</v>
      </c>
      <c r="BN11" s="5">
        <v>127237</v>
      </c>
      <c r="BO11" s="5">
        <v>75619</v>
      </c>
      <c r="BP11" s="5">
        <v>10.0440559440559</v>
      </c>
      <c r="BQ11" s="5">
        <v>367510</v>
      </c>
      <c r="BR11" s="5">
        <v>147241</v>
      </c>
      <c r="BS11" s="5">
        <v>66597</v>
      </c>
      <c r="BT11" s="5">
        <v>62570</v>
      </c>
      <c r="BU11" s="5">
        <v>91102</v>
      </c>
      <c r="BV11" s="5">
        <v>9.0758878736511406</v>
      </c>
      <c r="BW11" s="5">
        <v>483740</v>
      </c>
      <c r="BX11" s="5">
        <v>221476</v>
      </c>
      <c r="BY11" s="5">
        <v>110882</v>
      </c>
      <c r="BZ11" s="5">
        <v>89634</v>
      </c>
      <c r="CA11" s="5">
        <v>61748</v>
      </c>
      <c r="CB11" s="5">
        <v>7.6849653678191503</v>
      </c>
      <c r="CC11" s="5">
        <v>799401</v>
      </c>
      <c r="CD11" s="5">
        <v>510709</v>
      </c>
      <c r="CE11" s="5">
        <v>156375</v>
      </c>
      <c r="CF11" s="5">
        <v>111333</v>
      </c>
      <c r="CG11" s="5">
        <v>20984</v>
      </c>
      <c r="CH11" s="5">
        <v>10.317994463419399</v>
      </c>
      <c r="CI11" s="5">
        <v>1387499</v>
      </c>
      <c r="CJ11" s="5">
        <v>560411</v>
      </c>
      <c r="CK11" s="5">
        <v>224797</v>
      </c>
      <c r="CL11" s="5">
        <v>176522</v>
      </c>
      <c r="CM11" s="5">
        <v>425769</v>
      </c>
      <c r="CN11" s="5">
        <v>9.4272356456574506</v>
      </c>
      <c r="CO11" s="5">
        <v>1033102</v>
      </c>
      <c r="CP11" s="5">
        <v>477640</v>
      </c>
      <c r="CQ11" s="5">
        <v>198936</v>
      </c>
      <c r="CR11" s="5">
        <v>155346</v>
      </c>
      <c r="CS11" s="5">
        <v>201180</v>
      </c>
      <c r="CT11" s="5">
        <v>8.5627912497138006</v>
      </c>
      <c r="CU11" s="5">
        <v>1187984</v>
      </c>
      <c r="CV11" s="5">
        <v>623185</v>
      </c>
      <c r="CW11" s="5">
        <v>260585</v>
      </c>
      <c r="CX11" s="5">
        <v>194835</v>
      </c>
      <c r="CY11" s="5">
        <v>109379</v>
      </c>
      <c r="CZ11" s="5">
        <v>9.5118555253055099</v>
      </c>
      <c r="DA11" s="5">
        <v>566023</v>
      </c>
      <c r="DB11" s="5">
        <v>251123</v>
      </c>
      <c r="DC11" s="5">
        <v>106603</v>
      </c>
      <c r="DD11" s="5">
        <v>103747</v>
      </c>
      <c r="DE11" s="5">
        <v>104550</v>
      </c>
      <c r="DF11" s="5">
        <v>9.0462954596463199</v>
      </c>
      <c r="DG11" s="5">
        <v>343079</v>
      </c>
      <c r="DH11" s="5">
        <v>160299</v>
      </c>
      <c r="DI11" s="5">
        <v>70628</v>
      </c>
      <c r="DJ11" s="5">
        <v>72071</v>
      </c>
      <c r="DK11" s="5">
        <v>40081</v>
      </c>
      <c r="DL11" s="5">
        <v>9.80080790881137</v>
      </c>
      <c r="DM11" s="5">
        <v>662451</v>
      </c>
      <c r="DN11" s="5">
        <v>255803</v>
      </c>
      <c r="DO11" s="5">
        <v>139077</v>
      </c>
      <c r="DP11" s="5">
        <v>143773</v>
      </c>
      <c r="DQ11" s="5">
        <v>123798</v>
      </c>
      <c r="DR11" s="5">
        <v>8.7119231966480104</v>
      </c>
      <c r="DS11" s="5">
        <v>809548</v>
      </c>
      <c r="DT11" s="5">
        <v>414049</v>
      </c>
      <c r="DU11" s="5">
        <v>172698</v>
      </c>
      <c r="DV11" s="5">
        <v>137668</v>
      </c>
      <c r="DW11" s="5">
        <v>85133</v>
      </c>
      <c r="DX11" s="5">
        <v>8.7028472631212797</v>
      </c>
      <c r="DY11" s="5">
        <v>290349</v>
      </c>
      <c r="DZ11" s="5">
        <v>133459</v>
      </c>
      <c r="EA11" s="5">
        <v>73553</v>
      </c>
      <c r="EB11" s="5">
        <v>67315</v>
      </c>
      <c r="EC11" s="5">
        <v>16022</v>
      </c>
      <c r="ED11" s="5">
        <v>9.8773554524644709</v>
      </c>
      <c r="EE11" s="5">
        <v>114893</v>
      </c>
      <c r="EF11" s="5">
        <v>48222</v>
      </c>
      <c r="EG11" s="5">
        <v>20607</v>
      </c>
      <c r="EH11" s="5">
        <v>19245</v>
      </c>
      <c r="EI11" s="5">
        <v>26819</v>
      </c>
      <c r="EJ11" s="5">
        <v>8.5385687638693302</v>
      </c>
      <c r="EK11" s="5">
        <v>893158</v>
      </c>
      <c r="EL11" s="5">
        <v>453416</v>
      </c>
      <c r="EM11" s="5">
        <v>212767</v>
      </c>
      <c r="EN11" s="5">
        <v>160177</v>
      </c>
      <c r="EO11" s="5">
        <v>66798</v>
      </c>
      <c r="EP11" s="5">
        <v>8.8926812248583893</v>
      </c>
      <c r="EQ11" s="5">
        <v>341068</v>
      </c>
      <c r="ER11" s="5">
        <v>162436</v>
      </c>
      <c r="ES11" s="5">
        <v>78209</v>
      </c>
      <c r="ET11" s="5">
        <v>63064</v>
      </c>
      <c r="EU11" s="5">
        <v>37359</v>
      </c>
      <c r="EV11" s="5">
        <v>11.275827158852399</v>
      </c>
      <c r="EW11" s="5">
        <v>1639679</v>
      </c>
      <c r="EX11" s="5">
        <v>501527</v>
      </c>
      <c r="EY11" s="5">
        <v>227179</v>
      </c>
      <c r="EZ11" s="5">
        <v>285151</v>
      </c>
      <c r="FA11" s="5">
        <v>625822</v>
      </c>
      <c r="FB11" s="5">
        <v>8.9968846651657408</v>
      </c>
      <c r="FC11" s="5">
        <v>311363</v>
      </c>
      <c r="FD11" s="5">
        <v>150000</v>
      </c>
      <c r="FE11" s="5">
        <v>64405</v>
      </c>
      <c r="FF11" s="5">
        <v>57419</v>
      </c>
      <c r="FG11" s="5">
        <v>39539</v>
      </c>
      <c r="FH11" s="5">
        <v>7.8941619958334899</v>
      </c>
      <c r="FI11" s="5">
        <v>899554</v>
      </c>
      <c r="FJ11" s="5">
        <v>513833</v>
      </c>
      <c r="FK11" s="5">
        <v>218471</v>
      </c>
      <c r="FL11" s="5">
        <v>156003</v>
      </c>
      <c r="FM11" s="5">
        <v>11247</v>
      </c>
      <c r="FN11" s="5">
        <v>8.0345915690562109</v>
      </c>
      <c r="FO11" s="5">
        <v>815401</v>
      </c>
      <c r="FP11" s="5">
        <v>471969</v>
      </c>
      <c r="FQ11" s="5">
        <v>171568</v>
      </c>
      <c r="FR11" s="5">
        <v>143584</v>
      </c>
      <c r="FS11" s="5">
        <v>28280</v>
      </c>
      <c r="FT11" s="5">
        <v>8.8112807749226398</v>
      </c>
      <c r="FU11" s="5">
        <v>564908</v>
      </c>
      <c r="FV11" s="5">
        <v>288083</v>
      </c>
      <c r="FW11" s="5">
        <v>105461</v>
      </c>
      <c r="FX11" s="5">
        <v>110477</v>
      </c>
      <c r="FY11" s="5">
        <v>60887</v>
      </c>
      <c r="FZ11" s="5">
        <v>8.1065404013456792</v>
      </c>
      <c r="GA11" s="5">
        <v>1424408</v>
      </c>
      <c r="GB11" s="5">
        <v>766532</v>
      </c>
      <c r="GC11" s="5">
        <v>365401</v>
      </c>
      <c r="GD11" s="5">
        <v>255095</v>
      </c>
      <c r="GE11" s="5">
        <v>37380</v>
      </c>
      <c r="GF11" s="5">
        <v>9.1663854214751304</v>
      </c>
      <c r="GG11" s="5">
        <v>522083</v>
      </c>
      <c r="GH11" s="5">
        <v>244364</v>
      </c>
      <c r="GI11" s="5">
        <v>107770</v>
      </c>
      <c r="GJ11" s="5">
        <v>92421</v>
      </c>
      <c r="GK11" s="5">
        <v>77528</v>
      </c>
      <c r="GL11" s="5">
        <v>8.9757931790728591</v>
      </c>
      <c r="GM11" s="5">
        <v>520721</v>
      </c>
      <c r="GN11" s="5">
        <v>237128</v>
      </c>
      <c r="GO11" s="5">
        <v>122004</v>
      </c>
      <c r="GP11" s="5">
        <v>108086</v>
      </c>
      <c r="GQ11" s="5">
        <v>53503</v>
      </c>
      <c r="GR11" s="5">
        <v>8.6819573906401803</v>
      </c>
      <c r="GS11" s="5">
        <v>674265</v>
      </c>
      <c r="GT11" s="5">
        <v>318200</v>
      </c>
      <c r="GU11" s="5">
        <v>161300</v>
      </c>
      <c r="GV11" s="5">
        <v>155800</v>
      </c>
      <c r="GW11" s="5">
        <v>38965</v>
      </c>
      <c r="GX11" s="5">
        <v>9.6457335768921695</v>
      </c>
      <c r="GY11" s="5">
        <v>277551</v>
      </c>
      <c r="GZ11" s="5">
        <v>114622</v>
      </c>
      <c r="HA11" s="5">
        <v>60079</v>
      </c>
      <c r="HB11" s="5">
        <v>49215</v>
      </c>
      <c r="HC11" s="5">
        <v>53635</v>
      </c>
      <c r="HD11" s="5">
        <v>10.664057580957801</v>
      </c>
      <c r="HE11" s="5">
        <v>566993</v>
      </c>
      <c r="HF11" s="5">
        <v>190000</v>
      </c>
      <c r="HG11" s="5">
        <v>94754</v>
      </c>
      <c r="HH11" s="5">
        <v>115541</v>
      </c>
      <c r="HI11" s="5">
        <v>166698</v>
      </c>
      <c r="HJ11" s="5">
        <v>8.4422010558570495</v>
      </c>
      <c r="HK11" s="5">
        <v>270870</v>
      </c>
      <c r="HL11" s="5">
        <v>132119</v>
      </c>
      <c r="HM11" s="5">
        <v>66657</v>
      </c>
      <c r="HN11" s="5">
        <v>64848</v>
      </c>
      <c r="HO11" s="5">
        <v>7246</v>
      </c>
      <c r="HP11" s="5">
        <v>9.8932246025691306</v>
      </c>
      <c r="HQ11" s="5">
        <v>193996</v>
      </c>
      <c r="HR11" s="5">
        <v>70430</v>
      </c>
      <c r="HS11" s="5">
        <v>43474</v>
      </c>
      <c r="HT11" s="5">
        <v>44018</v>
      </c>
      <c r="HU11" s="5">
        <v>36074</v>
      </c>
      <c r="HV11" s="5">
        <v>9.3947561534933506</v>
      </c>
      <c r="HW11" s="5">
        <v>196230</v>
      </c>
      <c r="HX11" s="5">
        <v>80000</v>
      </c>
      <c r="HY11" s="5">
        <v>44581</v>
      </c>
      <c r="HZ11" s="5">
        <v>46020</v>
      </c>
      <c r="IA11" s="5">
        <v>25629</v>
      </c>
      <c r="IB11" s="5">
        <v>8.7754407011826601</v>
      </c>
      <c r="IC11" s="5">
        <v>558485</v>
      </c>
      <c r="ID11" s="5">
        <v>258231</v>
      </c>
      <c r="IE11" s="5">
        <v>133794</v>
      </c>
      <c r="IF11" s="5">
        <v>128985</v>
      </c>
      <c r="IG11" s="5">
        <v>37475</v>
      </c>
      <c r="IH11" s="5">
        <v>9.3790953371650101</v>
      </c>
      <c r="II11" s="5">
        <v>161983</v>
      </c>
      <c r="IJ11" s="5">
        <v>68695</v>
      </c>
      <c r="IK11" s="5">
        <v>34736</v>
      </c>
      <c r="IL11" s="5">
        <v>35593</v>
      </c>
      <c r="IM11" s="5">
        <v>22959</v>
      </c>
      <c r="IN11" s="5">
        <v>11.508907302970499</v>
      </c>
      <c r="IO11" s="5">
        <v>1326159</v>
      </c>
      <c r="IP11" s="5">
        <v>419619</v>
      </c>
      <c r="IQ11" s="5">
        <v>190919</v>
      </c>
      <c r="IR11" s="5">
        <v>105820</v>
      </c>
      <c r="IS11" s="5">
        <v>609801</v>
      </c>
      <c r="IT11" s="5">
        <v>8.5253169436054108</v>
      </c>
      <c r="IU11" s="5">
        <v>285382</v>
      </c>
      <c r="IV11" s="5">
        <v>155242</v>
      </c>
      <c r="IW11" s="5">
        <v>63088</v>
      </c>
      <c r="IX11" s="5">
        <v>34776</v>
      </c>
      <c r="IY11" s="5">
        <v>32276</v>
      </c>
      <c r="IZ11" s="5">
        <v>8.4451247967192202</v>
      </c>
      <c r="JA11" s="5">
        <v>282860</v>
      </c>
      <c r="JB11" s="5">
        <v>151191</v>
      </c>
      <c r="JC11" s="5">
        <v>69354</v>
      </c>
      <c r="JD11" s="5">
        <v>34896</v>
      </c>
      <c r="JE11" s="5">
        <v>27419</v>
      </c>
      <c r="JF11" s="5">
        <v>8.6833468834343002</v>
      </c>
      <c r="JG11" s="5">
        <v>784742</v>
      </c>
      <c r="JH11" s="5">
        <v>403274</v>
      </c>
      <c r="JI11" s="5">
        <v>184559</v>
      </c>
      <c r="JJ11" s="5">
        <v>104258</v>
      </c>
      <c r="JK11" s="5">
        <v>92651</v>
      </c>
      <c r="JL11" s="5">
        <v>9.1315198508537794</v>
      </c>
      <c r="JM11" s="5">
        <v>212409</v>
      </c>
      <c r="JN11" s="5">
        <v>104303</v>
      </c>
      <c r="JO11" s="5">
        <v>44955</v>
      </c>
      <c r="JP11" s="5">
        <v>25303</v>
      </c>
      <c r="JQ11" s="5">
        <v>37848</v>
      </c>
      <c r="JR11" s="5">
        <v>7.8858208182288996</v>
      </c>
      <c r="JS11" s="5">
        <v>193100</v>
      </c>
      <c r="JT11" s="5">
        <v>113940</v>
      </c>
      <c r="JU11" s="5">
        <v>49128</v>
      </c>
      <c r="JV11" s="5">
        <v>20888</v>
      </c>
      <c r="JW11" s="5">
        <v>9144</v>
      </c>
      <c r="JX11" s="5">
        <v>8.1413055067064501</v>
      </c>
      <c r="JY11" s="5">
        <v>1632010</v>
      </c>
      <c r="JZ11" s="5">
        <v>899808</v>
      </c>
      <c r="KA11" s="5">
        <v>426596</v>
      </c>
      <c r="KB11" s="5">
        <v>210304</v>
      </c>
      <c r="KC11" s="5">
        <v>95302</v>
      </c>
      <c r="KD11" s="5">
        <v>7.8458275885365998</v>
      </c>
      <c r="KE11" s="5">
        <v>799274</v>
      </c>
      <c r="KF11" s="5">
        <v>480248</v>
      </c>
      <c r="KG11" s="5">
        <v>191446</v>
      </c>
      <c r="KH11" s="5">
        <v>93704</v>
      </c>
      <c r="KI11" s="5">
        <v>33876</v>
      </c>
      <c r="KJ11" s="5">
        <v>8.0266588570373294</v>
      </c>
      <c r="KK11" s="5">
        <v>882671</v>
      </c>
      <c r="KL11" s="5">
        <v>500351</v>
      </c>
      <c r="KM11" s="5">
        <v>224789</v>
      </c>
      <c r="KN11" s="5">
        <v>115201</v>
      </c>
      <c r="KO11" s="5">
        <v>42330</v>
      </c>
      <c r="KP11" s="5">
        <v>8.0029201428344798</v>
      </c>
      <c r="KQ11" s="5">
        <v>617778</v>
      </c>
      <c r="KR11" s="5">
        <v>351386</v>
      </c>
      <c r="KS11" s="5">
        <v>159560</v>
      </c>
      <c r="KT11" s="5">
        <v>77410</v>
      </c>
      <c r="KU11" s="5">
        <v>29422</v>
      </c>
      <c r="KV11" s="5">
        <v>7.8551434866491299</v>
      </c>
      <c r="KW11" s="5">
        <v>1131499</v>
      </c>
      <c r="KX11" s="5">
        <v>649604</v>
      </c>
      <c r="KY11" s="5">
        <v>306027</v>
      </c>
      <c r="KZ11" s="5">
        <v>144417</v>
      </c>
      <c r="LA11" s="5">
        <v>31451</v>
      </c>
      <c r="LB11" s="5">
        <v>11.977952033285201</v>
      </c>
      <c r="LC11" s="5">
        <v>1911242</v>
      </c>
      <c r="LD11" s="5">
        <v>534646</v>
      </c>
      <c r="LE11" s="5">
        <v>208289</v>
      </c>
      <c r="LF11" s="5">
        <v>220656</v>
      </c>
      <c r="LG11" s="5">
        <v>947651</v>
      </c>
      <c r="LH11" s="5">
        <v>8.5434030555373397</v>
      </c>
      <c r="LI11" s="5">
        <v>381275</v>
      </c>
      <c r="LJ11" s="5">
        <v>210000</v>
      </c>
      <c r="LK11" s="5">
        <v>77050</v>
      </c>
      <c r="LL11" s="5">
        <v>50916</v>
      </c>
      <c r="LM11" s="5">
        <v>43309</v>
      </c>
      <c r="LN11" s="5">
        <v>8.5201133664559201</v>
      </c>
      <c r="LO11" s="5">
        <v>435755</v>
      </c>
      <c r="LP11" s="5">
        <v>238567</v>
      </c>
      <c r="LQ11" s="5">
        <v>96864</v>
      </c>
      <c r="LR11" s="5">
        <v>48920</v>
      </c>
      <c r="LS11" s="5">
        <v>51404</v>
      </c>
      <c r="LT11" s="5">
        <v>9.3630783895013696</v>
      </c>
      <c r="LU11" s="5">
        <v>379783</v>
      </c>
      <c r="LV11" s="5">
        <v>166101</v>
      </c>
      <c r="LW11" s="5">
        <v>77928</v>
      </c>
      <c r="LX11" s="5">
        <v>78521</v>
      </c>
      <c r="LY11" s="5">
        <v>57233</v>
      </c>
      <c r="LZ11" s="5">
        <v>8.2538692216005298</v>
      </c>
      <c r="MA11" s="5">
        <v>658595</v>
      </c>
      <c r="MB11" s="5">
        <v>368384</v>
      </c>
      <c r="MC11" s="5">
        <v>152757</v>
      </c>
      <c r="MD11" s="5">
        <v>87106</v>
      </c>
      <c r="ME11" s="5">
        <v>50348</v>
      </c>
      <c r="MF11" s="5">
        <v>8.5808259610809596</v>
      </c>
      <c r="MG11" s="5">
        <v>124001</v>
      </c>
      <c r="MH11" s="5">
        <v>69225</v>
      </c>
      <c r="MI11" s="5">
        <v>23385</v>
      </c>
      <c r="MJ11" s="5">
        <v>16010</v>
      </c>
      <c r="MK11" s="5">
        <v>15381</v>
      </c>
      <c r="ML11" s="5">
        <v>8.2212582410162192</v>
      </c>
      <c r="MM11" s="5">
        <v>244357</v>
      </c>
      <c r="MN11" s="5">
        <v>132702</v>
      </c>
      <c r="MO11" s="5">
        <v>60442</v>
      </c>
      <c r="MP11" s="5">
        <v>37669</v>
      </c>
      <c r="MQ11" s="5">
        <v>13544</v>
      </c>
      <c r="MR11" s="5">
        <v>8.2555665166455707</v>
      </c>
      <c r="MS11" s="5">
        <v>472378</v>
      </c>
      <c r="MT11" s="5">
        <v>261600</v>
      </c>
      <c r="MU11" s="5">
        <v>112100</v>
      </c>
      <c r="MV11" s="5">
        <v>64400</v>
      </c>
      <c r="MW11" s="5">
        <v>34278</v>
      </c>
      <c r="MX11" s="5">
        <v>9.0107878061646502</v>
      </c>
      <c r="MY11" s="5">
        <v>614212</v>
      </c>
      <c r="MZ11" s="5">
        <v>303126</v>
      </c>
      <c r="NA11" s="5">
        <v>132982</v>
      </c>
      <c r="NB11" s="5">
        <v>82681</v>
      </c>
      <c r="NC11" s="5">
        <v>95423</v>
      </c>
      <c r="ND11" s="5">
        <v>8.1120306564478497</v>
      </c>
      <c r="NE11" s="5">
        <v>750250</v>
      </c>
      <c r="NF11" s="5">
        <v>422728</v>
      </c>
      <c r="NG11" s="5">
        <v>184947</v>
      </c>
      <c r="NH11" s="5">
        <v>99010</v>
      </c>
      <c r="NI11" s="5">
        <v>43565</v>
      </c>
      <c r="NJ11" s="5">
        <v>8.1940991444066498</v>
      </c>
      <c r="NK11" s="5">
        <v>390723</v>
      </c>
      <c r="NL11" s="5">
        <v>227972</v>
      </c>
      <c r="NM11" s="5">
        <v>86827</v>
      </c>
      <c r="NN11" s="5">
        <v>40609</v>
      </c>
      <c r="NO11" s="5">
        <v>35315</v>
      </c>
      <c r="NP11" s="5">
        <v>8.0346783403121407</v>
      </c>
      <c r="NQ11" s="5">
        <v>236430</v>
      </c>
      <c r="NR11" s="5">
        <v>133201</v>
      </c>
      <c r="NS11" s="5">
        <v>54253</v>
      </c>
      <c r="NT11" s="5">
        <v>42865</v>
      </c>
      <c r="NU11" s="5">
        <v>6111</v>
      </c>
      <c r="NV11" s="5">
        <v>10.8877661572288</v>
      </c>
      <c r="NW11" s="5">
        <v>1568199</v>
      </c>
      <c r="NX11" s="5">
        <v>574220</v>
      </c>
      <c r="NY11" s="5">
        <v>246800</v>
      </c>
      <c r="NZ11" s="5">
        <v>136800</v>
      </c>
      <c r="OA11" s="5">
        <v>610379</v>
      </c>
      <c r="OB11" s="5">
        <v>9.10296264552845</v>
      </c>
      <c r="OC11" s="5">
        <v>566076.44874785095</v>
      </c>
      <c r="OD11" s="5">
        <v>276987</v>
      </c>
      <c r="OE11" s="5">
        <v>111228.872503041</v>
      </c>
      <c r="OF11" s="5">
        <v>88944.576244809694</v>
      </c>
      <c r="OG11" s="5">
        <v>88916</v>
      </c>
      <c r="OH11" s="5">
        <v>10.6363206302492</v>
      </c>
      <c r="OI11" s="5">
        <v>420659</v>
      </c>
      <c r="OJ11" s="5">
        <v>149428</v>
      </c>
      <c r="OK11" s="5">
        <v>70000</v>
      </c>
      <c r="OL11" s="5">
        <v>68000</v>
      </c>
      <c r="OM11" s="5">
        <v>133231</v>
      </c>
      <c r="ON11" s="5">
        <v>8.7905917189343494</v>
      </c>
      <c r="OO11" s="5">
        <v>1188800.08144171</v>
      </c>
      <c r="OP11" s="5">
        <v>571257</v>
      </c>
      <c r="OQ11" s="5">
        <v>285824.94197017897</v>
      </c>
      <c r="OR11" s="5">
        <v>214300.139471531</v>
      </c>
      <c r="OS11" s="5">
        <v>117418</v>
      </c>
      <c r="OT11" s="5">
        <v>8.1266098537219307</v>
      </c>
      <c r="OU11" s="5">
        <v>1157248</v>
      </c>
      <c r="OV11" s="5">
        <v>619655</v>
      </c>
      <c r="OW11" s="5">
        <v>296245</v>
      </c>
      <c r="OX11" s="5">
        <v>210300</v>
      </c>
      <c r="OY11" s="5">
        <v>31048</v>
      </c>
      <c r="OZ11" s="5">
        <v>8.6260706394223092</v>
      </c>
      <c r="PA11" s="5">
        <v>702384</v>
      </c>
      <c r="PB11" s="5">
        <v>347230</v>
      </c>
      <c r="PC11" s="5">
        <v>160186</v>
      </c>
      <c r="PD11" s="5">
        <v>146432</v>
      </c>
      <c r="PE11" s="5">
        <v>48536</v>
      </c>
      <c r="PF11" s="5">
        <v>8.7648370750586295</v>
      </c>
      <c r="PG11" s="5">
        <v>609790</v>
      </c>
      <c r="PH11" s="5">
        <v>297693</v>
      </c>
      <c r="PI11" s="5">
        <v>129000</v>
      </c>
      <c r="PJ11" s="5">
        <v>133000</v>
      </c>
      <c r="PK11" s="5">
        <v>50097</v>
      </c>
      <c r="PL11" s="5">
        <v>8.3747980688886798</v>
      </c>
      <c r="PM11" s="5">
        <v>215420</v>
      </c>
      <c r="PN11" s="5">
        <v>112752</v>
      </c>
      <c r="PO11" s="5">
        <v>53231</v>
      </c>
      <c r="PP11" s="5">
        <v>35621</v>
      </c>
      <c r="PQ11" s="5">
        <v>13816</v>
      </c>
      <c r="PR11" s="5">
        <v>8.5846738294075209</v>
      </c>
      <c r="PS11" s="5">
        <v>496458</v>
      </c>
      <c r="PT11" s="5">
        <v>252020</v>
      </c>
      <c r="PU11" s="5">
        <v>110798</v>
      </c>
      <c r="PV11" s="5">
        <v>96403</v>
      </c>
      <c r="PW11" s="5">
        <v>37237</v>
      </c>
      <c r="PX11" s="5">
        <v>7.9850862341800104</v>
      </c>
      <c r="PY11" s="5">
        <v>849953</v>
      </c>
      <c r="PZ11" s="5">
        <v>477930</v>
      </c>
      <c r="QA11" s="5">
        <v>219000</v>
      </c>
      <c r="QB11" s="5">
        <v>125000</v>
      </c>
      <c r="QC11" s="5">
        <v>28023</v>
      </c>
      <c r="QD11" s="5">
        <v>8.0727598647451799</v>
      </c>
      <c r="QE11" s="5">
        <v>924150</v>
      </c>
      <c r="QF11" s="5">
        <v>511584</v>
      </c>
      <c r="QG11" s="5">
        <v>224612.990331915</v>
      </c>
      <c r="QH11" s="5">
        <v>159457.009668085</v>
      </c>
      <c r="QI11" s="5">
        <v>28496</v>
      </c>
      <c r="QJ11" s="5">
        <v>8.2179847624093796</v>
      </c>
      <c r="QK11" s="5">
        <v>671891</v>
      </c>
      <c r="QL11" s="5">
        <v>366293</v>
      </c>
      <c r="QM11" s="5">
        <v>155068</v>
      </c>
      <c r="QN11" s="5">
        <v>120065</v>
      </c>
      <c r="QO11" s="5">
        <v>30465</v>
      </c>
      <c r="QP11" s="5">
        <v>8.2468748858795493</v>
      </c>
      <c r="QQ11" s="5">
        <v>629817</v>
      </c>
      <c r="QR11" s="5">
        <v>340755</v>
      </c>
      <c r="QS11" s="5">
        <v>145300</v>
      </c>
      <c r="QT11" s="5">
        <v>114600</v>
      </c>
      <c r="QU11" s="5">
        <v>29162</v>
      </c>
      <c r="QV11" s="5">
        <v>9.4786667766605106</v>
      </c>
      <c r="QW11" s="5">
        <v>4897244</v>
      </c>
      <c r="QX11" s="5">
        <v>2099536</v>
      </c>
      <c r="QY11" s="5">
        <v>990400</v>
      </c>
      <c r="QZ11" s="5">
        <v>1002100</v>
      </c>
      <c r="RA11" s="5">
        <v>805208</v>
      </c>
      <c r="RB11" s="5">
        <f t="shared" si="0"/>
        <v>10.625357685681452</v>
      </c>
      <c r="RC11" s="5">
        <f t="shared" si="1"/>
        <v>2562655</v>
      </c>
      <c r="RD11" s="5">
        <v>941774</v>
      </c>
      <c r="RE11" s="5">
        <v>380606</v>
      </c>
      <c r="RF11" s="5">
        <v>422843</v>
      </c>
      <c r="RG11" s="5">
        <v>817432</v>
      </c>
      <c r="RH11" s="5">
        <f t="shared" si="2"/>
        <v>8.7665877040793632</v>
      </c>
      <c r="RI11" s="5">
        <f t="shared" si="3"/>
        <v>359664</v>
      </c>
      <c r="RJ11" s="5">
        <v>177462</v>
      </c>
      <c r="RK11" s="5">
        <v>81026</v>
      </c>
      <c r="RL11" s="5">
        <v>64949</v>
      </c>
      <c r="RM11" s="5">
        <v>36227</v>
      </c>
      <c r="RN11" s="5">
        <f t="shared" si="4"/>
        <v>9.4951388847995197</v>
      </c>
      <c r="RO11" s="5">
        <f t="shared" si="5"/>
        <v>169817</v>
      </c>
      <c r="RP11" s="5">
        <v>68712</v>
      </c>
      <c r="RQ11" s="5">
        <v>39056</v>
      </c>
      <c r="RR11" s="5">
        <v>36031</v>
      </c>
      <c r="RS11" s="5">
        <v>26018</v>
      </c>
      <c r="RT11" s="5">
        <f t="shared" si="6"/>
        <v>8.699355260816052</v>
      </c>
      <c r="RU11" s="5">
        <f t="shared" si="7"/>
        <v>797842</v>
      </c>
      <c r="RV11" s="5">
        <v>380825</v>
      </c>
      <c r="RW11" s="5">
        <v>201245</v>
      </c>
      <c r="RX11" s="5">
        <v>151949</v>
      </c>
      <c r="RY11" s="5">
        <v>63823</v>
      </c>
      <c r="RZ11" s="5">
        <f t="shared" si="8"/>
        <v>10.025417067386197</v>
      </c>
      <c r="SA11" s="5">
        <f t="shared" si="9"/>
        <v>443993</v>
      </c>
      <c r="SB11" s="5">
        <v>180544</v>
      </c>
      <c r="SC11" s="5">
        <v>77135</v>
      </c>
      <c r="SD11" s="5">
        <v>76822</v>
      </c>
      <c r="SE11" s="5">
        <v>109492</v>
      </c>
      <c r="SF11" s="5">
        <f t="shared" si="10"/>
        <v>9.8955182707986413</v>
      </c>
      <c r="SG11" s="5">
        <f t="shared" si="11"/>
        <v>692389</v>
      </c>
      <c r="SH11" s="5">
        <v>271071</v>
      </c>
      <c r="SI11" s="5">
        <v>129918</v>
      </c>
      <c r="SJ11" s="5">
        <v>151635</v>
      </c>
      <c r="SK11" s="5">
        <v>139765</v>
      </c>
      <c r="SL11" s="5">
        <f t="shared" si="12"/>
        <v>8.7424969178609953</v>
      </c>
      <c r="SM11" s="5">
        <f t="shared" si="13"/>
        <v>311472</v>
      </c>
      <c r="SN11" s="5">
        <v>152017</v>
      </c>
      <c r="SO11" s="5">
        <v>63537</v>
      </c>
      <c r="SP11" s="5">
        <v>73895</v>
      </c>
      <c r="SQ11" s="5">
        <v>22023</v>
      </c>
      <c r="SR11" s="5">
        <f t="shared" si="14"/>
        <v>8.4559679162164407</v>
      </c>
      <c r="SS11" s="5">
        <f t="shared" si="15"/>
        <v>336868</v>
      </c>
      <c r="ST11" s="5">
        <v>172207</v>
      </c>
      <c r="SU11" s="5">
        <v>71787</v>
      </c>
      <c r="SV11" s="5">
        <v>79191</v>
      </c>
      <c r="SW11" s="5">
        <v>13683</v>
      </c>
      <c r="SX11" s="5">
        <f t="shared" si="16"/>
        <v>8.5977232180038481</v>
      </c>
      <c r="SY11" s="5">
        <f t="shared" si="17"/>
        <v>456258</v>
      </c>
      <c r="SZ11" s="5">
        <v>224070</v>
      </c>
      <c r="TA11" s="5">
        <v>112172</v>
      </c>
      <c r="TB11" s="5">
        <v>87861</v>
      </c>
      <c r="TC11" s="5">
        <v>32155</v>
      </c>
      <c r="TD11" s="5">
        <f t="shared" si="18"/>
        <v>9.0035298675146969</v>
      </c>
      <c r="TE11" s="5">
        <f t="shared" si="19"/>
        <v>378988.02472034231</v>
      </c>
      <c r="TF11" s="5">
        <v>178962</v>
      </c>
      <c r="TG11" s="5">
        <v>80066</v>
      </c>
      <c r="TH11" s="5">
        <v>75338</v>
      </c>
      <c r="TI11" s="5">
        <v>44613</v>
      </c>
      <c r="TJ11" s="5">
        <f t="shared" si="20"/>
        <v>9.024720342320375</v>
      </c>
      <c r="TK11" s="5">
        <f t="shared" si="21"/>
        <v>794811</v>
      </c>
      <c r="TL11" s="5">
        <v>359420</v>
      </c>
      <c r="TM11" s="5">
        <v>170923</v>
      </c>
      <c r="TN11" s="5">
        <v>188342</v>
      </c>
      <c r="TO11" s="5">
        <v>76126</v>
      </c>
      <c r="TP11" s="5">
        <f t="shared" si="22"/>
        <v>8.8074230608593744</v>
      </c>
      <c r="TQ11" s="5">
        <f t="shared" si="23"/>
        <v>320838</v>
      </c>
      <c r="TR11" s="5">
        <v>153188</v>
      </c>
      <c r="TS11" s="5">
        <v>67532</v>
      </c>
      <c r="TT11" s="5">
        <v>75762</v>
      </c>
      <c r="TU11" s="5">
        <v>24356</v>
      </c>
      <c r="TV11" s="5">
        <f t="shared" si="24"/>
        <v>8.2980438194265496</v>
      </c>
      <c r="TW11" s="5">
        <f t="shared" si="25"/>
        <v>733419</v>
      </c>
      <c r="TX11" s="5">
        <v>379396</v>
      </c>
      <c r="TY11" s="5">
        <v>181763</v>
      </c>
      <c r="TZ11" s="5">
        <v>145615</v>
      </c>
      <c r="UA11" s="5">
        <v>26645</v>
      </c>
      <c r="UB11" s="5">
        <f t="shared" si="26"/>
        <v>8.413031378907796</v>
      </c>
      <c r="UC11" s="5">
        <f t="shared" si="27"/>
        <v>497691</v>
      </c>
      <c r="UD11" s="5">
        <v>242309</v>
      </c>
      <c r="UE11" s="5">
        <v>123964</v>
      </c>
      <c r="UF11" s="5">
        <v>121282</v>
      </c>
      <c r="UG11" s="5">
        <v>10136</v>
      </c>
      <c r="UH11" s="5">
        <f t="shared" si="28"/>
        <v>8.3282756444547434</v>
      </c>
      <c r="UI11" s="5">
        <f t="shared" si="29"/>
        <v>811306</v>
      </c>
      <c r="UJ11" s="5">
        <v>407128</v>
      </c>
      <c r="UK11" s="5">
        <v>211440</v>
      </c>
      <c r="UL11" s="5">
        <v>168189</v>
      </c>
      <c r="UM11" s="5">
        <v>24549</v>
      </c>
      <c r="UN11" s="5">
        <f t="shared" si="30"/>
        <v>9.7974815120086092</v>
      </c>
      <c r="UO11" s="5">
        <f t="shared" si="31"/>
        <v>218385</v>
      </c>
      <c r="UP11" s="5">
        <v>91442</v>
      </c>
      <c r="UQ11" s="5">
        <v>43567</v>
      </c>
      <c r="UR11" s="5">
        <v>33787</v>
      </c>
      <c r="US11" s="5">
        <v>49589</v>
      </c>
      <c r="UT11" s="5">
        <f t="shared" si="32"/>
        <v>8.5172327459965036</v>
      </c>
      <c r="UU11" s="5">
        <f t="shared" si="33"/>
        <v>423380</v>
      </c>
      <c r="UV11" s="5">
        <v>195442</v>
      </c>
      <c r="UW11" s="5">
        <v>107366</v>
      </c>
      <c r="UX11" s="5">
        <v>115518</v>
      </c>
      <c r="UY11" s="5">
        <v>5054</v>
      </c>
      <c r="UZ11" s="5">
        <f t="shared" si="34"/>
        <v>7.9969195067703627</v>
      </c>
      <c r="VA11" s="5">
        <f t="shared" si="35"/>
        <v>342153</v>
      </c>
      <c r="VB11" s="5">
        <v>185722</v>
      </c>
      <c r="VC11" s="5">
        <v>90742</v>
      </c>
      <c r="VD11" s="5">
        <v>61466</v>
      </c>
      <c r="VE11" s="5">
        <v>4223</v>
      </c>
      <c r="VF11" s="5">
        <v>10.9611415095856</v>
      </c>
      <c r="VG11" s="5">
        <v>1493496</v>
      </c>
      <c r="VH11" s="5">
        <v>485697</v>
      </c>
      <c r="VI11" s="5">
        <v>217167</v>
      </c>
      <c r="VJ11" s="5">
        <v>287094</v>
      </c>
      <c r="VK11" s="5">
        <v>503538</v>
      </c>
      <c r="VL11" s="5">
        <v>8.23462887504291</v>
      </c>
      <c r="VM11" s="5">
        <v>1082908</v>
      </c>
      <c r="VN11" s="5">
        <v>553100</v>
      </c>
      <c r="VO11" s="5">
        <v>291916.83806167799</v>
      </c>
      <c r="VP11" s="5">
        <v>208691.16193832201</v>
      </c>
      <c r="VQ11" s="5">
        <v>29200</v>
      </c>
      <c r="VR11" s="5">
        <v>8.5558348164499307</v>
      </c>
      <c r="VS11" s="5">
        <v>303977</v>
      </c>
      <c r="VT11" s="5">
        <v>143946</v>
      </c>
      <c r="VU11" s="5">
        <v>82621</v>
      </c>
      <c r="VV11" s="5">
        <v>61262</v>
      </c>
      <c r="VW11" s="5">
        <v>16148</v>
      </c>
      <c r="VX11" s="5">
        <v>8.5281905446205695</v>
      </c>
      <c r="VY11" s="5">
        <v>396624</v>
      </c>
      <c r="VZ11" s="5">
        <v>185158</v>
      </c>
      <c r="WA11" s="5">
        <v>98834</v>
      </c>
      <c r="WB11" s="5">
        <v>58603</v>
      </c>
      <c r="WC11" s="5">
        <v>20353</v>
      </c>
      <c r="WD11" s="5">
        <v>7.8814619247188702</v>
      </c>
      <c r="WE11" s="5">
        <v>973046</v>
      </c>
      <c r="WF11" s="5">
        <v>530857</v>
      </c>
      <c r="WG11" s="5">
        <v>291179</v>
      </c>
      <c r="WH11" s="5">
        <v>138222</v>
      </c>
      <c r="WI11" s="5">
        <v>12788</v>
      </c>
      <c r="WJ11" s="5">
        <v>8.9710778274393199</v>
      </c>
      <c r="WK11" s="5">
        <v>181003</v>
      </c>
      <c r="WL11" s="5">
        <v>84404</v>
      </c>
      <c r="WM11" s="5">
        <v>43984</v>
      </c>
      <c r="WN11" s="5">
        <v>30082</v>
      </c>
      <c r="WO11" s="5">
        <v>22533</v>
      </c>
      <c r="WP11" s="5">
        <v>8.1215506438486305</v>
      </c>
      <c r="WQ11" s="5">
        <v>323148</v>
      </c>
      <c r="WR11" s="5">
        <v>181947</v>
      </c>
      <c r="WS11" s="5">
        <v>68925.050847201099</v>
      </c>
      <c r="WT11" s="5">
        <v>60989.949152798901</v>
      </c>
      <c r="WU11" s="5">
        <v>11286</v>
      </c>
      <c r="WV11" s="5">
        <v>7.9606456636808502</v>
      </c>
      <c r="WW11" s="5">
        <v>338004</v>
      </c>
      <c r="WX11" s="5">
        <v>188500</v>
      </c>
      <c r="WY11" s="5">
        <v>89705.974364405498</v>
      </c>
      <c r="WZ11" s="5">
        <v>51098.025635594502</v>
      </c>
      <c r="XA11" s="5">
        <v>8700</v>
      </c>
      <c r="XB11" s="5">
        <v>11.0393140014273</v>
      </c>
      <c r="XC11" s="5">
        <v>1024317</v>
      </c>
      <c r="XD11" s="5">
        <v>370347</v>
      </c>
      <c r="XE11" s="5">
        <v>146603</v>
      </c>
      <c r="XF11" s="5">
        <v>87906</v>
      </c>
      <c r="XG11" s="5">
        <v>419461</v>
      </c>
      <c r="XH11" s="5">
        <v>8.1159508332439003</v>
      </c>
      <c r="XI11" s="5">
        <v>521816</v>
      </c>
      <c r="XJ11" s="5">
        <v>279071</v>
      </c>
      <c r="XK11" s="5">
        <v>140123</v>
      </c>
      <c r="XL11" s="5">
        <v>85613</v>
      </c>
      <c r="XM11" s="5">
        <v>17009</v>
      </c>
      <c r="XN11" s="5">
        <v>8.5100673287026307</v>
      </c>
      <c r="XO11" s="5">
        <v>1125820</v>
      </c>
      <c r="XP11" s="5">
        <v>571037</v>
      </c>
      <c r="XQ11" s="5">
        <v>287130</v>
      </c>
      <c r="XR11" s="5">
        <v>178009</v>
      </c>
      <c r="XS11" s="5">
        <v>89644</v>
      </c>
      <c r="XT11" s="5">
        <v>7.9510271622687698</v>
      </c>
      <c r="XU11" s="5">
        <v>428462</v>
      </c>
      <c r="XV11" s="5">
        <v>243034</v>
      </c>
      <c r="XW11" s="5">
        <v>115101</v>
      </c>
      <c r="XX11" s="5">
        <v>53158</v>
      </c>
      <c r="XY11" s="5">
        <v>17169</v>
      </c>
      <c r="XZ11" s="5">
        <v>8.0964966304381498</v>
      </c>
      <c r="YA11" s="5">
        <v>1579879</v>
      </c>
      <c r="YB11" s="5">
        <v>832153</v>
      </c>
      <c r="YC11" s="5">
        <v>446263</v>
      </c>
      <c r="YD11" s="5">
        <v>260302</v>
      </c>
      <c r="YE11" s="5">
        <v>41161</v>
      </c>
      <c r="YF11" s="5">
        <v>8.3743151885122398</v>
      </c>
      <c r="YG11" s="5">
        <v>667702</v>
      </c>
      <c r="YH11" s="5">
        <v>328853</v>
      </c>
      <c r="YI11" s="5">
        <v>199509</v>
      </c>
      <c r="YJ11" s="5">
        <v>101648</v>
      </c>
      <c r="YK11" s="5">
        <v>37692</v>
      </c>
      <c r="YL11" s="52"/>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row>
    <row r="12" spans="1:752" ht="15.6">
      <c r="A12" s="5">
        <v>2018</v>
      </c>
      <c r="B12" s="5">
        <v>9.9835277624793495</v>
      </c>
      <c r="C12" s="5">
        <v>1997300</v>
      </c>
      <c r="D12" s="5">
        <v>800200</v>
      </c>
      <c r="E12" s="5">
        <v>432500</v>
      </c>
      <c r="F12" s="5">
        <v>246800</v>
      </c>
      <c r="G12" s="5">
        <v>517800</v>
      </c>
      <c r="H12" s="5">
        <v>12.269841040396001</v>
      </c>
      <c r="I12" s="5">
        <v>1521959</v>
      </c>
      <c r="J12" s="5">
        <v>420000</v>
      </c>
      <c r="K12" s="5">
        <v>165499</v>
      </c>
      <c r="L12" s="5">
        <v>79664</v>
      </c>
      <c r="M12" s="5">
        <v>856796</v>
      </c>
      <c r="N12" s="5">
        <v>9.0203352582927607</v>
      </c>
      <c r="O12" s="5">
        <v>811792</v>
      </c>
      <c r="P12" s="5">
        <v>398408</v>
      </c>
      <c r="Q12" s="5">
        <v>161312</v>
      </c>
      <c r="R12" s="5">
        <v>138193</v>
      </c>
      <c r="S12" s="5">
        <v>113879</v>
      </c>
      <c r="T12" s="5">
        <v>8.4523544245799407</v>
      </c>
      <c r="U12" s="5">
        <v>1693641</v>
      </c>
      <c r="V12" s="5">
        <v>955761</v>
      </c>
      <c r="W12" s="5">
        <v>344404</v>
      </c>
      <c r="X12" s="5">
        <v>203641</v>
      </c>
      <c r="Y12" s="5">
        <v>189835</v>
      </c>
      <c r="Z12" s="5">
        <v>9.2486960593728096</v>
      </c>
      <c r="AA12" s="5">
        <v>649186</v>
      </c>
      <c r="AB12" s="5">
        <v>304488</v>
      </c>
      <c r="AC12" s="5">
        <v>126416</v>
      </c>
      <c r="AD12" s="5">
        <v>113265</v>
      </c>
      <c r="AE12" s="5">
        <v>105017</v>
      </c>
      <c r="AF12" s="5">
        <v>8.9013422011223309</v>
      </c>
      <c r="AG12" s="5">
        <v>1462672</v>
      </c>
      <c r="AH12" s="5">
        <v>781274</v>
      </c>
      <c r="AI12" s="5">
        <v>262424</v>
      </c>
      <c r="AJ12" s="5">
        <v>183325</v>
      </c>
      <c r="AK12" s="5">
        <v>235649</v>
      </c>
      <c r="AL12" s="5">
        <v>9.1799954665738905</v>
      </c>
      <c r="AM12" s="5">
        <v>758808</v>
      </c>
      <c r="AN12" s="5">
        <v>346196</v>
      </c>
      <c r="AO12" s="5">
        <v>163266</v>
      </c>
      <c r="AP12" s="5">
        <v>142563</v>
      </c>
      <c r="AQ12" s="5">
        <v>106783</v>
      </c>
      <c r="AR12" s="5">
        <v>8.1782842054610292</v>
      </c>
      <c r="AS12" s="5">
        <v>810470</v>
      </c>
      <c r="AT12" s="5">
        <v>452190</v>
      </c>
      <c r="AU12" s="5">
        <v>183562</v>
      </c>
      <c r="AV12" s="5">
        <v>133108</v>
      </c>
      <c r="AW12" s="5">
        <v>41610</v>
      </c>
      <c r="AX12" s="5">
        <v>8.7754533740607599</v>
      </c>
      <c r="AY12" s="5">
        <v>722527</v>
      </c>
      <c r="AZ12" s="5">
        <v>351593</v>
      </c>
      <c r="BA12" s="5">
        <v>169200</v>
      </c>
      <c r="BB12" s="5">
        <v>129900</v>
      </c>
      <c r="BC12" s="5">
        <v>71834</v>
      </c>
      <c r="BD12" s="5">
        <v>8.4288083468852104</v>
      </c>
      <c r="BE12" s="5">
        <v>869498</v>
      </c>
      <c r="BF12" s="5">
        <v>454201</v>
      </c>
      <c r="BG12" s="5">
        <v>212050</v>
      </c>
      <c r="BH12" s="5">
        <v>139194</v>
      </c>
      <c r="BI12" s="5">
        <v>64053</v>
      </c>
      <c r="BJ12" s="5">
        <v>9.5465406743452697</v>
      </c>
      <c r="BK12" s="5">
        <v>530826</v>
      </c>
      <c r="BL12" s="5">
        <v>214547</v>
      </c>
      <c r="BM12" s="5">
        <v>110302</v>
      </c>
      <c r="BN12" s="5">
        <v>127020</v>
      </c>
      <c r="BO12" s="5">
        <v>78957</v>
      </c>
      <c r="BP12" s="5">
        <v>9.9914537741566196</v>
      </c>
      <c r="BQ12" s="5">
        <v>371275</v>
      </c>
      <c r="BR12" s="5">
        <v>153540</v>
      </c>
      <c r="BS12" s="5">
        <v>69405</v>
      </c>
      <c r="BT12" s="5">
        <v>52397</v>
      </c>
      <c r="BU12" s="5">
        <v>95933</v>
      </c>
      <c r="BV12" s="5">
        <v>9.0617023556985501</v>
      </c>
      <c r="BW12" s="5">
        <v>494503</v>
      </c>
      <c r="BX12" s="5">
        <v>228918</v>
      </c>
      <c r="BY12" s="5">
        <v>111047</v>
      </c>
      <c r="BZ12" s="5">
        <v>91125</v>
      </c>
      <c r="CA12" s="5">
        <v>63413</v>
      </c>
      <c r="CB12" s="5">
        <v>7.7813828535661003</v>
      </c>
      <c r="CC12" s="5">
        <v>875494</v>
      </c>
      <c r="CD12" s="5">
        <v>541142</v>
      </c>
      <c r="CE12" s="5">
        <v>178778</v>
      </c>
      <c r="CF12" s="5">
        <v>133121</v>
      </c>
      <c r="CG12" s="5">
        <v>22453</v>
      </c>
      <c r="CH12" s="5">
        <v>10.424731931485899</v>
      </c>
      <c r="CI12" s="5">
        <v>1436200</v>
      </c>
      <c r="CJ12" s="5">
        <v>590500</v>
      </c>
      <c r="CK12" s="5">
        <v>235000</v>
      </c>
      <c r="CL12" s="5">
        <v>114300</v>
      </c>
      <c r="CM12" s="5">
        <v>496400</v>
      </c>
      <c r="CN12" s="5">
        <v>9.0336059580554799</v>
      </c>
      <c r="CO12" s="5">
        <v>1001132</v>
      </c>
      <c r="CP12" s="5">
        <v>490328</v>
      </c>
      <c r="CQ12" s="5">
        <v>209000</v>
      </c>
      <c r="CR12" s="5">
        <v>152000</v>
      </c>
      <c r="CS12" s="5">
        <v>149804</v>
      </c>
      <c r="CT12" s="5">
        <v>8.5815202284594907</v>
      </c>
      <c r="CU12" s="5">
        <v>1208792</v>
      </c>
      <c r="CV12" s="5">
        <v>628592</v>
      </c>
      <c r="CW12" s="5">
        <v>271969</v>
      </c>
      <c r="CX12" s="5">
        <v>194424</v>
      </c>
      <c r="CY12" s="5">
        <v>113807</v>
      </c>
      <c r="CZ12" s="5">
        <v>9.4962414951339191</v>
      </c>
      <c r="DA12" s="5">
        <v>580550</v>
      </c>
      <c r="DB12" s="5">
        <v>260233</v>
      </c>
      <c r="DC12" s="5">
        <v>109293</v>
      </c>
      <c r="DD12" s="5">
        <v>102094</v>
      </c>
      <c r="DE12" s="5">
        <v>108930</v>
      </c>
      <c r="DF12" s="5">
        <v>9.0280099858969098</v>
      </c>
      <c r="DG12" s="5">
        <v>351696</v>
      </c>
      <c r="DH12" s="5">
        <v>166550</v>
      </c>
      <c r="DI12" s="5">
        <v>72039</v>
      </c>
      <c r="DJ12" s="5">
        <v>70562</v>
      </c>
      <c r="DK12" s="5">
        <v>42545</v>
      </c>
      <c r="DL12" s="5">
        <v>9.7545949806627092</v>
      </c>
      <c r="DM12" s="5">
        <v>658055</v>
      </c>
      <c r="DN12" s="5">
        <v>257921</v>
      </c>
      <c r="DO12" s="5">
        <v>139398</v>
      </c>
      <c r="DP12" s="5">
        <v>138706</v>
      </c>
      <c r="DQ12" s="5">
        <v>122030</v>
      </c>
      <c r="DR12" s="5">
        <v>8.8180024224289308</v>
      </c>
      <c r="DS12" s="5">
        <v>852863</v>
      </c>
      <c r="DT12" s="5">
        <v>421898</v>
      </c>
      <c r="DU12" s="5">
        <v>179988</v>
      </c>
      <c r="DV12" s="5">
        <v>161591</v>
      </c>
      <c r="DW12" s="5">
        <v>89386</v>
      </c>
      <c r="DX12" s="5">
        <v>8.6298395897178395</v>
      </c>
      <c r="DY12" s="5">
        <v>286827</v>
      </c>
      <c r="DZ12" s="5">
        <v>133802</v>
      </c>
      <c r="EA12" s="5">
        <v>73831</v>
      </c>
      <c r="EB12" s="5">
        <v>64781</v>
      </c>
      <c r="EC12" s="5">
        <v>14413</v>
      </c>
      <c r="ED12" s="5">
        <v>9.6045274041213506</v>
      </c>
      <c r="EE12" s="5">
        <v>111808</v>
      </c>
      <c r="EF12" s="5">
        <v>49418</v>
      </c>
      <c r="EG12" s="5">
        <v>21151</v>
      </c>
      <c r="EH12" s="5">
        <v>18207</v>
      </c>
      <c r="EI12" s="5">
        <v>23032</v>
      </c>
      <c r="EJ12" s="5">
        <v>8.6627465753798596</v>
      </c>
      <c r="EK12" s="5">
        <v>915795</v>
      </c>
      <c r="EL12" s="5">
        <v>445719</v>
      </c>
      <c r="EM12" s="5">
        <v>220554</v>
      </c>
      <c r="EN12" s="5">
        <v>179588</v>
      </c>
      <c r="EO12" s="5">
        <v>69934</v>
      </c>
      <c r="EP12" s="5">
        <v>8.5498973129979401</v>
      </c>
      <c r="EQ12" s="5">
        <v>326721</v>
      </c>
      <c r="ER12" s="5">
        <v>160734</v>
      </c>
      <c r="ES12" s="5">
        <v>82283</v>
      </c>
      <c r="ET12" s="5">
        <v>62696</v>
      </c>
      <c r="EU12" s="5">
        <v>21008</v>
      </c>
      <c r="EV12" s="5">
        <v>11.1761342748351</v>
      </c>
      <c r="EW12" s="5">
        <v>1651121</v>
      </c>
      <c r="EX12" s="5">
        <v>531505</v>
      </c>
      <c r="EY12" s="5">
        <v>238328</v>
      </c>
      <c r="EZ12" s="5">
        <v>245360</v>
      </c>
      <c r="FA12" s="5">
        <v>635928</v>
      </c>
      <c r="FB12" s="5">
        <v>8.9104489847395598</v>
      </c>
      <c r="FC12" s="5">
        <v>317160</v>
      </c>
      <c r="FD12" s="5">
        <v>156095</v>
      </c>
      <c r="FE12" s="5">
        <v>66060</v>
      </c>
      <c r="FF12" s="5">
        <v>56288</v>
      </c>
      <c r="FG12" s="5">
        <v>38717</v>
      </c>
      <c r="FH12" s="5">
        <v>7.8139008029838601</v>
      </c>
      <c r="FI12" s="5">
        <v>913717</v>
      </c>
      <c r="FJ12" s="5">
        <v>531121</v>
      </c>
      <c r="FK12" s="5">
        <v>230108</v>
      </c>
      <c r="FL12" s="5">
        <v>139453</v>
      </c>
      <c r="FM12" s="5">
        <v>13035</v>
      </c>
      <c r="FN12" s="5">
        <v>7.8563882588633103</v>
      </c>
      <c r="FO12" s="5">
        <v>831095</v>
      </c>
      <c r="FP12" s="5">
        <v>499306</v>
      </c>
      <c r="FQ12" s="5">
        <v>182769</v>
      </c>
      <c r="FR12" s="5">
        <v>123918</v>
      </c>
      <c r="FS12" s="5">
        <v>25102</v>
      </c>
      <c r="FT12" s="5">
        <v>8.5599085083960098</v>
      </c>
      <c r="FU12" s="5">
        <v>556991</v>
      </c>
      <c r="FV12" s="5">
        <v>303735</v>
      </c>
      <c r="FW12" s="5">
        <v>113382</v>
      </c>
      <c r="FX12" s="5">
        <v>78260</v>
      </c>
      <c r="FY12" s="5">
        <v>61614</v>
      </c>
      <c r="FZ12" s="5">
        <v>7.9731458023570703</v>
      </c>
      <c r="GA12" s="5">
        <v>1433221</v>
      </c>
      <c r="GB12" s="5">
        <v>797121</v>
      </c>
      <c r="GC12" s="5">
        <v>378646</v>
      </c>
      <c r="GD12" s="5">
        <v>220631</v>
      </c>
      <c r="GE12" s="5">
        <v>36823</v>
      </c>
      <c r="GF12" s="5">
        <v>8.8358455429545497</v>
      </c>
      <c r="GG12" s="5">
        <v>507455</v>
      </c>
      <c r="GH12" s="5">
        <v>251218</v>
      </c>
      <c r="GI12" s="5">
        <v>112486</v>
      </c>
      <c r="GJ12" s="5">
        <v>83976</v>
      </c>
      <c r="GK12" s="5">
        <v>59775</v>
      </c>
      <c r="GL12" s="5">
        <v>8.9283189119510897</v>
      </c>
      <c r="GM12" s="5">
        <v>518212</v>
      </c>
      <c r="GN12" s="5">
        <v>239675</v>
      </c>
      <c r="GO12" s="5">
        <v>122468</v>
      </c>
      <c r="GP12" s="5">
        <v>102651</v>
      </c>
      <c r="GQ12" s="5">
        <v>53418</v>
      </c>
      <c r="GR12" s="5">
        <v>8.5449971859497502</v>
      </c>
      <c r="GS12" s="5">
        <v>669853</v>
      </c>
      <c r="GT12" s="5">
        <v>325471</v>
      </c>
      <c r="GU12" s="5">
        <v>168906</v>
      </c>
      <c r="GV12" s="5">
        <v>139176</v>
      </c>
      <c r="GW12" s="5">
        <v>36300</v>
      </c>
      <c r="GX12" s="5">
        <v>9.6837355217441701</v>
      </c>
      <c r="GY12" s="5">
        <v>284651</v>
      </c>
      <c r="GZ12" s="5">
        <v>117870</v>
      </c>
      <c r="HA12" s="5">
        <v>58869</v>
      </c>
      <c r="HB12" s="5">
        <v>51787</v>
      </c>
      <c r="HC12" s="5">
        <v>56125</v>
      </c>
      <c r="HD12" s="5">
        <v>10.2027865271236</v>
      </c>
      <c r="HE12" s="5">
        <v>507657</v>
      </c>
      <c r="HF12" s="5">
        <v>193180</v>
      </c>
      <c r="HG12" s="5">
        <v>95992</v>
      </c>
      <c r="HH12" s="5">
        <v>84813</v>
      </c>
      <c r="HI12" s="5">
        <v>133672</v>
      </c>
      <c r="HJ12" s="5">
        <v>8.3456761471255394</v>
      </c>
      <c r="HK12" s="5">
        <v>267146</v>
      </c>
      <c r="HL12" s="5">
        <v>134103</v>
      </c>
      <c r="HM12" s="5">
        <v>66780</v>
      </c>
      <c r="HN12" s="5">
        <v>59083</v>
      </c>
      <c r="HO12" s="5">
        <v>7180</v>
      </c>
      <c r="HP12" s="5">
        <v>9.75256661855102</v>
      </c>
      <c r="HQ12" s="5">
        <v>184971</v>
      </c>
      <c r="HR12" s="5">
        <v>71155</v>
      </c>
      <c r="HS12" s="5">
        <v>41676</v>
      </c>
      <c r="HT12" s="5">
        <v>38078</v>
      </c>
      <c r="HU12" s="5">
        <v>34062</v>
      </c>
      <c r="HV12" s="5">
        <v>9.2650803878252308</v>
      </c>
      <c r="HW12" s="5">
        <v>195552</v>
      </c>
      <c r="HX12" s="5">
        <v>83765</v>
      </c>
      <c r="HY12" s="5">
        <v>45563</v>
      </c>
      <c r="HZ12" s="5">
        <v>40109</v>
      </c>
      <c r="IA12" s="5">
        <v>26115</v>
      </c>
      <c r="IB12" s="5">
        <v>8.7018712932956603</v>
      </c>
      <c r="IC12" s="5">
        <v>553895</v>
      </c>
      <c r="ID12" s="5">
        <v>262188</v>
      </c>
      <c r="IE12" s="5">
        <v>134447</v>
      </c>
      <c r="IF12" s="5">
        <v>119847</v>
      </c>
      <c r="IG12" s="5">
        <v>37413</v>
      </c>
      <c r="IH12" s="5">
        <v>9.3161535695347695</v>
      </c>
      <c r="II12" s="5">
        <v>164069</v>
      </c>
      <c r="IJ12" s="5">
        <v>70871</v>
      </c>
      <c r="IK12" s="5">
        <v>35210</v>
      </c>
      <c r="IL12" s="5">
        <v>35358</v>
      </c>
      <c r="IM12" s="5">
        <v>22630</v>
      </c>
      <c r="IN12" s="5">
        <v>11.454490685232299</v>
      </c>
      <c r="IO12" s="5">
        <v>1346142</v>
      </c>
      <c r="IP12" s="5">
        <v>429758</v>
      </c>
      <c r="IQ12" s="5">
        <v>199427</v>
      </c>
      <c r="IR12" s="5">
        <v>106333</v>
      </c>
      <c r="IS12" s="5">
        <v>610624</v>
      </c>
      <c r="IT12" s="5">
        <v>8.1640711504804102</v>
      </c>
      <c r="IU12" s="5">
        <v>279970</v>
      </c>
      <c r="IV12" s="5">
        <v>155862</v>
      </c>
      <c r="IW12" s="5">
        <v>70555</v>
      </c>
      <c r="IX12" s="5">
        <v>35330</v>
      </c>
      <c r="IY12" s="5">
        <v>18223</v>
      </c>
      <c r="IZ12" s="5">
        <v>8.4770958213132008</v>
      </c>
      <c r="JA12" s="5">
        <v>289445</v>
      </c>
      <c r="JB12" s="5">
        <v>151736</v>
      </c>
      <c r="JC12" s="5">
        <v>73953</v>
      </c>
      <c r="JD12" s="5">
        <v>35609</v>
      </c>
      <c r="JE12" s="5">
        <v>28147</v>
      </c>
      <c r="JF12" s="5">
        <v>8.7233216221980303</v>
      </c>
      <c r="JG12" s="5">
        <v>801801</v>
      </c>
      <c r="JH12" s="5">
        <v>398993</v>
      </c>
      <c r="JI12" s="5">
        <v>201374</v>
      </c>
      <c r="JJ12" s="5">
        <v>108725</v>
      </c>
      <c r="JK12" s="5">
        <v>92709</v>
      </c>
      <c r="JL12" s="5">
        <v>9.05381335597475</v>
      </c>
      <c r="JM12" s="5">
        <v>216712</v>
      </c>
      <c r="JN12" s="5">
        <v>105245</v>
      </c>
      <c r="JO12" s="5">
        <v>49740</v>
      </c>
      <c r="JP12" s="5">
        <v>26173</v>
      </c>
      <c r="JQ12" s="5">
        <v>35554</v>
      </c>
      <c r="JR12" s="5">
        <v>7.9679366276876697</v>
      </c>
      <c r="JS12" s="5">
        <v>198825</v>
      </c>
      <c r="JT12" s="5">
        <v>112106</v>
      </c>
      <c r="JU12" s="5">
        <v>55289</v>
      </c>
      <c r="JV12" s="5">
        <v>22223</v>
      </c>
      <c r="JW12" s="5">
        <v>9207</v>
      </c>
      <c r="JX12" s="5">
        <v>8.2088444963210705</v>
      </c>
      <c r="JY12" s="5">
        <v>1658636</v>
      </c>
      <c r="JZ12" s="5">
        <v>884587</v>
      </c>
      <c r="KA12" s="5">
        <v>456775</v>
      </c>
      <c r="KB12" s="5">
        <v>219849</v>
      </c>
      <c r="KC12" s="5">
        <v>97425</v>
      </c>
      <c r="KD12" s="5">
        <v>7.95693775899875</v>
      </c>
      <c r="KE12" s="5">
        <v>836394</v>
      </c>
      <c r="KF12" s="5">
        <v>484483</v>
      </c>
      <c r="KG12" s="5">
        <v>212793</v>
      </c>
      <c r="KH12" s="5">
        <v>98197</v>
      </c>
      <c r="KI12" s="5">
        <v>40921</v>
      </c>
      <c r="KJ12" s="5">
        <v>8.1075302993181992</v>
      </c>
      <c r="KK12" s="5">
        <v>906126</v>
      </c>
      <c r="KL12" s="5">
        <v>500745</v>
      </c>
      <c r="KM12" s="5">
        <v>238022</v>
      </c>
      <c r="KN12" s="5">
        <v>119492</v>
      </c>
      <c r="KO12" s="5">
        <v>47867</v>
      </c>
      <c r="KP12" s="5">
        <v>8.0996994695968105</v>
      </c>
      <c r="KQ12" s="5">
        <v>636874</v>
      </c>
      <c r="KR12" s="5">
        <v>348271</v>
      </c>
      <c r="KS12" s="5">
        <v>174590</v>
      </c>
      <c r="KT12" s="5">
        <v>81664</v>
      </c>
      <c r="KU12" s="5">
        <v>32349</v>
      </c>
      <c r="KV12" s="5">
        <v>7.9447816690213298</v>
      </c>
      <c r="KW12" s="5">
        <v>1165066</v>
      </c>
      <c r="KX12" s="5">
        <v>640422</v>
      </c>
      <c r="KY12" s="5">
        <v>337355</v>
      </c>
      <c r="KZ12" s="5">
        <v>154789</v>
      </c>
      <c r="LA12" s="5">
        <v>32500</v>
      </c>
      <c r="LB12" s="5">
        <v>11.8715722583126</v>
      </c>
      <c r="LC12" s="5">
        <v>1976520</v>
      </c>
      <c r="LD12" s="5">
        <v>578681</v>
      </c>
      <c r="LE12" s="5">
        <v>219682</v>
      </c>
      <c r="LF12" s="5">
        <v>208834</v>
      </c>
      <c r="LG12" s="5">
        <v>969323</v>
      </c>
      <c r="LH12" s="5">
        <v>8.5519752546983696</v>
      </c>
      <c r="LI12" s="5">
        <v>405087</v>
      </c>
      <c r="LJ12" s="5">
        <v>220000</v>
      </c>
      <c r="LK12" s="5">
        <v>86614</v>
      </c>
      <c r="LL12" s="5">
        <v>52700</v>
      </c>
      <c r="LM12" s="5">
        <v>45773</v>
      </c>
      <c r="LN12" s="5">
        <v>8.4956495343772094</v>
      </c>
      <c r="LO12" s="5">
        <v>451331</v>
      </c>
      <c r="LP12" s="5">
        <v>244844</v>
      </c>
      <c r="LQ12" s="5">
        <v>105658</v>
      </c>
      <c r="LR12" s="5">
        <v>49725</v>
      </c>
      <c r="LS12" s="5">
        <v>51104</v>
      </c>
      <c r="LT12" s="5">
        <v>9.3163467226459602</v>
      </c>
      <c r="LU12" s="5">
        <v>382046</v>
      </c>
      <c r="LV12" s="5">
        <v>170235</v>
      </c>
      <c r="LW12" s="5">
        <v>78171</v>
      </c>
      <c r="LX12" s="5">
        <v>75979</v>
      </c>
      <c r="LY12" s="5">
        <v>57661</v>
      </c>
      <c r="LZ12" s="5">
        <v>8.3501726450028908</v>
      </c>
      <c r="MA12" s="5">
        <v>687538</v>
      </c>
      <c r="MB12" s="5">
        <v>374133</v>
      </c>
      <c r="MC12" s="5">
        <v>166731</v>
      </c>
      <c r="MD12" s="5">
        <v>87775</v>
      </c>
      <c r="ME12" s="5">
        <v>58899</v>
      </c>
      <c r="MF12" s="5">
        <v>8.5128449096098997</v>
      </c>
      <c r="MG12" s="5">
        <v>133477</v>
      </c>
      <c r="MH12" s="5">
        <v>72461</v>
      </c>
      <c r="MI12" s="5">
        <v>30223</v>
      </c>
      <c r="MJ12" s="5">
        <v>15798</v>
      </c>
      <c r="MK12" s="5">
        <v>14995</v>
      </c>
      <c r="ML12" s="5">
        <v>8.2416789167353901</v>
      </c>
      <c r="MM12" s="5">
        <v>251019</v>
      </c>
      <c r="MN12" s="5">
        <v>136932</v>
      </c>
      <c r="MO12" s="5">
        <v>61298</v>
      </c>
      <c r="MP12" s="5">
        <v>37270</v>
      </c>
      <c r="MQ12" s="5">
        <v>15519</v>
      </c>
      <c r="MR12" s="5">
        <v>8.2369328821577596</v>
      </c>
      <c r="MS12" s="5">
        <v>487024</v>
      </c>
      <c r="MT12" s="5">
        <v>271400</v>
      </c>
      <c r="MU12" s="5">
        <v>115600</v>
      </c>
      <c r="MV12" s="5">
        <v>64400</v>
      </c>
      <c r="MW12" s="5">
        <v>35624</v>
      </c>
      <c r="MX12" s="5">
        <v>9.0577064858754195</v>
      </c>
      <c r="MY12" s="5">
        <v>630709</v>
      </c>
      <c r="MZ12" s="5">
        <v>306397</v>
      </c>
      <c r="NA12" s="5">
        <v>140807</v>
      </c>
      <c r="NB12" s="5">
        <v>82237</v>
      </c>
      <c r="NC12" s="5">
        <v>101268</v>
      </c>
      <c r="ND12" s="5">
        <v>8.0731195425591604</v>
      </c>
      <c r="NE12" s="5">
        <v>774745</v>
      </c>
      <c r="NF12" s="5">
        <v>436457</v>
      </c>
      <c r="NG12" s="5">
        <v>197091</v>
      </c>
      <c r="NH12" s="5">
        <v>99276</v>
      </c>
      <c r="NI12" s="5">
        <v>41921</v>
      </c>
      <c r="NJ12" s="5">
        <v>8.1377841535004194</v>
      </c>
      <c r="NK12" s="5">
        <v>408494</v>
      </c>
      <c r="NL12" s="5">
        <v>236026</v>
      </c>
      <c r="NM12" s="5">
        <v>97632</v>
      </c>
      <c r="NN12" s="5">
        <v>41996</v>
      </c>
      <c r="NO12" s="5">
        <v>32840</v>
      </c>
      <c r="NP12" s="5">
        <v>8.0313287089490792</v>
      </c>
      <c r="NQ12" s="5">
        <v>245366</v>
      </c>
      <c r="NR12" s="5">
        <v>136986</v>
      </c>
      <c r="NS12" s="5">
        <v>59679</v>
      </c>
      <c r="NT12" s="5">
        <v>41907</v>
      </c>
      <c r="NU12" s="5">
        <v>6794</v>
      </c>
      <c r="NV12" s="5">
        <v>10.814222016218</v>
      </c>
      <c r="NW12" s="5">
        <v>1656924</v>
      </c>
      <c r="NX12" s="5">
        <v>622174</v>
      </c>
      <c r="NY12" s="5">
        <v>258500</v>
      </c>
      <c r="NZ12" s="5">
        <v>140300</v>
      </c>
      <c r="OA12" s="5">
        <v>635950</v>
      </c>
      <c r="OB12" s="5">
        <v>9.0837041230667701</v>
      </c>
      <c r="OC12" s="5">
        <v>588677.44925852399</v>
      </c>
      <c r="OD12" s="5">
        <v>290021</v>
      </c>
      <c r="OE12" s="5">
        <v>116607.872705402</v>
      </c>
      <c r="OF12" s="5">
        <v>88750.576553122199</v>
      </c>
      <c r="OG12" s="5">
        <v>93298</v>
      </c>
      <c r="OH12" s="5">
        <v>10.602008795772401</v>
      </c>
      <c r="OI12" s="5">
        <v>428615</v>
      </c>
      <c r="OJ12" s="5">
        <v>154566</v>
      </c>
      <c r="OK12" s="5">
        <v>72000</v>
      </c>
      <c r="OL12" s="5">
        <v>66000</v>
      </c>
      <c r="OM12" s="5">
        <v>136049</v>
      </c>
      <c r="ON12" s="5">
        <v>8.7942383543257403</v>
      </c>
      <c r="OO12" s="5">
        <v>1202865.43356212</v>
      </c>
      <c r="OP12" s="5">
        <v>576430</v>
      </c>
      <c r="OQ12" s="5">
        <v>292741.29060692602</v>
      </c>
      <c r="OR12" s="5">
        <v>213518.14295519199</v>
      </c>
      <c r="OS12" s="5">
        <v>120176</v>
      </c>
      <c r="OT12" s="5">
        <v>8.1826451026612403</v>
      </c>
      <c r="OU12" s="5">
        <v>1159834</v>
      </c>
      <c r="OV12" s="5">
        <v>604778</v>
      </c>
      <c r="OW12" s="5">
        <v>311122</v>
      </c>
      <c r="OX12" s="5">
        <v>210300</v>
      </c>
      <c r="OY12" s="5">
        <v>33634</v>
      </c>
      <c r="OZ12" s="5">
        <v>8.6152772826094495</v>
      </c>
      <c r="PA12" s="5">
        <v>715245</v>
      </c>
      <c r="PB12" s="5">
        <v>355294</v>
      </c>
      <c r="PC12" s="5">
        <v>163058</v>
      </c>
      <c r="PD12" s="5">
        <v>146885</v>
      </c>
      <c r="PE12" s="5">
        <v>50008</v>
      </c>
      <c r="PF12" s="5">
        <v>8.7114169367356595</v>
      </c>
      <c r="PG12" s="5">
        <v>615892</v>
      </c>
      <c r="PH12" s="5">
        <v>304898</v>
      </c>
      <c r="PI12" s="5">
        <v>136000</v>
      </c>
      <c r="PJ12" s="5">
        <v>122000</v>
      </c>
      <c r="PK12" s="5">
        <v>52994</v>
      </c>
      <c r="PL12" s="5">
        <v>8.4143440828834102</v>
      </c>
      <c r="PM12" s="5">
        <v>219296</v>
      </c>
      <c r="PN12" s="5">
        <v>113425</v>
      </c>
      <c r="PO12" s="5">
        <v>55130</v>
      </c>
      <c r="PP12" s="5">
        <v>35836</v>
      </c>
      <c r="PQ12" s="5">
        <v>14905</v>
      </c>
      <c r="PR12" s="5">
        <v>8.5356756273647196</v>
      </c>
      <c r="PS12" s="5">
        <v>503495</v>
      </c>
      <c r="PT12" s="5">
        <v>259388</v>
      </c>
      <c r="PU12" s="5">
        <v>115914</v>
      </c>
      <c r="PV12" s="5">
        <v>88243</v>
      </c>
      <c r="PW12" s="5">
        <v>39950</v>
      </c>
      <c r="PX12" s="5">
        <v>8.0614310092581807</v>
      </c>
      <c r="PY12" s="5">
        <v>870798</v>
      </c>
      <c r="PZ12" s="5">
        <v>475989</v>
      </c>
      <c r="QA12" s="5">
        <v>231000</v>
      </c>
      <c r="QB12" s="5">
        <v>134000</v>
      </c>
      <c r="QC12" s="5">
        <v>29809</v>
      </c>
      <c r="QD12" s="5">
        <v>8.1322918290742408</v>
      </c>
      <c r="QE12" s="5">
        <v>947000</v>
      </c>
      <c r="QF12" s="5">
        <v>509784</v>
      </c>
      <c r="QG12" s="5">
        <v>241246.54595556401</v>
      </c>
      <c r="QH12" s="5">
        <v>166038.45404443599</v>
      </c>
      <c r="QI12" s="5">
        <v>29931</v>
      </c>
      <c r="QJ12" s="5">
        <v>8.2113735298444794</v>
      </c>
      <c r="QK12" s="5">
        <v>693294</v>
      </c>
      <c r="QL12" s="5">
        <v>375918</v>
      </c>
      <c r="QM12" s="5">
        <v>165352</v>
      </c>
      <c r="QN12" s="5">
        <v>120791</v>
      </c>
      <c r="QO12" s="5">
        <v>31233</v>
      </c>
      <c r="QP12" s="5">
        <v>8.2457321139738298</v>
      </c>
      <c r="QQ12" s="5">
        <v>652255</v>
      </c>
      <c r="QR12" s="5">
        <v>351626</v>
      </c>
      <c r="QS12" s="5">
        <v>154900</v>
      </c>
      <c r="QT12" s="5">
        <v>114300</v>
      </c>
      <c r="QU12" s="5">
        <v>31429</v>
      </c>
      <c r="QV12" s="5">
        <v>9.5073547714630298</v>
      </c>
      <c r="QW12" s="5">
        <v>4973506</v>
      </c>
      <c r="QX12" s="5">
        <v>2095361</v>
      </c>
      <c r="QY12" s="5">
        <v>1045600</v>
      </c>
      <c r="QZ12" s="5">
        <v>1004600</v>
      </c>
      <c r="RA12" s="5">
        <v>827945</v>
      </c>
      <c r="RB12" s="5">
        <f t="shared" si="0"/>
        <v>10.56038770879967</v>
      </c>
      <c r="RC12" s="5">
        <f t="shared" si="1"/>
        <v>2631769</v>
      </c>
      <c r="RD12" s="5">
        <v>991803</v>
      </c>
      <c r="RE12" s="5">
        <v>399699</v>
      </c>
      <c r="RF12" s="5">
        <v>399970</v>
      </c>
      <c r="RG12" s="5">
        <v>840297</v>
      </c>
      <c r="RH12" s="5">
        <f t="shared" si="2"/>
        <v>8.8803792831995807</v>
      </c>
      <c r="RI12" s="5">
        <f t="shared" si="3"/>
        <v>365848</v>
      </c>
      <c r="RJ12" s="5">
        <v>173007</v>
      </c>
      <c r="RK12" s="5">
        <v>87579</v>
      </c>
      <c r="RL12" s="5">
        <v>65394</v>
      </c>
      <c r="RM12" s="5">
        <v>39868</v>
      </c>
      <c r="RN12" s="5">
        <f t="shared" si="4"/>
        <v>9.5095589865257537</v>
      </c>
      <c r="RO12" s="5">
        <f t="shared" si="5"/>
        <v>166911</v>
      </c>
      <c r="RP12" s="5">
        <v>67922</v>
      </c>
      <c r="RQ12" s="5">
        <v>38206</v>
      </c>
      <c r="RR12" s="5">
        <v>34166</v>
      </c>
      <c r="RS12" s="5">
        <v>26617</v>
      </c>
      <c r="RT12" s="5">
        <f t="shared" si="6"/>
        <v>8.7226325938114577</v>
      </c>
      <c r="RU12" s="5">
        <f t="shared" si="7"/>
        <v>781541</v>
      </c>
      <c r="RV12" s="5">
        <v>357281</v>
      </c>
      <c r="RW12" s="5">
        <v>219917</v>
      </c>
      <c r="RX12" s="5">
        <v>143833</v>
      </c>
      <c r="RY12" s="5">
        <v>60510</v>
      </c>
      <c r="RZ12" s="5">
        <f t="shared" si="8"/>
        <v>10.018024691358026</v>
      </c>
      <c r="SA12" s="5">
        <f t="shared" si="9"/>
        <v>453600</v>
      </c>
      <c r="SB12" s="5">
        <v>185068</v>
      </c>
      <c r="SC12" s="5">
        <v>80204</v>
      </c>
      <c r="SD12" s="5">
        <v>75329</v>
      </c>
      <c r="SE12" s="5">
        <v>112999</v>
      </c>
      <c r="SF12" s="5">
        <f t="shared" si="10"/>
        <v>9.9599510029262142</v>
      </c>
      <c r="SG12" s="5">
        <f t="shared" si="11"/>
        <v>720043</v>
      </c>
      <c r="SH12" s="5">
        <v>280470</v>
      </c>
      <c r="SI12" s="5">
        <v>136437</v>
      </c>
      <c r="SJ12" s="5">
        <v>147334</v>
      </c>
      <c r="SK12" s="5">
        <v>155802</v>
      </c>
      <c r="SL12" s="5">
        <f t="shared" si="12"/>
        <v>8.6728087073781541</v>
      </c>
      <c r="SM12" s="5">
        <f t="shared" si="13"/>
        <v>311460</v>
      </c>
      <c r="SN12" s="5">
        <v>154143</v>
      </c>
      <c r="SO12" s="5">
        <v>65847</v>
      </c>
      <c r="SP12" s="5">
        <v>69942</v>
      </c>
      <c r="SQ12" s="5">
        <v>21528</v>
      </c>
      <c r="SR12" s="5">
        <f t="shared" si="14"/>
        <v>8.3776855869590712</v>
      </c>
      <c r="SS12" s="5">
        <f t="shared" si="15"/>
        <v>341080</v>
      </c>
      <c r="ST12" s="5">
        <v>177921</v>
      </c>
      <c r="SU12" s="5">
        <v>73847</v>
      </c>
      <c r="SV12" s="5">
        <v>75920</v>
      </c>
      <c r="SW12" s="5">
        <v>13392</v>
      </c>
      <c r="SX12" s="5">
        <f t="shared" si="16"/>
        <v>8.697085504391616</v>
      </c>
      <c r="SY12" s="5">
        <f t="shared" si="17"/>
        <v>457918</v>
      </c>
      <c r="SZ12" s="5">
        <v>213472</v>
      </c>
      <c r="TA12" s="5">
        <v>122800</v>
      </c>
      <c r="TB12" s="5">
        <v>87454</v>
      </c>
      <c r="TC12" s="5">
        <v>34192</v>
      </c>
      <c r="TD12" s="5">
        <f t="shared" si="18"/>
        <v>9.0871180924172847</v>
      </c>
      <c r="TE12" s="5">
        <f t="shared" si="19"/>
        <v>388646.97961249115</v>
      </c>
      <c r="TF12" s="5">
        <v>181100</v>
      </c>
      <c r="TG12" s="5">
        <v>84017</v>
      </c>
      <c r="TH12" s="5">
        <v>71852</v>
      </c>
      <c r="TI12" s="5">
        <v>51669</v>
      </c>
      <c r="TJ12" s="5">
        <f t="shared" si="20"/>
        <v>8.9796124911302488</v>
      </c>
      <c r="TK12" s="5">
        <f t="shared" si="21"/>
        <v>793427</v>
      </c>
      <c r="TL12" s="5">
        <v>360652</v>
      </c>
      <c r="TM12" s="5">
        <v>179131</v>
      </c>
      <c r="TN12" s="5">
        <v>177432</v>
      </c>
      <c r="TO12" s="5">
        <v>76212</v>
      </c>
      <c r="TP12" s="5">
        <f t="shared" si="22"/>
        <v>8.7740365310520065</v>
      </c>
      <c r="TQ12" s="5">
        <f t="shared" si="23"/>
        <v>326243</v>
      </c>
      <c r="TR12" s="5">
        <v>159705</v>
      </c>
      <c r="TS12" s="5">
        <v>68530</v>
      </c>
      <c r="TT12" s="5">
        <v>70165</v>
      </c>
      <c r="TU12" s="5">
        <v>27843</v>
      </c>
      <c r="TV12" s="5">
        <f t="shared" si="24"/>
        <v>8.3537863051760226</v>
      </c>
      <c r="TW12" s="5">
        <f t="shared" si="25"/>
        <v>745727</v>
      </c>
      <c r="TX12" s="5">
        <v>377401</v>
      </c>
      <c r="TY12" s="5">
        <v>189158</v>
      </c>
      <c r="TZ12" s="5">
        <v>150968</v>
      </c>
      <c r="UA12" s="5">
        <v>28200</v>
      </c>
      <c r="UB12" s="5">
        <f t="shared" si="26"/>
        <v>8.4561129191590449</v>
      </c>
      <c r="UC12" s="5">
        <f t="shared" si="27"/>
        <v>495009</v>
      </c>
      <c r="UD12" s="5">
        <v>239306</v>
      </c>
      <c r="UE12" s="5">
        <v>124264</v>
      </c>
      <c r="UF12" s="5">
        <v>117846</v>
      </c>
      <c r="UG12" s="5">
        <v>13593</v>
      </c>
      <c r="UH12" s="5">
        <f t="shared" si="28"/>
        <v>8.4009936307922395</v>
      </c>
      <c r="UI12" s="5">
        <f t="shared" si="29"/>
        <v>814387</v>
      </c>
      <c r="UJ12" s="5">
        <v>397043</v>
      </c>
      <c r="UK12" s="5">
        <v>217798</v>
      </c>
      <c r="UL12" s="5">
        <v>173379</v>
      </c>
      <c r="UM12" s="5">
        <v>26167</v>
      </c>
      <c r="UN12" s="5">
        <f t="shared" si="30"/>
        <v>9.903943069295682</v>
      </c>
      <c r="UO12" s="5">
        <f t="shared" si="31"/>
        <v>220057</v>
      </c>
      <c r="UP12" s="5">
        <v>88088</v>
      </c>
      <c r="UQ12" s="5">
        <v>46092</v>
      </c>
      <c r="UR12" s="5">
        <v>34489</v>
      </c>
      <c r="US12" s="5">
        <v>51388</v>
      </c>
      <c r="UT12" s="5">
        <f t="shared" si="32"/>
        <v>8.4654675826225052</v>
      </c>
      <c r="UU12" s="5">
        <f t="shared" si="33"/>
        <v>415595</v>
      </c>
      <c r="UV12" s="5">
        <v>196797</v>
      </c>
      <c r="UW12" s="5">
        <v>103324</v>
      </c>
      <c r="UX12" s="5">
        <v>110019</v>
      </c>
      <c r="UY12" s="5">
        <v>5455</v>
      </c>
      <c r="UZ12" s="5">
        <f t="shared" si="34"/>
        <v>8.0935415076419286</v>
      </c>
      <c r="VA12" s="5">
        <f t="shared" si="35"/>
        <v>343238</v>
      </c>
      <c r="VB12" s="5">
        <v>176225</v>
      </c>
      <c r="VC12" s="5">
        <v>100881</v>
      </c>
      <c r="VD12" s="5">
        <v>61345</v>
      </c>
      <c r="VE12" s="5">
        <v>4787</v>
      </c>
      <c r="VF12" s="5">
        <v>11.068890801584301</v>
      </c>
      <c r="VG12" s="5">
        <v>1569629</v>
      </c>
      <c r="VH12" s="5">
        <v>497971</v>
      </c>
      <c r="VI12" s="5">
        <v>220926</v>
      </c>
      <c r="VJ12" s="5">
        <v>303455</v>
      </c>
      <c r="VK12" s="5">
        <v>547277</v>
      </c>
      <c r="VL12" s="5">
        <v>8.5193187530806895</v>
      </c>
      <c r="VM12" s="5">
        <v>1085672</v>
      </c>
      <c r="VN12" s="5">
        <v>524400</v>
      </c>
      <c r="VO12" s="5">
        <v>290159.390235128</v>
      </c>
      <c r="VP12" s="5">
        <v>211612.609764872</v>
      </c>
      <c r="VQ12" s="5">
        <v>59500</v>
      </c>
      <c r="VR12" s="5">
        <v>8.5867468914027807</v>
      </c>
      <c r="VS12" s="5">
        <v>299492</v>
      </c>
      <c r="VT12" s="5">
        <v>142540</v>
      </c>
      <c r="VU12" s="5">
        <v>78066</v>
      </c>
      <c r="VV12" s="5">
        <v>62087</v>
      </c>
      <c r="VW12" s="5">
        <v>16799</v>
      </c>
      <c r="VX12" s="5">
        <v>8.4133213159763596</v>
      </c>
      <c r="VY12" s="5">
        <v>382233</v>
      </c>
      <c r="VZ12" s="5">
        <v>187808</v>
      </c>
      <c r="WA12" s="5">
        <v>96045</v>
      </c>
      <c r="WB12" s="5">
        <v>76254</v>
      </c>
      <c r="WC12" s="5">
        <v>22267</v>
      </c>
      <c r="WD12" s="5">
        <v>8.6124067415246497</v>
      </c>
      <c r="WE12" s="5">
        <v>743096</v>
      </c>
      <c r="WF12" s="5">
        <v>286363</v>
      </c>
      <c r="WG12" s="5">
        <v>286363</v>
      </c>
      <c r="WH12" s="5">
        <v>155380</v>
      </c>
      <c r="WI12" s="5">
        <v>14990</v>
      </c>
      <c r="WJ12" s="5">
        <v>8.9099738263629806</v>
      </c>
      <c r="WK12" s="5">
        <v>179570</v>
      </c>
      <c r="WL12" s="5">
        <v>85519</v>
      </c>
      <c r="WM12" s="5">
        <v>43110</v>
      </c>
      <c r="WN12" s="5">
        <v>29049</v>
      </c>
      <c r="WO12" s="5">
        <v>21892</v>
      </c>
      <c r="WP12" s="5">
        <v>8.1665364884707596</v>
      </c>
      <c r="WQ12" s="5">
        <v>343583</v>
      </c>
      <c r="WR12" s="5">
        <v>190000</v>
      </c>
      <c r="WS12" s="5">
        <v>75190.964560583001</v>
      </c>
      <c r="WT12" s="5">
        <v>66277.035439416999</v>
      </c>
      <c r="WU12" s="5">
        <v>12115</v>
      </c>
      <c r="WV12" s="5">
        <v>7.9669336643924797</v>
      </c>
      <c r="WW12" s="5">
        <v>349129</v>
      </c>
      <c r="WX12" s="5">
        <v>193200</v>
      </c>
      <c r="WY12" s="5">
        <v>97181.472228105893</v>
      </c>
      <c r="WZ12" s="5">
        <v>48076.5277718941</v>
      </c>
      <c r="XA12" s="5">
        <v>10671</v>
      </c>
      <c r="XB12" s="5">
        <v>10.9834681340134</v>
      </c>
      <c r="XC12" s="5">
        <v>1073684</v>
      </c>
      <c r="XD12" s="5">
        <v>398899</v>
      </c>
      <c r="XE12" s="5">
        <v>149480</v>
      </c>
      <c r="XF12" s="5">
        <v>87705</v>
      </c>
      <c r="XG12" s="5">
        <v>437600</v>
      </c>
      <c r="XH12" s="5">
        <v>8.0612331183332397</v>
      </c>
      <c r="XI12" s="5">
        <v>536899</v>
      </c>
      <c r="XJ12" s="5">
        <v>298456</v>
      </c>
      <c r="XK12" s="5">
        <v>134292</v>
      </c>
      <c r="XL12" s="5">
        <v>84428</v>
      </c>
      <c r="XM12" s="5">
        <v>19723</v>
      </c>
      <c r="XN12" s="5">
        <v>8.4722908388399798</v>
      </c>
      <c r="XO12" s="5">
        <v>1138775</v>
      </c>
      <c r="XP12" s="5">
        <v>589314</v>
      </c>
      <c r="XQ12" s="5">
        <v>284489</v>
      </c>
      <c r="XR12" s="5">
        <v>171951</v>
      </c>
      <c r="XS12" s="5">
        <v>93021</v>
      </c>
      <c r="XT12" s="5">
        <v>7.9730918458355404</v>
      </c>
      <c r="XU12" s="5">
        <v>441762</v>
      </c>
      <c r="XV12" s="5">
        <v>250282</v>
      </c>
      <c r="XW12" s="5">
        <v>118081</v>
      </c>
      <c r="XX12" s="5">
        <v>54149</v>
      </c>
      <c r="XY12" s="5">
        <v>19250</v>
      </c>
      <c r="XZ12" s="5">
        <v>8.0763495066091409</v>
      </c>
      <c r="YA12" s="5">
        <v>1552623</v>
      </c>
      <c r="YB12" s="5">
        <v>823226</v>
      </c>
      <c r="YC12" s="5">
        <v>431262</v>
      </c>
      <c r="YD12" s="5">
        <v>262837</v>
      </c>
      <c r="YE12" s="13">
        <v>35298</v>
      </c>
      <c r="YF12" s="13">
        <v>8.4227125274448795</v>
      </c>
      <c r="YG12" s="5">
        <v>667702</v>
      </c>
      <c r="YH12" s="5">
        <v>329009</v>
      </c>
      <c r="YI12" s="5">
        <v>196112</v>
      </c>
      <c r="YJ12" s="5">
        <v>99124</v>
      </c>
      <c r="YK12" s="5">
        <v>43457</v>
      </c>
      <c r="YL12" s="52"/>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row>
    <row r="13" spans="1:752" ht="15.6">
      <c r="A13" s="5">
        <v>2019</v>
      </c>
      <c r="B13" s="5">
        <v>9.9486779197970492</v>
      </c>
      <c r="C13" s="5">
        <v>2049800</v>
      </c>
      <c r="D13" s="5">
        <v>826300</v>
      </c>
      <c r="E13" s="5">
        <v>451000</v>
      </c>
      <c r="F13" s="5">
        <v>246000</v>
      </c>
      <c r="G13" s="5">
        <v>526500</v>
      </c>
      <c r="H13" s="5">
        <v>12.192244217135199</v>
      </c>
      <c r="I13" s="5">
        <v>1585114</v>
      </c>
      <c r="J13" s="5">
        <v>446597</v>
      </c>
      <c r="K13" s="5">
        <v>175755</v>
      </c>
      <c r="L13" s="5">
        <v>84868</v>
      </c>
      <c r="M13" s="5">
        <v>877894</v>
      </c>
      <c r="N13" s="5">
        <v>9.0215067047407906</v>
      </c>
      <c r="O13" s="5">
        <v>849921</v>
      </c>
      <c r="P13" s="5">
        <v>417409</v>
      </c>
      <c r="Q13" s="5">
        <v>168978</v>
      </c>
      <c r="R13" s="5">
        <v>143558</v>
      </c>
      <c r="S13" s="5">
        <v>119976</v>
      </c>
      <c r="T13" s="5">
        <v>8.5982975778313797</v>
      </c>
      <c r="U13" s="5">
        <v>1782989</v>
      </c>
      <c r="V13" s="5">
        <v>946689</v>
      </c>
      <c r="W13" s="5">
        <v>403852</v>
      </c>
      <c r="X13" s="5">
        <v>225825</v>
      </c>
      <c r="Y13" s="5">
        <v>206623</v>
      </c>
      <c r="Z13" s="5">
        <v>9.45892103025324</v>
      </c>
      <c r="AA13" s="5">
        <v>693810</v>
      </c>
      <c r="AB13" s="5">
        <v>314328</v>
      </c>
      <c r="AC13" s="5">
        <v>132306</v>
      </c>
      <c r="AD13" s="5">
        <v>117211</v>
      </c>
      <c r="AE13" s="5">
        <v>129965</v>
      </c>
      <c r="AF13" s="5">
        <v>8.9081703390324698</v>
      </c>
      <c r="AG13" s="5">
        <v>1543510</v>
      </c>
      <c r="AH13" s="5">
        <v>821240</v>
      </c>
      <c r="AI13" s="5">
        <v>280306</v>
      </c>
      <c r="AJ13" s="5">
        <v>192942</v>
      </c>
      <c r="AK13" s="5">
        <v>249022</v>
      </c>
      <c r="AL13" s="5">
        <v>9.1518442862670604</v>
      </c>
      <c r="AM13" s="5">
        <v>777889</v>
      </c>
      <c r="AN13" s="5">
        <v>358848</v>
      </c>
      <c r="AO13" s="5">
        <v>162283</v>
      </c>
      <c r="AP13" s="5">
        <v>150661</v>
      </c>
      <c r="AQ13" s="5">
        <v>106097</v>
      </c>
      <c r="AR13" s="5">
        <v>8.2589570073226906</v>
      </c>
      <c r="AS13" s="5">
        <v>835212</v>
      </c>
      <c r="AT13" s="5">
        <v>452227</v>
      </c>
      <c r="AU13" s="5">
        <v>199742</v>
      </c>
      <c r="AV13" s="5">
        <v>136237</v>
      </c>
      <c r="AW13" s="5">
        <v>47006</v>
      </c>
      <c r="AX13" s="5">
        <v>8.8653535042013605</v>
      </c>
      <c r="AY13" s="5">
        <v>739284</v>
      </c>
      <c r="AZ13" s="5">
        <v>349283</v>
      </c>
      <c r="BA13" s="5">
        <v>179900</v>
      </c>
      <c r="BB13" s="5">
        <v>130600</v>
      </c>
      <c r="BC13" s="5">
        <v>79501</v>
      </c>
      <c r="BD13" s="5">
        <v>8.5424990377534407</v>
      </c>
      <c r="BE13" s="5">
        <v>898938</v>
      </c>
      <c r="BF13" s="5">
        <v>449940</v>
      </c>
      <c r="BG13" s="5">
        <v>225945</v>
      </c>
      <c r="BH13" s="5">
        <v>155704</v>
      </c>
      <c r="BI13" s="5">
        <v>67349</v>
      </c>
      <c r="BJ13" s="5">
        <v>9.6186224772369808</v>
      </c>
      <c r="BK13" s="5">
        <v>541668</v>
      </c>
      <c r="BL13" s="5">
        <v>218952</v>
      </c>
      <c r="BM13" s="5">
        <v>108020</v>
      </c>
      <c r="BN13" s="5">
        <v>127732</v>
      </c>
      <c r="BO13" s="5">
        <v>86964</v>
      </c>
      <c r="BP13" s="5">
        <v>10.0685377303667</v>
      </c>
      <c r="BQ13" s="5">
        <v>395782</v>
      </c>
      <c r="BR13" s="5">
        <v>158555</v>
      </c>
      <c r="BS13" s="5">
        <v>71216</v>
      </c>
      <c r="BT13" s="5">
        <v>65876</v>
      </c>
      <c r="BU13" s="5">
        <v>100135</v>
      </c>
      <c r="BV13" s="5">
        <v>9.1234819564627703</v>
      </c>
      <c r="BW13" s="5">
        <v>508714</v>
      </c>
      <c r="BX13" s="5">
        <v>232566</v>
      </c>
      <c r="BY13" s="5">
        <v>110367</v>
      </c>
      <c r="BZ13" s="5">
        <v>99988</v>
      </c>
      <c r="CA13" s="5">
        <v>65793</v>
      </c>
      <c r="CB13" s="5">
        <v>7.7485378849061997</v>
      </c>
      <c r="CC13" s="5">
        <v>922465</v>
      </c>
      <c r="CD13" s="5">
        <v>559582</v>
      </c>
      <c r="CE13" s="5">
        <v>205855</v>
      </c>
      <c r="CF13" s="5">
        <v>143720</v>
      </c>
      <c r="CG13" s="5">
        <v>13308</v>
      </c>
      <c r="CH13" s="5">
        <v>10.4234956254592</v>
      </c>
      <c r="CI13" s="5">
        <v>1497300</v>
      </c>
      <c r="CJ13" s="5">
        <v>616900</v>
      </c>
      <c r="CK13" s="5">
        <v>244100</v>
      </c>
      <c r="CL13" s="5">
        <v>118000</v>
      </c>
      <c r="CM13" s="5">
        <v>518300</v>
      </c>
      <c r="CN13" s="5">
        <v>9.0950348487446906</v>
      </c>
      <c r="CO13" s="5">
        <v>1037914</v>
      </c>
      <c r="CP13" s="5">
        <v>504476</v>
      </c>
      <c r="CQ13" s="5">
        <v>214000</v>
      </c>
      <c r="CR13" s="5">
        <v>156000</v>
      </c>
      <c r="CS13" s="5">
        <v>163438</v>
      </c>
      <c r="CT13" s="5">
        <v>8.6668070681989704</v>
      </c>
      <c r="CU13" s="5">
        <v>1244051</v>
      </c>
      <c r="CV13" s="5">
        <v>635733</v>
      </c>
      <c r="CW13" s="5">
        <v>278808</v>
      </c>
      <c r="CX13" s="5">
        <v>203470</v>
      </c>
      <c r="CY13" s="5">
        <v>126040</v>
      </c>
      <c r="CZ13" s="5">
        <v>9.5752000357902105</v>
      </c>
      <c r="DA13" s="5">
        <v>603517</v>
      </c>
      <c r="DB13" s="5">
        <v>269463</v>
      </c>
      <c r="DC13" s="5">
        <v>110710</v>
      </c>
      <c r="DD13" s="5">
        <v>101969</v>
      </c>
      <c r="DE13" s="5">
        <v>121375</v>
      </c>
      <c r="DF13" s="5">
        <v>8.9803678732880901</v>
      </c>
      <c r="DG13" s="5">
        <v>360124</v>
      </c>
      <c r="DH13" s="5">
        <v>172757</v>
      </c>
      <c r="DI13" s="5">
        <v>74456</v>
      </c>
      <c r="DJ13" s="5">
        <v>69794</v>
      </c>
      <c r="DK13" s="5">
        <v>43117</v>
      </c>
      <c r="DL13" s="5">
        <v>9.8910797442108294</v>
      </c>
      <c r="DM13" s="5">
        <v>676651</v>
      </c>
      <c r="DN13" s="5">
        <v>261869</v>
      </c>
      <c r="DO13" s="5">
        <v>137099</v>
      </c>
      <c r="DP13" s="5">
        <v>138806</v>
      </c>
      <c r="DQ13" s="5">
        <v>138877</v>
      </c>
      <c r="DR13" s="5">
        <v>8.8614451999959005</v>
      </c>
      <c r="DS13" s="5">
        <v>878093</v>
      </c>
      <c r="DT13" s="5">
        <v>431449</v>
      </c>
      <c r="DU13" s="5">
        <v>182207</v>
      </c>
      <c r="DV13" s="5">
        <v>169594</v>
      </c>
      <c r="DW13" s="5">
        <v>94843</v>
      </c>
      <c r="DX13" s="5">
        <v>8.6885483421565901</v>
      </c>
      <c r="DY13" s="5">
        <v>287120</v>
      </c>
      <c r="DZ13" s="5">
        <v>133438</v>
      </c>
      <c r="EA13" s="5">
        <v>71996</v>
      </c>
      <c r="EB13" s="5">
        <v>65228</v>
      </c>
      <c r="EC13" s="5">
        <v>16458</v>
      </c>
      <c r="ED13" s="5">
        <v>9.7000408237715892</v>
      </c>
      <c r="EE13" s="5">
        <v>115129</v>
      </c>
      <c r="EF13" s="5">
        <v>50168</v>
      </c>
      <c r="EG13" s="5">
        <v>21828</v>
      </c>
      <c r="EH13" s="5">
        <v>17708</v>
      </c>
      <c r="EI13" s="5">
        <v>25425</v>
      </c>
      <c r="EJ13" s="5">
        <v>8.7622360107762702</v>
      </c>
      <c r="EK13" s="5">
        <v>918314</v>
      </c>
      <c r="EL13" s="5">
        <v>436487</v>
      </c>
      <c r="EM13" s="5">
        <v>218566</v>
      </c>
      <c r="EN13" s="5">
        <v>187927</v>
      </c>
      <c r="EO13" s="5">
        <v>75334</v>
      </c>
      <c r="EP13" s="5">
        <v>8.9261698723563292</v>
      </c>
      <c r="EQ13" s="5">
        <v>342516</v>
      </c>
      <c r="ER13" s="5">
        <v>158298</v>
      </c>
      <c r="ES13" s="5">
        <v>83532</v>
      </c>
      <c r="ET13" s="5">
        <v>63799</v>
      </c>
      <c r="EU13" s="5">
        <v>36887</v>
      </c>
      <c r="EV13" s="5">
        <v>11.2873002768694</v>
      </c>
      <c r="EW13" s="5">
        <v>1767259</v>
      </c>
      <c r="EX13" s="5">
        <v>548744</v>
      </c>
      <c r="EY13" s="5">
        <v>257363</v>
      </c>
      <c r="EZ13" s="5">
        <v>259895</v>
      </c>
      <c r="FA13" s="5">
        <v>701257</v>
      </c>
      <c r="FB13" s="5">
        <v>8.9890243244700905</v>
      </c>
      <c r="FC13" s="5">
        <v>333738</v>
      </c>
      <c r="FD13" s="5">
        <v>161591</v>
      </c>
      <c r="FE13" s="5">
        <v>70521</v>
      </c>
      <c r="FF13" s="5">
        <v>57568</v>
      </c>
      <c r="FG13" s="5">
        <v>44058</v>
      </c>
      <c r="FH13" s="5">
        <v>7.8478793299089604</v>
      </c>
      <c r="FI13" s="5">
        <v>923576</v>
      </c>
      <c r="FJ13" s="5">
        <v>527962</v>
      </c>
      <c r="FK13" s="5">
        <v>247125</v>
      </c>
      <c r="FL13" s="5">
        <v>129902</v>
      </c>
      <c r="FM13" s="5">
        <v>18587</v>
      </c>
      <c r="FN13" s="5">
        <v>7.8878954220727397</v>
      </c>
      <c r="FO13" s="5">
        <v>870241</v>
      </c>
      <c r="FP13" s="5">
        <v>516015</v>
      </c>
      <c r="FQ13" s="5">
        <v>200552</v>
      </c>
      <c r="FR13" s="5">
        <v>123868</v>
      </c>
      <c r="FS13" s="5">
        <v>29806</v>
      </c>
      <c r="FT13" s="5">
        <v>8.5739633598056102</v>
      </c>
      <c r="FU13" s="5">
        <v>582748</v>
      </c>
      <c r="FV13" s="5">
        <v>314566</v>
      </c>
      <c r="FW13" s="5">
        <v>123908</v>
      </c>
      <c r="FX13" s="5">
        <v>78623</v>
      </c>
      <c r="FY13" s="5">
        <v>65651</v>
      </c>
      <c r="FZ13" s="5">
        <v>8.0253121907335494</v>
      </c>
      <c r="GA13" s="5">
        <v>1466171</v>
      </c>
      <c r="GB13" s="5">
        <v>805247</v>
      </c>
      <c r="GC13" s="5">
        <v>388974</v>
      </c>
      <c r="GD13" s="5">
        <v>229242</v>
      </c>
      <c r="GE13" s="5">
        <v>42708</v>
      </c>
      <c r="GF13" s="5">
        <v>8.8956271745952993</v>
      </c>
      <c r="GG13" s="5">
        <v>516188</v>
      </c>
      <c r="GH13" s="5">
        <v>250665</v>
      </c>
      <c r="GI13" s="5">
        <v>119390</v>
      </c>
      <c r="GJ13" s="5">
        <v>81203</v>
      </c>
      <c r="GK13" s="5">
        <v>64930</v>
      </c>
      <c r="GL13" s="5">
        <v>8.9304951695484593</v>
      </c>
      <c r="GM13" s="5">
        <v>517964</v>
      </c>
      <c r="GN13" s="5">
        <v>240337</v>
      </c>
      <c r="GO13" s="5">
        <v>123609</v>
      </c>
      <c r="GP13" s="5">
        <v>98279</v>
      </c>
      <c r="GQ13" s="5">
        <v>55739</v>
      </c>
      <c r="GR13" s="5">
        <v>8.6588973111774994</v>
      </c>
      <c r="GS13" s="5">
        <v>688517</v>
      </c>
      <c r="GT13" s="5">
        <v>323874</v>
      </c>
      <c r="GU13" s="5">
        <v>177186</v>
      </c>
      <c r="GV13" s="5">
        <v>143858</v>
      </c>
      <c r="GW13" s="5">
        <v>43599</v>
      </c>
      <c r="GX13" s="5">
        <v>9.7870282485875695</v>
      </c>
      <c r="GY13" s="5">
        <v>287625</v>
      </c>
      <c r="GZ13" s="5">
        <v>118108</v>
      </c>
      <c r="HA13" s="5">
        <v>58326</v>
      </c>
      <c r="HB13" s="5">
        <v>49411</v>
      </c>
      <c r="HC13" s="5">
        <v>61780</v>
      </c>
      <c r="HD13" s="5">
        <v>10.249785012166599</v>
      </c>
      <c r="HE13" s="5">
        <v>518634</v>
      </c>
      <c r="HF13" s="5">
        <v>197438</v>
      </c>
      <c r="HG13" s="5">
        <v>95967</v>
      </c>
      <c r="HH13" s="5">
        <v>84027</v>
      </c>
      <c r="HI13" s="5">
        <v>141202</v>
      </c>
      <c r="HJ13" s="5">
        <v>8.3680180684660499</v>
      </c>
      <c r="HK13" s="5">
        <v>267870</v>
      </c>
      <c r="HL13" s="5">
        <v>133066</v>
      </c>
      <c r="HM13" s="5">
        <v>67973</v>
      </c>
      <c r="HN13" s="5">
        <v>59477</v>
      </c>
      <c r="HO13" s="5">
        <v>7354</v>
      </c>
      <c r="HP13" s="5">
        <v>9.7816676423852105</v>
      </c>
      <c r="HQ13" s="5">
        <v>179355</v>
      </c>
      <c r="HR13" s="5">
        <v>68843</v>
      </c>
      <c r="HS13" s="5">
        <v>40689</v>
      </c>
      <c r="HT13" s="5">
        <v>35509</v>
      </c>
      <c r="HU13" s="5">
        <v>34314</v>
      </c>
      <c r="HV13" s="5">
        <v>9.4313210013069302</v>
      </c>
      <c r="HW13" s="5">
        <v>198940</v>
      </c>
      <c r="HX13" s="5">
        <v>82233</v>
      </c>
      <c r="HY13" s="5">
        <v>45857</v>
      </c>
      <c r="HZ13" s="5">
        <v>40861</v>
      </c>
      <c r="IA13" s="5">
        <v>29989</v>
      </c>
      <c r="IB13" s="5">
        <v>8.3435032493907393</v>
      </c>
      <c r="IC13" s="5">
        <v>492400</v>
      </c>
      <c r="ID13" s="5">
        <v>260713</v>
      </c>
      <c r="IE13" s="5">
        <v>135511</v>
      </c>
      <c r="IF13" s="5">
        <v>53588</v>
      </c>
      <c r="IG13" s="5">
        <v>42588</v>
      </c>
      <c r="IH13" s="5">
        <v>9.3090799287375106</v>
      </c>
      <c r="II13" s="5">
        <v>165585</v>
      </c>
      <c r="IJ13" s="5">
        <v>71646</v>
      </c>
      <c r="IK13" s="5">
        <v>35372</v>
      </c>
      <c r="IL13" s="5">
        <v>35963</v>
      </c>
      <c r="IM13" s="5">
        <v>22604</v>
      </c>
      <c r="IN13" s="5">
        <v>11.373668870954599</v>
      </c>
      <c r="IO13" s="5">
        <v>1580707</v>
      </c>
      <c r="IP13" s="5">
        <v>427747</v>
      </c>
      <c r="IQ13" s="5">
        <v>315168</v>
      </c>
      <c r="IR13" s="5">
        <v>207307</v>
      </c>
      <c r="IS13" s="5">
        <v>630485</v>
      </c>
      <c r="IT13" s="5">
        <v>9.0251801816188095</v>
      </c>
      <c r="IU13" s="5">
        <v>375732</v>
      </c>
      <c r="IV13" s="5">
        <v>152301</v>
      </c>
      <c r="IW13" s="5">
        <v>113231</v>
      </c>
      <c r="IX13" s="5">
        <v>76259</v>
      </c>
      <c r="IY13" s="5">
        <v>33941</v>
      </c>
      <c r="IZ13" s="5">
        <v>8.9989898881065393</v>
      </c>
      <c r="JA13" s="5">
        <v>371246</v>
      </c>
      <c r="JB13" s="5">
        <v>150982</v>
      </c>
      <c r="JC13" s="5">
        <v>112179</v>
      </c>
      <c r="JD13" s="5">
        <v>76006</v>
      </c>
      <c r="JE13" s="5">
        <v>32079</v>
      </c>
      <c r="JF13" s="5">
        <v>9.1573758381909691</v>
      </c>
      <c r="JG13" s="5">
        <v>1031537</v>
      </c>
      <c r="JH13" s="5">
        <v>390111</v>
      </c>
      <c r="JI13" s="5">
        <v>328218</v>
      </c>
      <c r="JJ13" s="5">
        <v>214946</v>
      </c>
      <c r="JK13" s="5">
        <v>98262</v>
      </c>
      <c r="JL13" s="5">
        <v>9.4471348497943293</v>
      </c>
      <c r="JM13" s="5">
        <v>278851</v>
      </c>
      <c r="JN13" s="5">
        <v>104716</v>
      </c>
      <c r="JO13" s="5">
        <v>80723</v>
      </c>
      <c r="JP13" s="5">
        <v>53763</v>
      </c>
      <c r="JQ13" s="5">
        <v>39649</v>
      </c>
      <c r="JR13" s="5">
        <v>8.6926172717979799</v>
      </c>
      <c r="JS13" s="5">
        <v>264130</v>
      </c>
      <c r="JT13" s="5">
        <v>110033</v>
      </c>
      <c r="JU13" s="5">
        <v>84495</v>
      </c>
      <c r="JV13" s="5">
        <v>59576</v>
      </c>
      <c r="JW13" s="5">
        <v>10026</v>
      </c>
      <c r="JX13" s="5">
        <v>8.8221153957879093</v>
      </c>
      <c r="JY13" s="5">
        <v>2151569</v>
      </c>
      <c r="JZ13" s="5">
        <v>856274</v>
      </c>
      <c r="KA13" s="5">
        <v>707062</v>
      </c>
      <c r="KB13" s="5">
        <v>482885</v>
      </c>
      <c r="KC13" s="5">
        <v>105348</v>
      </c>
      <c r="KD13" s="5">
        <v>8.6080750213939297</v>
      </c>
      <c r="KE13" s="5">
        <v>1093768</v>
      </c>
      <c r="KF13" s="5">
        <v>477191</v>
      </c>
      <c r="KG13" s="5">
        <v>338799</v>
      </c>
      <c r="KH13" s="5">
        <v>235387</v>
      </c>
      <c r="KI13" s="5">
        <v>42391</v>
      </c>
      <c r="KJ13" s="5">
        <v>8.7078931692922001</v>
      </c>
      <c r="KK13" s="5">
        <v>1170113</v>
      </c>
      <c r="KL13" s="5">
        <v>491856</v>
      </c>
      <c r="KM13" s="5">
        <v>373903</v>
      </c>
      <c r="KN13" s="5">
        <v>249177</v>
      </c>
      <c r="KO13" s="5">
        <v>55177</v>
      </c>
      <c r="KP13" s="5">
        <v>8.5979585476461597</v>
      </c>
      <c r="KQ13" s="5">
        <v>815008</v>
      </c>
      <c r="KR13" s="5">
        <v>337308</v>
      </c>
      <c r="KS13" s="5">
        <v>273357</v>
      </c>
      <c r="KT13" s="5">
        <v>186536</v>
      </c>
      <c r="KU13" s="5">
        <v>17807</v>
      </c>
      <c r="KV13" s="5">
        <v>8.6762520650052899</v>
      </c>
      <c r="KW13" s="5">
        <v>1536921</v>
      </c>
      <c r="KX13" s="5">
        <v>613526</v>
      </c>
      <c r="KY13" s="8">
        <v>357608</v>
      </c>
      <c r="KZ13" s="8">
        <v>169582</v>
      </c>
      <c r="LA13" s="5">
        <v>38597</v>
      </c>
      <c r="LB13" s="5">
        <v>11.805698576104501</v>
      </c>
      <c r="LC13" s="5">
        <v>2070798</v>
      </c>
      <c r="LD13" s="5">
        <v>623111</v>
      </c>
      <c r="LE13" s="5">
        <v>230423</v>
      </c>
      <c r="LF13" s="5">
        <v>210370</v>
      </c>
      <c r="LG13" s="5">
        <v>1006894</v>
      </c>
      <c r="LH13" s="5">
        <v>8.8299107929474001</v>
      </c>
      <c r="LI13" s="5">
        <v>435482.27847721602</v>
      </c>
      <c r="LJ13" s="5">
        <v>223616.27847721599</v>
      </c>
      <c r="LK13" s="5">
        <v>94788</v>
      </c>
      <c r="LL13" s="5">
        <v>55692</v>
      </c>
      <c r="LM13" s="5">
        <v>61386</v>
      </c>
      <c r="LN13" s="5">
        <v>8.6467754962599894</v>
      </c>
      <c r="LO13" s="5">
        <v>474197</v>
      </c>
      <c r="LP13" s="5">
        <v>248902</v>
      </c>
      <c r="LQ13" s="5">
        <v>112375</v>
      </c>
      <c r="LR13" s="5">
        <v>52808</v>
      </c>
      <c r="LS13" s="5">
        <v>60112</v>
      </c>
      <c r="LT13" s="5">
        <v>9.3317917612396606</v>
      </c>
      <c r="LU13" s="5">
        <v>387267</v>
      </c>
      <c r="LV13" s="5">
        <v>172813</v>
      </c>
      <c r="LW13" s="5">
        <v>78821</v>
      </c>
      <c r="LX13" s="5">
        <v>75625</v>
      </c>
      <c r="LY13" s="5">
        <v>60008</v>
      </c>
      <c r="LZ13" s="5">
        <v>8.4232651873778401</v>
      </c>
      <c r="MA13" s="5">
        <v>708088</v>
      </c>
      <c r="MB13" s="5">
        <v>379314</v>
      </c>
      <c r="MC13" s="5">
        <v>172325</v>
      </c>
      <c r="MD13" s="5">
        <v>91395</v>
      </c>
      <c r="ME13" s="5">
        <v>65054</v>
      </c>
      <c r="MF13" s="5">
        <v>8.5438136062753305</v>
      </c>
      <c r="MG13" s="5">
        <v>137172</v>
      </c>
      <c r="MH13" s="5">
        <v>73638</v>
      </c>
      <c r="MI13" s="5">
        <v>31840</v>
      </c>
      <c r="MJ13" s="5">
        <v>15880</v>
      </c>
      <c r="MK13" s="5">
        <v>15814</v>
      </c>
      <c r="ML13" s="5">
        <v>8.3233092657104493</v>
      </c>
      <c r="MM13" s="5">
        <v>256915</v>
      </c>
      <c r="MN13" s="5">
        <v>138853</v>
      </c>
      <c r="MO13" s="5">
        <v>62093</v>
      </c>
      <c r="MP13" s="5">
        <v>37269</v>
      </c>
      <c r="MQ13" s="5">
        <v>18700</v>
      </c>
      <c r="MR13" s="5">
        <v>8.2285979900302895</v>
      </c>
      <c r="MS13" s="5">
        <v>499112</v>
      </c>
      <c r="MT13" s="5">
        <v>278300</v>
      </c>
      <c r="MU13" s="5">
        <v>119400</v>
      </c>
      <c r="MV13" s="5">
        <v>65000</v>
      </c>
      <c r="MW13" s="5">
        <v>36412</v>
      </c>
      <c r="MX13" s="5">
        <v>9.2303086423519805</v>
      </c>
      <c r="MY13" s="5">
        <v>655516</v>
      </c>
      <c r="MZ13" s="5">
        <v>308471</v>
      </c>
      <c r="NA13" s="5">
        <v>145969</v>
      </c>
      <c r="NB13" s="5">
        <v>82787</v>
      </c>
      <c r="NC13" s="5">
        <v>118289</v>
      </c>
      <c r="ND13" s="5">
        <v>8.0592151981953304</v>
      </c>
      <c r="NE13" s="5">
        <v>797042</v>
      </c>
      <c r="NF13" s="5">
        <v>448951</v>
      </c>
      <c r="NG13" s="5">
        <v>204031</v>
      </c>
      <c r="NH13" s="5">
        <v>102853</v>
      </c>
      <c r="NI13" s="5">
        <v>41207</v>
      </c>
      <c r="NJ13" s="5">
        <v>8.1495243715331007</v>
      </c>
      <c r="NK13" s="5">
        <v>423650</v>
      </c>
      <c r="NL13" s="5">
        <v>241368</v>
      </c>
      <c r="NM13" s="5">
        <v>104222</v>
      </c>
      <c r="NN13" s="5">
        <v>45655</v>
      </c>
      <c r="NO13" s="5">
        <v>32405</v>
      </c>
      <c r="NP13" s="5">
        <v>8.0925981444079795</v>
      </c>
      <c r="NQ13" s="5">
        <v>253504</v>
      </c>
      <c r="NR13" s="5">
        <v>139079</v>
      </c>
      <c r="NS13" s="5">
        <v>62108</v>
      </c>
      <c r="NT13" s="5">
        <v>44753</v>
      </c>
      <c r="NU13" s="5">
        <v>7564</v>
      </c>
      <c r="NV13" s="5">
        <v>10.773447249687999</v>
      </c>
      <c r="NW13" s="5">
        <v>1750056</v>
      </c>
      <c r="NX13" s="5">
        <v>666506</v>
      </c>
      <c r="NY13" s="5">
        <v>270300</v>
      </c>
      <c r="NZ13" s="5">
        <v>147400</v>
      </c>
      <c r="OA13" s="5">
        <v>665850</v>
      </c>
      <c r="OB13" s="5">
        <v>9.1318705195815095</v>
      </c>
      <c r="OC13" s="5">
        <v>612108</v>
      </c>
      <c r="OD13" s="5">
        <v>299408</v>
      </c>
      <c r="OE13" s="5">
        <v>122247</v>
      </c>
      <c r="OF13" s="5">
        <v>88557</v>
      </c>
      <c r="OG13" s="5">
        <v>101896</v>
      </c>
      <c r="OH13" s="5">
        <v>10.5990709455598</v>
      </c>
      <c r="OI13" s="5">
        <v>437434</v>
      </c>
      <c r="OJ13" s="5">
        <v>159855</v>
      </c>
      <c r="OK13" s="5">
        <v>72000</v>
      </c>
      <c r="OL13" s="5">
        <v>65000</v>
      </c>
      <c r="OM13" s="5">
        <v>140579</v>
      </c>
      <c r="ON13" s="5">
        <v>8.8529987875033793</v>
      </c>
      <c r="OO13" s="5">
        <v>1214024</v>
      </c>
      <c r="OP13" s="5">
        <v>572690</v>
      </c>
      <c r="OQ13" s="5">
        <v>299825</v>
      </c>
      <c r="OR13" s="5">
        <v>212739</v>
      </c>
      <c r="OS13" s="5">
        <v>128770</v>
      </c>
      <c r="OT13" s="5">
        <v>8.2496453353232297</v>
      </c>
      <c r="OU13" s="5">
        <v>1165890</v>
      </c>
      <c r="OV13" s="5">
        <v>592987</v>
      </c>
      <c r="OW13" s="5">
        <v>320313</v>
      </c>
      <c r="OX13" s="5">
        <v>216000</v>
      </c>
      <c r="OY13" s="5">
        <v>36590</v>
      </c>
      <c r="OZ13" s="5">
        <v>8.5959973661352205</v>
      </c>
      <c r="PA13" s="5">
        <v>713780</v>
      </c>
      <c r="PB13" s="5">
        <v>358064</v>
      </c>
      <c r="PC13" s="5">
        <v>164779</v>
      </c>
      <c r="PD13" s="5">
        <v>137684</v>
      </c>
      <c r="PE13" s="5">
        <v>53253</v>
      </c>
      <c r="PF13" s="5">
        <v>8.7508421301489694</v>
      </c>
      <c r="PG13" s="5">
        <v>630247</v>
      </c>
      <c r="PH13" s="5">
        <v>308976</v>
      </c>
      <c r="PI13" s="5">
        <v>141000</v>
      </c>
      <c r="PJ13" s="5">
        <v>123000</v>
      </c>
      <c r="PK13" s="5">
        <v>57271</v>
      </c>
      <c r="PL13" s="5">
        <v>8.5397848125435694</v>
      </c>
      <c r="PM13" s="5">
        <v>225199</v>
      </c>
      <c r="PN13" s="5">
        <v>113012</v>
      </c>
      <c r="PO13" s="5">
        <v>55327</v>
      </c>
      <c r="PP13" s="5">
        <v>40656</v>
      </c>
      <c r="PQ13" s="5">
        <v>16204</v>
      </c>
      <c r="PR13" s="5">
        <v>8.6003261645870808</v>
      </c>
      <c r="PS13" s="5">
        <v>523662</v>
      </c>
      <c r="PT13" s="5">
        <v>266452</v>
      </c>
      <c r="PU13" s="5">
        <v>119628</v>
      </c>
      <c r="PV13" s="5">
        <v>93253</v>
      </c>
      <c r="PW13" s="5">
        <v>44329</v>
      </c>
      <c r="PX13" s="5">
        <v>8.1267123559096195</v>
      </c>
      <c r="PY13" s="5">
        <v>883213</v>
      </c>
      <c r="PZ13" s="5">
        <v>471579</v>
      </c>
      <c r="QA13" s="5">
        <v>238000</v>
      </c>
      <c r="QB13" s="5">
        <v>143000</v>
      </c>
      <c r="QC13" s="5">
        <v>30634</v>
      </c>
      <c r="QD13" s="5">
        <v>8.2168810571990001</v>
      </c>
      <c r="QE13" s="5">
        <v>967529</v>
      </c>
      <c r="QF13" s="5">
        <v>504711</v>
      </c>
      <c r="QG13" s="5">
        <v>254234.429203101</v>
      </c>
      <c r="QH13" s="5">
        <v>175910.570796899</v>
      </c>
      <c r="QI13" s="5">
        <v>32673</v>
      </c>
      <c r="QJ13" s="5">
        <v>8.2616629895393299</v>
      </c>
      <c r="QK13" s="5">
        <v>718405</v>
      </c>
      <c r="QL13" s="5">
        <v>383366</v>
      </c>
      <c r="QM13" s="5">
        <v>172800</v>
      </c>
      <c r="QN13" s="5">
        <v>129000</v>
      </c>
      <c r="QO13" s="5">
        <v>33239</v>
      </c>
      <c r="QP13" s="5">
        <v>8.3171917771773494</v>
      </c>
      <c r="QQ13" s="5">
        <v>676556</v>
      </c>
      <c r="QR13" s="5">
        <v>358725</v>
      </c>
      <c r="QS13" s="5">
        <v>161000</v>
      </c>
      <c r="QT13" s="5">
        <v>120900</v>
      </c>
      <c r="QU13" s="5">
        <v>35931</v>
      </c>
      <c r="QV13" s="5">
        <v>9.6362232835265509</v>
      </c>
      <c r="QW13" s="5">
        <v>5116974</v>
      </c>
      <c r="QX13" s="5">
        <v>2062948</v>
      </c>
      <c r="QY13" s="5">
        <v>1115800</v>
      </c>
      <c r="QZ13" s="5">
        <v>1030800</v>
      </c>
      <c r="RA13" s="5">
        <v>907426</v>
      </c>
      <c r="RB13" s="5">
        <f t="shared" si="0"/>
        <v>10.556279946789013</v>
      </c>
      <c r="RC13" s="5">
        <f t="shared" si="1"/>
        <v>2722746</v>
      </c>
      <c r="RD13" s="5">
        <v>1029271</v>
      </c>
      <c r="RE13" s="5">
        <v>424199</v>
      </c>
      <c r="RF13" s="5">
        <v>389941</v>
      </c>
      <c r="RG13" s="5">
        <v>879335</v>
      </c>
      <c r="RH13" s="5">
        <f t="shared" si="2"/>
        <v>8.9647497560071905</v>
      </c>
      <c r="RI13" s="5">
        <f t="shared" si="3"/>
        <v>367162.49037560751</v>
      </c>
      <c r="RJ13" s="5">
        <v>166706</v>
      </c>
      <c r="RK13" s="5">
        <v>92952</v>
      </c>
      <c r="RL13" s="5">
        <v>66339</v>
      </c>
      <c r="RM13" s="5">
        <v>41165.4903756075</v>
      </c>
      <c r="RN13" s="5">
        <f t="shared" si="4"/>
        <v>9.5347480812505108</v>
      </c>
      <c r="RO13" s="5">
        <f t="shared" si="5"/>
        <v>165174.69286897531</v>
      </c>
      <c r="RP13" s="5">
        <v>67284</v>
      </c>
      <c r="RQ13" s="5">
        <v>37624</v>
      </c>
      <c r="RR13" s="5">
        <v>32922</v>
      </c>
      <c r="RS13" s="5">
        <v>27344.6928689753</v>
      </c>
      <c r="RT13" s="5">
        <f t="shared" si="6"/>
        <v>8.8598033184417417</v>
      </c>
      <c r="RU13" s="5">
        <f t="shared" si="7"/>
        <v>781873</v>
      </c>
      <c r="RV13" s="5">
        <v>338762</v>
      </c>
      <c r="RW13" s="5">
        <v>227765</v>
      </c>
      <c r="RX13" s="5">
        <v>150188</v>
      </c>
      <c r="RY13" s="5">
        <v>65158</v>
      </c>
      <c r="RZ13" s="5">
        <f t="shared" si="8"/>
        <v>10.098214151189095</v>
      </c>
      <c r="SA13" s="5">
        <f t="shared" si="9"/>
        <v>464597</v>
      </c>
      <c r="SB13" s="5">
        <v>184749</v>
      </c>
      <c r="SC13" s="5">
        <v>84666</v>
      </c>
      <c r="SD13" s="5">
        <v>75450</v>
      </c>
      <c r="SE13" s="5">
        <v>119732</v>
      </c>
      <c r="SF13" s="5">
        <f t="shared" si="10"/>
        <v>9.9806480349510522</v>
      </c>
      <c r="SG13" s="5">
        <f t="shared" si="11"/>
        <v>738633</v>
      </c>
      <c r="SH13" s="5">
        <v>283527</v>
      </c>
      <c r="SI13" s="5">
        <v>146022</v>
      </c>
      <c r="SJ13" s="5">
        <v>147167</v>
      </c>
      <c r="SK13" s="5">
        <v>161917</v>
      </c>
      <c r="SL13" s="5">
        <f t="shared" si="12"/>
        <v>8.7477844197741721</v>
      </c>
      <c r="SM13" s="5">
        <f t="shared" si="13"/>
        <v>316170</v>
      </c>
      <c r="SN13" s="5">
        <v>153946</v>
      </c>
      <c r="SO13" s="5">
        <v>68875</v>
      </c>
      <c r="SP13" s="5">
        <v>67837</v>
      </c>
      <c r="SQ13" s="5">
        <v>25512</v>
      </c>
      <c r="SR13" s="5">
        <f t="shared" si="14"/>
        <v>8.3408225671938787</v>
      </c>
      <c r="SS13" s="5">
        <f t="shared" si="15"/>
        <v>341735</v>
      </c>
      <c r="ST13" s="5">
        <v>180569</v>
      </c>
      <c r="SU13" s="5">
        <v>74809</v>
      </c>
      <c r="SV13" s="5">
        <v>72014</v>
      </c>
      <c r="SW13" s="5">
        <v>14343</v>
      </c>
      <c r="SX13" s="5">
        <f t="shared" si="16"/>
        <v>8.8322769232770906</v>
      </c>
      <c r="SY13" s="5">
        <f t="shared" si="17"/>
        <v>461153</v>
      </c>
      <c r="SZ13" s="5">
        <v>205405</v>
      </c>
      <c r="TA13" s="5">
        <v>126353</v>
      </c>
      <c r="TB13" s="5">
        <v>91724</v>
      </c>
      <c r="TC13" s="5">
        <v>37671</v>
      </c>
      <c r="TD13" s="5">
        <f t="shared" si="18"/>
        <v>9.0085653997311077</v>
      </c>
      <c r="TE13" s="5">
        <f t="shared" si="19"/>
        <v>388468.06841236405</v>
      </c>
      <c r="TF13" s="5">
        <v>182201</v>
      </c>
      <c r="TG13" s="5">
        <v>86738</v>
      </c>
      <c r="TH13" s="5">
        <v>71657</v>
      </c>
      <c r="TI13" s="5">
        <v>47863</v>
      </c>
      <c r="TJ13" s="5">
        <f t="shared" si="20"/>
        <v>9.0684123640492409</v>
      </c>
      <c r="TK13" s="5">
        <f t="shared" si="21"/>
        <v>803232</v>
      </c>
      <c r="TL13" s="5">
        <v>356681</v>
      </c>
      <c r="TM13" s="5">
        <v>185329</v>
      </c>
      <c r="TN13" s="5">
        <v>175890</v>
      </c>
      <c r="TO13" s="5">
        <v>85332</v>
      </c>
      <c r="TP13" s="5">
        <f t="shared" si="22"/>
        <v>8.8536025834838217</v>
      </c>
      <c r="TQ13" s="5">
        <f t="shared" si="23"/>
        <v>340006</v>
      </c>
      <c r="TR13" s="5">
        <v>166446</v>
      </c>
      <c r="TS13" s="5">
        <v>68530</v>
      </c>
      <c r="TT13" s="5">
        <v>71412</v>
      </c>
      <c r="TU13" s="5">
        <v>33618</v>
      </c>
      <c r="TV13" s="5">
        <f t="shared" si="24"/>
        <v>8.4017191151519039</v>
      </c>
      <c r="TW13" s="5">
        <f t="shared" si="25"/>
        <v>749688</v>
      </c>
      <c r="TX13" s="5">
        <v>374148</v>
      </c>
      <c r="TY13" s="5">
        <v>193180</v>
      </c>
      <c r="TZ13" s="5">
        <v>150650</v>
      </c>
      <c r="UA13" s="5">
        <v>31710</v>
      </c>
      <c r="UB13" s="5">
        <f t="shared" si="26"/>
        <v>8.4832710434053542</v>
      </c>
      <c r="UC13" s="5">
        <f t="shared" si="27"/>
        <v>492589</v>
      </c>
      <c r="UD13" s="5">
        <v>237556</v>
      </c>
      <c r="UE13" s="5">
        <v>123850</v>
      </c>
      <c r="UF13" s="5">
        <v>115037</v>
      </c>
      <c r="UG13" s="5">
        <v>16146</v>
      </c>
      <c r="UH13" s="5">
        <f t="shared" si="28"/>
        <v>8.4976617942819903</v>
      </c>
      <c r="UI13" s="5">
        <f t="shared" si="29"/>
        <v>816438</v>
      </c>
      <c r="UJ13" s="5">
        <v>387218</v>
      </c>
      <c r="UK13" s="5">
        <v>221082</v>
      </c>
      <c r="UL13" s="5">
        <v>176360</v>
      </c>
      <c r="UM13" s="5">
        <v>31778</v>
      </c>
      <c r="UN13" s="5">
        <f t="shared" si="30"/>
        <v>10.143191429127519</v>
      </c>
      <c r="UO13" s="5">
        <f t="shared" si="31"/>
        <v>226068</v>
      </c>
      <c r="UP13" s="5">
        <v>85349</v>
      </c>
      <c r="UQ13" s="5">
        <v>47577</v>
      </c>
      <c r="UR13" s="5">
        <v>34377</v>
      </c>
      <c r="US13" s="5">
        <v>58765</v>
      </c>
      <c r="UT13" s="5">
        <f t="shared" si="32"/>
        <v>8.4331593638811899</v>
      </c>
      <c r="UU13" s="5">
        <f t="shared" si="33"/>
        <v>406968</v>
      </c>
      <c r="UV13" s="5">
        <v>196454</v>
      </c>
      <c r="UW13" s="5">
        <v>100354</v>
      </c>
      <c r="UX13" s="5">
        <v>103111</v>
      </c>
      <c r="UY13" s="5">
        <v>7049</v>
      </c>
      <c r="UZ13" s="5">
        <f t="shared" si="34"/>
        <v>8.2021472654948404</v>
      </c>
      <c r="VA13" s="5">
        <f t="shared" si="35"/>
        <v>339129</v>
      </c>
      <c r="VB13" s="5">
        <v>166798</v>
      </c>
      <c r="VC13" s="5">
        <v>106258</v>
      </c>
      <c r="VD13" s="5">
        <v>58173</v>
      </c>
      <c r="VE13" s="5">
        <v>7900</v>
      </c>
      <c r="VF13" s="5">
        <v>11.7265839245925</v>
      </c>
      <c r="VG13" s="5">
        <v>1851698</v>
      </c>
      <c r="VH13" s="5">
        <v>513029</v>
      </c>
      <c r="VI13" s="5">
        <v>222818</v>
      </c>
      <c r="VJ13" s="5">
        <v>305765</v>
      </c>
      <c r="VK13" s="5">
        <v>810086</v>
      </c>
      <c r="VL13" s="5">
        <v>8.37486364431299</v>
      </c>
      <c r="VM13" s="5">
        <v>1063275</v>
      </c>
      <c r="VN13" s="5">
        <v>522600</v>
      </c>
      <c r="VO13" s="5">
        <v>287638.95286436798</v>
      </c>
      <c r="VP13" s="5">
        <v>217036.04713563199</v>
      </c>
      <c r="VQ13" s="5">
        <v>36000</v>
      </c>
      <c r="VR13" s="5">
        <v>9.0249727934016803</v>
      </c>
      <c r="VS13" s="5">
        <v>314262</v>
      </c>
      <c r="VT13" s="5">
        <v>142679</v>
      </c>
      <c r="VU13" s="5">
        <v>73836</v>
      </c>
      <c r="VV13" s="5">
        <v>62086</v>
      </c>
      <c r="VW13" s="5">
        <v>35661</v>
      </c>
      <c r="VX13" s="5">
        <v>8.4760612176003196</v>
      </c>
      <c r="VY13" s="5">
        <v>385356</v>
      </c>
      <c r="VZ13" s="5">
        <v>190380</v>
      </c>
      <c r="WA13" s="5">
        <v>93670</v>
      </c>
      <c r="WB13" s="5">
        <v>80772</v>
      </c>
      <c r="WC13" s="5">
        <v>21889</v>
      </c>
      <c r="WD13" s="5">
        <v>7.9551788292621204</v>
      </c>
      <c r="WE13" s="5">
        <v>979314</v>
      </c>
      <c r="WF13" s="5">
        <v>530202</v>
      </c>
      <c r="WG13" s="5">
        <v>278714</v>
      </c>
      <c r="WH13" s="5">
        <v>156347</v>
      </c>
      <c r="WI13" s="5">
        <v>14051</v>
      </c>
      <c r="WJ13" s="5">
        <v>8.9184283231217094</v>
      </c>
      <c r="WK13" s="5">
        <v>182574.866003467</v>
      </c>
      <c r="WL13" s="5">
        <v>87788</v>
      </c>
      <c r="WM13" s="5">
        <v>42343</v>
      </c>
      <c r="WN13" s="5">
        <v>29659</v>
      </c>
      <c r="WO13" s="5">
        <v>22784.866003466901</v>
      </c>
      <c r="WP13" s="5">
        <v>8.1187899267343493</v>
      </c>
      <c r="WQ13" s="5">
        <v>340156</v>
      </c>
      <c r="WR13" s="5">
        <v>190492</v>
      </c>
      <c r="WS13" s="5">
        <v>75190.964560583001</v>
      </c>
      <c r="WT13" s="5">
        <v>62396.035439416999</v>
      </c>
      <c r="WU13" s="5">
        <v>12077</v>
      </c>
      <c r="WV13" s="5">
        <v>8.2648812587600897</v>
      </c>
      <c r="WW13" s="5">
        <v>378849</v>
      </c>
      <c r="WX13" s="5">
        <v>198792</v>
      </c>
      <c r="WY13" s="5">
        <v>89270</v>
      </c>
      <c r="WZ13" s="5">
        <v>79408</v>
      </c>
      <c r="XA13" s="5">
        <v>11379</v>
      </c>
      <c r="XB13" s="5">
        <v>10.9873529116404</v>
      </c>
      <c r="XC13" s="5">
        <v>1135202</v>
      </c>
      <c r="XD13" s="5">
        <v>427408</v>
      </c>
      <c r="XE13" s="5">
        <v>152385</v>
      </c>
      <c r="XF13" s="5">
        <v>87398</v>
      </c>
      <c r="XG13" s="5">
        <v>468011</v>
      </c>
      <c r="XH13" s="5">
        <v>8.0130831316881999</v>
      </c>
      <c r="XI13" s="5">
        <v>556671</v>
      </c>
      <c r="XJ13" s="5">
        <v>321702</v>
      </c>
      <c r="XK13" s="5">
        <v>128759</v>
      </c>
      <c r="XL13" s="5">
        <v>81938</v>
      </c>
      <c r="XM13" s="5">
        <v>24272</v>
      </c>
      <c r="XN13" s="5">
        <v>8.4536968833500303</v>
      </c>
      <c r="XO13" s="5">
        <v>1155311</v>
      </c>
      <c r="XP13" s="5">
        <v>608288</v>
      </c>
      <c r="XQ13" s="5">
        <v>282889</v>
      </c>
      <c r="XR13" s="5">
        <v>163806</v>
      </c>
      <c r="XS13" s="5">
        <v>100328</v>
      </c>
      <c r="XT13" s="5">
        <v>7.9366990666860104</v>
      </c>
      <c r="XU13" s="5">
        <v>454938</v>
      </c>
      <c r="XV13" s="5">
        <v>262910</v>
      </c>
      <c r="XW13" s="5">
        <v>119030</v>
      </c>
      <c r="XX13" s="5">
        <v>51498</v>
      </c>
      <c r="XY13" s="5">
        <v>21500</v>
      </c>
      <c r="XZ13" s="5">
        <v>8.0357240431926193</v>
      </c>
      <c r="YA13" s="5">
        <v>1566564</v>
      </c>
      <c r="YB13" s="5">
        <v>851921</v>
      </c>
      <c r="YC13" s="5">
        <v>421554</v>
      </c>
      <c r="YD13" s="5">
        <v>251615</v>
      </c>
      <c r="YE13" s="13">
        <v>41474</v>
      </c>
      <c r="YF13" s="13">
        <v>8.5828953230674898</v>
      </c>
      <c r="YG13" s="5">
        <v>698043</v>
      </c>
      <c r="YH13" s="5">
        <v>338842</v>
      </c>
      <c r="YI13" s="5">
        <v>186690</v>
      </c>
      <c r="YJ13" s="5">
        <v>120552</v>
      </c>
      <c r="YK13" s="5">
        <v>51959</v>
      </c>
      <c r="YL13" s="52"/>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row>
    <row r="14" spans="1:752" ht="15.6">
      <c r="A14" s="5">
        <v>2020</v>
      </c>
      <c r="B14" s="5">
        <v>9.9270459101552095</v>
      </c>
      <c r="C14" s="5">
        <v>2126022</v>
      </c>
      <c r="D14" s="5">
        <v>860960</v>
      </c>
      <c r="E14" s="5">
        <v>468062</v>
      </c>
      <c r="F14" s="5">
        <v>256300</v>
      </c>
      <c r="G14" s="5">
        <v>540700</v>
      </c>
      <c r="H14" s="5">
        <v>12.167996520472901</v>
      </c>
      <c r="I14" s="5">
        <v>1664594</v>
      </c>
      <c r="J14" s="5">
        <v>470994</v>
      </c>
      <c r="K14" s="5">
        <v>188930</v>
      </c>
      <c r="L14" s="5">
        <v>86570</v>
      </c>
      <c r="M14" s="5">
        <v>918100</v>
      </c>
      <c r="N14" s="5">
        <v>9.0810778071784899</v>
      </c>
      <c r="O14" s="5">
        <v>899827</v>
      </c>
      <c r="P14" s="5">
        <v>439140</v>
      </c>
      <c r="Q14" s="5">
        <v>174779</v>
      </c>
      <c r="R14" s="5">
        <v>152745</v>
      </c>
      <c r="S14" s="5">
        <v>133163</v>
      </c>
      <c r="T14" s="5">
        <v>8.7944579726439098</v>
      </c>
      <c r="U14" s="5">
        <v>1850045</v>
      </c>
      <c r="V14" s="5">
        <v>916858</v>
      </c>
      <c r="W14" s="5">
        <v>450967</v>
      </c>
      <c r="X14" s="5">
        <v>251307</v>
      </c>
      <c r="Y14" s="5">
        <v>230913</v>
      </c>
      <c r="Z14" s="5">
        <v>9.5765369244784093</v>
      </c>
      <c r="AA14" s="5">
        <v>723409</v>
      </c>
      <c r="AB14" s="5">
        <v>320890</v>
      </c>
      <c r="AC14" s="5">
        <v>135981</v>
      </c>
      <c r="AD14" s="5">
        <v>121506</v>
      </c>
      <c r="AE14" s="5">
        <v>145032</v>
      </c>
      <c r="AF14" s="5">
        <v>8.9313333937060797</v>
      </c>
      <c r="AG14" s="5">
        <v>1623249</v>
      </c>
      <c r="AH14" s="5">
        <v>858912</v>
      </c>
      <c r="AI14" s="5">
        <v>293574</v>
      </c>
      <c r="AJ14" s="5">
        <v>207517</v>
      </c>
      <c r="AK14" s="5">
        <v>263246</v>
      </c>
      <c r="AL14" s="5">
        <v>9.2469469554730104</v>
      </c>
      <c r="AM14" s="5">
        <v>810093</v>
      </c>
      <c r="AN14" s="5">
        <v>371373</v>
      </c>
      <c r="AO14" s="5">
        <v>160769</v>
      </c>
      <c r="AP14" s="5">
        <v>157872</v>
      </c>
      <c r="AQ14" s="5">
        <v>120079</v>
      </c>
      <c r="AR14" s="5">
        <v>8.3637546636797193</v>
      </c>
      <c r="AS14" s="5">
        <v>849919</v>
      </c>
      <c r="AT14" s="5">
        <v>444662</v>
      </c>
      <c r="AU14" s="5">
        <v>212854</v>
      </c>
      <c r="AV14" s="5">
        <v>138398</v>
      </c>
      <c r="AW14" s="5">
        <v>54005</v>
      </c>
      <c r="AX14" s="5">
        <v>8.9825868783210705</v>
      </c>
      <c r="AY14" s="5">
        <v>760863</v>
      </c>
      <c r="AZ14" s="5">
        <v>353499</v>
      </c>
      <c r="BA14" s="5">
        <v>178100</v>
      </c>
      <c r="BB14" s="5">
        <v>139400</v>
      </c>
      <c r="BC14" s="5">
        <v>89864</v>
      </c>
      <c r="BD14" s="5">
        <v>8.6665482339170303</v>
      </c>
      <c r="BE14" s="5">
        <v>917539</v>
      </c>
      <c r="BF14" s="5">
        <v>441091</v>
      </c>
      <c r="BG14" s="5">
        <v>233410</v>
      </c>
      <c r="BH14" s="5">
        <v>170987</v>
      </c>
      <c r="BI14" s="5">
        <v>72051</v>
      </c>
      <c r="BJ14" s="5">
        <v>9.7381353304295093</v>
      </c>
      <c r="BK14" s="5">
        <v>554672</v>
      </c>
      <c r="BL14" s="5">
        <v>222582</v>
      </c>
      <c r="BM14" s="5">
        <v>105291</v>
      </c>
      <c r="BN14" s="5">
        <v>127606</v>
      </c>
      <c r="BO14" s="5">
        <v>99193</v>
      </c>
      <c r="BP14" s="5">
        <v>10.1759902764359</v>
      </c>
      <c r="BQ14" s="5">
        <v>417131</v>
      </c>
      <c r="BR14" s="5">
        <v>163492</v>
      </c>
      <c r="BS14" s="5">
        <v>71317</v>
      </c>
      <c r="BT14" s="5">
        <v>73809</v>
      </c>
      <c r="BU14" s="5">
        <v>108513</v>
      </c>
      <c r="BV14" s="5">
        <v>9.1255310014682802</v>
      </c>
      <c r="BW14" s="5">
        <v>510121</v>
      </c>
      <c r="BX14" s="5">
        <v>235632</v>
      </c>
      <c r="BY14" s="5">
        <v>109301</v>
      </c>
      <c r="BZ14" s="5">
        <v>96346</v>
      </c>
      <c r="CA14" s="5">
        <v>68842</v>
      </c>
      <c r="CB14" s="5">
        <v>7.9284675620907699</v>
      </c>
      <c r="CC14" s="5">
        <v>982030</v>
      </c>
      <c r="CD14" s="5">
        <v>569083</v>
      </c>
      <c r="CE14" s="5">
        <v>232475</v>
      </c>
      <c r="CF14" s="5">
        <v>152083</v>
      </c>
      <c r="CG14" s="5">
        <v>28389</v>
      </c>
      <c r="CH14" s="5">
        <v>10.460029301229399</v>
      </c>
      <c r="CI14" s="5">
        <v>1569900</v>
      </c>
      <c r="CJ14" s="5">
        <v>645300</v>
      </c>
      <c r="CK14" s="5">
        <v>249400</v>
      </c>
      <c r="CL14" s="5">
        <v>124600</v>
      </c>
      <c r="CM14" s="5">
        <v>550600</v>
      </c>
      <c r="CN14" s="5">
        <v>9.1594446271996208</v>
      </c>
      <c r="CO14" s="5">
        <v>1073081</v>
      </c>
      <c r="CP14" s="5">
        <v>517347</v>
      </c>
      <c r="CQ14" s="5">
        <v>217000</v>
      </c>
      <c r="CR14" s="5">
        <v>162000</v>
      </c>
      <c r="CS14" s="5">
        <v>176734</v>
      </c>
      <c r="CT14" s="5">
        <v>8.8144962162094291</v>
      </c>
      <c r="CU14" s="5">
        <v>1274912</v>
      </c>
      <c r="CV14" s="5">
        <v>633085</v>
      </c>
      <c r="CW14" s="5">
        <v>282341</v>
      </c>
      <c r="CX14" s="5">
        <v>213412</v>
      </c>
      <c r="CY14" s="5">
        <v>146074</v>
      </c>
      <c r="CZ14" s="5">
        <v>9.6823649237764702</v>
      </c>
      <c r="DA14" s="5">
        <v>634253</v>
      </c>
      <c r="DB14" s="5">
        <v>281478</v>
      </c>
      <c r="DC14" s="5">
        <v>110041</v>
      </c>
      <c r="DD14" s="5">
        <v>105478</v>
      </c>
      <c r="DE14" s="5">
        <v>137256</v>
      </c>
      <c r="DF14" s="5">
        <v>9.0474948126854695</v>
      </c>
      <c r="DG14" s="5">
        <v>376399</v>
      </c>
      <c r="DH14" s="5">
        <v>180744</v>
      </c>
      <c r="DI14" s="5">
        <v>74184</v>
      </c>
      <c r="DJ14" s="5">
        <v>72547</v>
      </c>
      <c r="DK14" s="5">
        <v>48924</v>
      </c>
      <c r="DL14" s="5">
        <v>10.017564187078801</v>
      </c>
      <c r="DM14" s="5">
        <v>694766</v>
      </c>
      <c r="DN14" s="5">
        <v>268040</v>
      </c>
      <c r="DO14" s="5">
        <v>132019</v>
      </c>
      <c r="DP14" s="5">
        <v>137965</v>
      </c>
      <c r="DQ14" s="5">
        <v>156742</v>
      </c>
      <c r="DR14" s="5">
        <v>9.0234586215371593</v>
      </c>
      <c r="DS14" s="5">
        <v>911392</v>
      </c>
      <c r="DT14" s="5">
        <v>435965</v>
      </c>
      <c r="DU14" s="5">
        <v>182010</v>
      </c>
      <c r="DV14" s="5">
        <v>181161</v>
      </c>
      <c r="DW14" s="5">
        <v>112256</v>
      </c>
      <c r="DX14" s="5">
        <v>8.7215034469732693</v>
      </c>
      <c r="DY14" s="5">
        <v>285903</v>
      </c>
      <c r="DZ14" s="5">
        <v>132591</v>
      </c>
      <c r="EA14" s="5">
        <v>69730</v>
      </c>
      <c r="EB14" s="5">
        <v>66731</v>
      </c>
      <c r="EC14" s="5">
        <v>16851</v>
      </c>
      <c r="ED14" s="5">
        <v>9.7009819448843793</v>
      </c>
      <c r="EE14" s="5">
        <v>116809</v>
      </c>
      <c r="EF14" s="5">
        <v>50617</v>
      </c>
      <c r="EG14" s="5">
        <v>22468</v>
      </c>
      <c r="EH14" s="5">
        <v>18084</v>
      </c>
      <c r="EI14" s="5">
        <v>25640</v>
      </c>
      <c r="EJ14" s="5">
        <v>8.8385291014094207</v>
      </c>
      <c r="EK14" s="5">
        <v>913564</v>
      </c>
      <c r="EL14" s="5">
        <v>425552</v>
      </c>
      <c r="EM14" s="5">
        <v>213118</v>
      </c>
      <c r="EN14" s="5">
        <v>198779</v>
      </c>
      <c r="EO14" s="5">
        <v>76115</v>
      </c>
      <c r="EP14" s="5">
        <v>9.0177995536397404</v>
      </c>
      <c r="EQ14" s="5">
        <v>346357</v>
      </c>
      <c r="ER14" s="5">
        <v>156552</v>
      </c>
      <c r="ES14" s="5">
        <v>83690</v>
      </c>
      <c r="ET14" s="5">
        <v>66746</v>
      </c>
      <c r="EU14" s="5">
        <v>39369</v>
      </c>
      <c r="EV14" s="5">
        <v>11.3321021772975</v>
      </c>
      <c r="EW14" s="5">
        <v>1271163</v>
      </c>
      <c r="EX14" s="5">
        <v>572838</v>
      </c>
      <c r="EY14" s="5">
        <v>265184</v>
      </c>
      <c r="EZ14" s="5">
        <v>273047</v>
      </c>
      <c r="FA14" s="5">
        <v>586170</v>
      </c>
      <c r="FB14" s="5">
        <v>8.9890243244700905</v>
      </c>
      <c r="FC14" s="5">
        <v>351719</v>
      </c>
      <c r="FD14" s="5">
        <v>167201</v>
      </c>
      <c r="FE14" s="5">
        <v>74161</v>
      </c>
      <c r="FF14" s="5">
        <v>58796</v>
      </c>
      <c r="FG14" s="5">
        <v>46643</v>
      </c>
      <c r="FH14" s="5">
        <v>7.9185756155368203</v>
      </c>
      <c r="FI14" s="5">
        <v>945110</v>
      </c>
      <c r="FJ14" s="5">
        <v>528874</v>
      </c>
      <c r="FK14" s="5">
        <v>258125</v>
      </c>
      <c r="FL14" s="5">
        <v>135555</v>
      </c>
      <c r="FM14" s="5">
        <v>22556</v>
      </c>
      <c r="FN14" s="5">
        <v>9.7816676423852105</v>
      </c>
      <c r="FO14" s="5">
        <v>901932</v>
      </c>
      <c r="FP14" s="5">
        <v>526032</v>
      </c>
      <c r="FQ14" s="5">
        <v>216264</v>
      </c>
      <c r="FR14" s="5">
        <v>130418</v>
      </c>
      <c r="FS14" s="5">
        <v>34430</v>
      </c>
      <c r="FT14" s="5">
        <v>8.9256305809811405</v>
      </c>
      <c r="FU14" s="5">
        <v>626010</v>
      </c>
      <c r="FV14" s="5">
        <v>320698</v>
      </c>
      <c r="FW14" s="5">
        <v>133236</v>
      </c>
      <c r="FX14" s="5">
        <v>83425</v>
      </c>
      <c r="FY14" s="5">
        <v>69065</v>
      </c>
      <c r="FZ14" s="5">
        <v>9.7816676423852105</v>
      </c>
      <c r="GA14" s="5">
        <v>1521853</v>
      </c>
      <c r="GB14" s="5">
        <v>818487</v>
      </c>
      <c r="GC14" s="5">
        <v>391420</v>
      </c>
      <c r="GD14" s="5">
        <v>239267</v>
      </c>
      <c r="GE14" s="5">
        <v>49114</v>
      </c>
      <c r="GF14" s="5">
        <v>9.7934687084215</v>
      </c>
      <c r="GG14" s="5">
        <v>407362</v>
      </c>
      <c r="GH14" s="5">
        <v>247948</v>
      </c>
      <c r="GI14" s="5">
        <v>122730</v>
      </c>
      <c r="GJ14" s="5">
        <v>65949</v>
      </c>
      <c r="GK14" s="5">
        <v>72763</v>
      </c>
      <c r="GL14" s="5">
        <v>9.7816676423852105</v>
      </c>
      <c r="GM14" s="5">
        <v>654197</v>
      </c>
      <c r="GN14" s="5">
        <v>242030</v>
      </c>
      <c r="GO14" s="5">
        <v>122362</v>
      </c>
      <c r="GP14" s="5">
        <v>95329</v>
      </c>
      <c r="GQ14" s="5">
        <v>60061</v>
      </c>
      <c r="GR14" s="5">
        <v>8.7256746007200903</v>
      </c>
      <c r="GS14" s="5">
        <v>695189</v>
      </c>
      <c r="GT14" s="5">
        <v>322915</v>
      </c>
      <c r="GU14" s="5">
        <v>180991</v>
      </c>
      <c r="GV14" s="5">
        <v>140236</v>
      </c>
      <c r="GW14" s="5">
        <v>51047</v>
      </c>
      <c r="GX14" s="5">
        <v>10.2775901514326</v>
      </c>
      <c r="GY14" s="5">
        <v>220296</v>
      </c>
      <c r="GZ14" s="5">
        <v>119504</v>
      </c>
      <c r="HA14" s="5">
        <v>57900</v>
      </c>
      <c r="HB14" s="5">
        <v>48907</v>
      </c>
      <c r="HC14" s="5">
        <v>66203</v>
      </c>
      <c r="HD14" s="5">
        <v>10.9605446192542</v>
      </c>
      <c r="HE14" s="5">
        <v>389630</v>
      </c>
      <c r="HF14" s="5">
        <v>200798</v>
      </c>
      <c r="HG14" s="5">
        <v>94911</v>
      </c>
      <c r="HH14" s="5">
        <v>87637</v>
      </c>
      <c r="HI14" s="5">
        <v>148688</v>
      </c>
      <c r="HJ14" s="5">
        <v>8.4665923616408296</v>
      </c>
      <c r="HK14" s="5">
        <v>270058</v>
      </c>
      <c r="HL14" s="5">
        <v>132912</v>
      </c>
      <c r="HM14" s="5">
        <v>67987</v>
      </c>
      <c r="HN14" s="5">
        <v>57357</v>
      </c>
      <c r="HO14" s="5">
        <v>11802</v>
      </c>
      <c r="HP14" s="5">
        <v>9.7816676423852105</v>
      </c>
      <c r="HQ14" s="5">
        <v>122274</v>
      </c>
      <c r="HR14" s="5">
        <v>67810</v>
      </c>
      <c r="HS14" s="5">
        <v>39254</v>
      </c>
      <c r="HT14" s="5">
        <v>35600</v>
      </c>
      <c r="HU14" s="5">
        <v>37980</v>
      </c>
      <c r="HV14" s="5">
        <v>9.6523815841846901</v>
      </c>
      <c r="HW14" s="5">
        <v>203499</v>
      </c>
      <c r="HX14" s="5">
        <v>81287</v>
      </c>
      <c r="HY14" s="5">
        <v>44584</v>
      </c>
      <c r="HZ14" s="5">
        <v>41694</v>
      </c>
      <c r="IA14" s="5">
        <v>35934</v>
      </c>
      <c r="IB14" s="5">
        <v>9.7816676423852105</v>
      </c>
      <c r="IC14" s="5">
        <v>1012781</v>
      </c>
      <c r="ID14" s="5">
        <v>260369</v>
      </c>
      <c r="IE14" s="5">
        <v>135336</v>
      </c>
      <c r="IF14" s="5">
        <v>107584</v>
      </c>
      <c r="IG14" s="5">
        <v>49875</v>
      </c>
      <c r="IH14" s="5">
        <v>9.7816676423852105</v>
      </c>
      <c r="II14" s="5">
        <v>176521</v>
      </c>
      <c r="IJ14" s="5">
        <v>72675</v>
      </c>
      <c r="IK14" s="5">
        <v>35109</v>
      </c>
      <c r="IL14" s="5">
        <v>33304</v>
      </c>
      <c r="IM14" s="5">
        <v>26134</v>
      </c>
      <c r="IN14" s="5">
        <v>11.6609259076002</v>
      </c>
      <c r="IO14" s="5">
        <v>1445047</v>
      </c>
      <c r="IP14" s="5">
        <v>435424</v>
      </c>
      <c r="IQ14" s="5">
        <v>209614</v>
      </c>
      <c r="IR14" s="5">
        <v>112157</v>
      </c>
      <c r="IS14" s="5">
        <v>687852</v>
      </c>
      <c r="IT14" s="5">
        <v>8.9060756554548703</v>
      </c>
      <c r="IU14" s="5">
        <v>372108</v>
      </c>
      <c r="IV14" s="5">
        <v>150507</v>
      </c>
      <c r="IW14" s="5">
        <v>117112</v>
      </c>
      <c r="IX14" s="5">
        <v>78713</v>
      </c>
      <c r="IY14" s="5">
        <v>25776</v>
      </c>
      <c r="IZ14" s="5">
        <v>9.1532570274364602</v>
      </c>
      <c r="JA14" s="5">
        <v>380224</v>
      </c>
      <c r="JB14" s="5">
        <v>151274</v>
      </c>
      <c r="JC14" s="5">
        <v>112712</v>
      </c>
      <c r="JD14" s="5">
        <v>75393</v>
      </c>
      <c r="JE14" s="5">
        <v>40845</v>
      </c>
      <c r="JF14" s="5">
        <v>9.3308424826562195</v>
      </c>
      <c r="JG14" s="5">
        <v>1055998</v>
      </c>
      <c r="JH14" s="5">
        <v>386034</v>
      </c>
      <c r="JI14" s="5">
        <v>331907</v>
      </c>
      <c r="JJ14" s="5">
        <v>214732</v>
      </c>
      <c r="JK14" s="5">
        <v>123325</v>
      </c>
      <c r="JL14" s="5">
        <v>9.6822758604059995</v>
      </c>
      <c r="JM14" s="5">
        <v>290299</v>
      </c>
      <c r="JN14" s="5">
        <v>104634</v>
      </c>
      <c r="JO14" s="5">
        <v>81731</v>
      </c>
      <c r="JP14" s="5">
        <v>53893</v>
      </c>
      <c r="JQ14" s="5">
        <v>50041</v>
      </c>
      <c r="JR14" s="5">
        <v>8.8014963453058392</v>
      </c>
      <c r="JS14" s="5">
        <v>266917</v>
      </c>
      <c r="JT14" s="5">
        <v>106216</v>
      </c>
      <c r="JU14" s="5">
        <v>88257</v>
      </c>
      <c r="JV14" s="5">
        <v>60361</v>
      </c>
      <c r="JW14" s="5">
        <v>12083</v>
      </c>
      <c r="JX14" s="5">
        <v>8.8613917104364308</v>
      </c>
      <c r="JY14" s="5">
        <v>2143032</v>
      </c>
      <c r="JZ14" s="5">
        <v>841831</v>
      </c>
      <c r="KA14" s="5">
        <v>710028</v>
      </c>
      <c r="KB14" s="5">
        <v>477440</v>
      </c>
      <c r="KC14" s="5">
        <v>113733</v>
      </c>
      <c r="KD14" s="5">
        <v>8.6696078800831895</v>
      </c>
      <c r="KE14" s="5">
        <v>1114506</v>
      </c>
      <c r="KF14" s="5">
        <v>471361</v>
      </c>
      <c r="KG14" s="5">
        <v>354092</v>
      </c>
      <c r="KH14" s="5">
        <v>244378</v>
      </c>
      <c r="KI14" s="5">
        <v>44675</v>
      </c>
      <c r="KJ14" s="5">
        <v>8.7513961165562204</v>
      </c>
      <c r="KK14" s="5">
        <v>1172001</v>
      </c>
      <c r="KL14" s="5">
        <v>481296</v>
      </c>
      <c r="KM14" s="5">
        <v>381317</v>
      </c>
      <c r="KN14" s="5">
        <v>253298</v>
      </c>
      <c r="KO14" s="8">
        <v>60478</v>
      </c>
      <c r="KP14" s="5">
        <v>8.7447831066380797</v>
      </c>
      <c r="KQ14" s="5">
        <v>826881</v>
      </c>
      <c r="KR14" s="5">
        <v>333333</v>
      </c>
      <c r="KS14" s="5">
        <v>276037</v>
      </c>
      <c r="KT14" s="5">
        <v>183403</v>
      </c>
      <c r="KU14" s="5">
        <v>34108</v>
      </c>
      <c r="KV14" s="5">
        <v>8.7112979375194506</v>
      </c>
      <c r="KW14" s="5">
        <v>1526075</v>
      </c>
      <c r="KX14" s="5">
        <v>599090</v>
      </c>
      <c r="KY14" s="8">
        <v>351810</v>
      </c>
      <c r="KZ14" s="8">
        <v>180328</v>
      </c>
      <c r="LA14" s="5">
        <v>43037</v>
      </c>
      <c r="LB14" s="5">
        <v>11.8217296926559</v>
      </c>
      <c r="LC14" s="5">
        <v>2184099</v>
      </c>
      <c r="LD14" s="5">
        <v>654455</v>
      </c>
      <c r="LE14" s="5">
        <v>243818</v>
      </c>
      <c r="LF14" s="5">
        <v>218620</v>
      </c>
      <c r="LG14" s="5">
        <v>1067206</v>
      </c>
      <c r="LH14" s="5">
        <v>9.1651125347290101</v>
      </c>
      <c r="LI14" s="5">
        <v>470788</v>
      </c>
      <c r="LJ14" s="5">
        <v>227292</v>
      </c>
      <c r="LK14" s="5">
        <v>99785</v>
      </c>
      <c r="LL14" s="5">
        <v>61592</v>
      </c>
      <c r="LM14" s="5">
        <v>82119</v>
      </c>
      <c r="LN14" s="5">
        <v>8.61954296730433</v>
      </c>
      <c r="LO14" s="5">
        <v>478259</v>
      </c>
      <c r="LP14" s="5">
        <v>248055</v>
      </c>
      <c r="LQ14" s="5">
        <v>117860</v>
      </c>
      <c r="LR14" s="5">
        <v>56050</v>
      </c>
      <c r="LS14" s="5">
        <v>56294</v>
      </c>
      <c r="LT14" s="5">
        <v>9.3442143845301704</v>
      </c>
      <c r="LU14" s="5">
        <v>391782</v>
      </c>
      <c r="LV14" s="5">
        <v>173427</v>
      </c>
      <c r="LW14" s="5">
        <v>81441</v>
      </c>
      <c r="LX14" s="5">
        <v>75815</v>
      </c>
      <c r="LY14" s="5">
        <v>61099</v>
      </c>
      <c r="LZ14" s="5">
        <v>8.5266438547216001</v>
      </c>
      <c r="MA14" s="5">
        <v>724182</v>
      </c>
      <c r="MB14" s="5">
        <v>378559</v>
      </c>
      <c r="MC14" s="5">
        <v>177856</v>
      </c>
      <c r="MD14" s="5">
        <v>95372</v>
      </c>
      <c r="ME14" s="5">
        <v>72395</v>
      </c>
      <c r="MF14" s="5">
        <v>8.5689821173205694</v>
      </c>
      <c r="MG14" s="5">
        <v>141254</v>
      </c>
      <c r="MH14" s="5">
        <v>75462</v>
      </c>
      <c r="MI14" s="5">
        <v>32779</v>
      </c>
      <c r="MJ14" s="5">
        <v>16397</v>
      </c>
      <c r="MK14" s="5">
        <v>16616</v>
      </c>
      <c r="ML14" s="5">
        <v>8.44760435010142</v>
      </c>
      <c r="MM14" s="5">
        <v>261787</v>
      </c>
      <c r="MN14" s="5">
        <v>139027</v>
      </c>
      <c r="MO14" s="5">
        <v>62299</v>
      </c>
      <c r="MP14" s="5">
        <v>37689</v>
      </c>
      <c r="MQ14" s="5">
        <v>22772</v>
      </c>
      <c r="MR14" s="5">
        <v>8.4280327142639102</v>
      </c>
      <c r="MS14" s="5">
        <v>537258</v>
      </c>
      <c r="MT14" s="5">
        <v>282500</v>
      </c>
      <c r="MU14" s="5">
        <v>123700</v>
      </c>
      <c r="MV14" s="5">
        <v>94300</v>
      </c>
      <c r="MW14" s="5">
        <v>36758</v>
      </c>
      <c r="MX14" s="5">
        <v>9.5059945810213193</v>
      </c>
      <c r="MY14" s="5">
        <v>685369</v>
      </c>
      <c r="MZ14" s="5">
        <v>307999</v>
      </c>
      <c r="NA14" s="5">
        <v>147356</v>
      </c>
      <c r="NB14" s="5">
        <v>84827</v>
      </c>
      <c r="NC14" s="5">
        <v>145187</v>
      </c>
      <c r="ND14" s="5">
        <v>8.1123984412586605</v>
      </c>
      <c r="NE14" s="5">
        <v>812707</v>
      </c>
      <c r="NF14" s="5">
        <v>453363</v>
      </c>
      <c r="NG14" s="5">
        <v>206937</v>
      </c>
      <c r="NH14" s="5">
        <v>107030</v>
      </c>
      <c r="NI14" s="5">
        <v>45377</v>
      </c>
      <c r="NJ14" s="5">
        <v>8.3453559917960707</v>
      </c>
      <c r="NK14" s="5">
        <v>443690</v>
      </c>
      <c r="NL14" s="5">
        <v>241905</v>
      </c>
      <c r="NM14" s="5">
        <v>110745</v>
      </c>
      <c r="NN14" s="5">
        <v>50506</v>
      </c>
      <c r="NO14" s="5">
        <v>40534</v>
      </c>
      <c r="NP14" s="5">
        <v>8.1551826296374195</v>
      </c>
      <c r="NQ14" s="5">
        <v>261595</v>
      </c>
      <c r="NR14" s="5">
        <v>140935</v>
      </c>
      <c r="NS14" s="5">
        <v>64061</v>
      </c>
      <c r="NT14" s="5">
        <v>48597</v>
      </c>
      <c r="NU14" s="5">
        <v>8002</v>
      </c>
      <c r="NV14" s="5">
        <v>10.747106731850799</v>
      </c>
      <c r="NW14" s="5">
        <v>1849120</v>
      </c>
      <c r="NX14" s="5">
        <v>710213</v>
      </c>
      <c r="NY14" s="5">
        <v>281700</v>
      </c>
      <c r="NZ14" s="5">
        <v>159800</v>
      </c>
      <c r="OA14" s="5">
        <v>697407</v>
      </c>
      <c r="OB14" s="5">
        <v>9.1850801665184907</v>
      </c>
      <c r="OC14" s="5">
        <v>618467.33608560101</v>
      </c>
      <c r="OD14" s="5">
        <v>303887</v>
      </c>
      <c r="OE14" s="5">
        <v>120147.323569278</v>
      </c>
      <c r="OF14" s="5">
        <v>83726.012516323302</v>
      </c>
      <c r="OG14" s="5">
        <v>110707</v>
      </c>
      <c r="OH14" s="5">
        <v>10.683489618957299</v>
      </c>
      <c r="OI14" s="5">
        <v>453230</v>
      </c>
      <c r="OJ14" s="5">
        <v>167254</v>
      </c>
      <c r="OK14" s="5">
        <v>69146</v>
      </c>
      <c r="OL14" s="5">
        <v>63260</v>
      </c>
      <c r="OM14" s="5">
        <v>153570</v>
      </c>
      <c r="ON14" s="5">
        <v>8.9115366954587696</v>
      </c>
      <c r="OO14" s="5">
        <v>1225897.51795954</v>
      </c>
      <c r="OP14" s="5">
        <v>572578</v>
      </c>
      <c r="OQ14" s="5">
        <v>301987.83311540302</v>
      </c>
      <c r="OR14" s="5">
        <v>212508.68484413801</v>
      </c>
      <c r="OS14" s="5">
        <v>138823</v>
      </c>
      <c r="OT14" s="5">
        <v>8.3046845099671405</v>
      </c>
      <c r="OU14" s="5">
        <v>1165330</v>
      </c>
      <c r="OV14" s="5">
        <v>587794</v>
      </c>
      <c r="OW14" s="5">
        <v>314006</v>
      </c>
      <c r="OX14" s="5">
        <v>222900</v>
      </c>
      <c r="OY14" s="5">
        <v>40630</v>
      </c>
      <c r="OZ14" s="5">
        <v>8.6583186123727405</v>
      </c>
      <c r="PA14" s="5">
        <v>728553</v>
      </c>
      <c r="PB14" s="5">
        <v>361607</v>
      </c>
      <c r="PC14" s="5">
        <v>165510</v>
      </c>
      <c r="PD14" s="5">
        <v>143541</v>
      </c>
      <c r="PE14" s="5">
        <v>57895</v>
      </c>
      <c r="PF14" s="5">
        <v>8.8260765546546605</v>
      </c>
      <c r="PG14" s="5">
        <v>647877</v>
      </c>
      <c r="PH14" s="5">
        <v>311082</v>
      </c>
      <c r="PI14" s="5">
        <v>147000</v>
      </c>
      <c r="PJ14" s="5">
        <v>127000</v>
      </c>
      <c r="PK14" s="5">
        <v>62795</v>
      </c>
      <c r="PL14" s="5">
        <v>8.6297171263912702</v>
      </c>
      <c r="PM14" s="5">
        <v>227310</v>
      </c>
      <c r="PN14" s="5">
        <v>111865</v>
      </c>
      <c r="PO14" s="5">
        <v>56207</v>
      </c>
      <c r="PP14" s="5">
        <v>40810</v>
      </c>
      <c r="PQ14" s="5">
        <v>18428</v>
      </c>
      <c r="PR14" s="5">
        <v>8.6597405436372092</v>
      </c>
      <c r="PS14" s="5">
        <v>530648</v>
      </c>
      <c r="PT14" s="5">
        <v>267826</v>
      </c>
      <c r="PU14" s="5">
        <v>119762</v>
      </c>
      <c r="PV14" s="5">
        <v>94625</v>
      </c>
      <c r="PW14" s="5">
        <v>48435</v>
      </c>
      <c r="PX14" s="5">
        <v>8.2205928881249601</v>
      </c>
      <c r="PY14" s="5">
        <v>891298</v>
      </c>
      <c r="PZ14" s="5">
        <v>463087</v>
      </c>
      <c r="QA14" s="5">
        <v>240300</v>
      </c>
      <c r="QB14" s="5">
        <v>155200</v>
      </c>
      <c r="QC14" s="5">
        <v>32711</v>
      </c>
      <c r="QD14" s="5">
        <v>8.2851856143541998</v>
      </c>
      <c r="QE14" s="5">
        <v>974797</v>
      </c>
      <c r="QF14" s="5">
        <v>498656</v>
      </c>
      <c r="QG14" s="5">
        <v>259603.306228122</v>
      </c>
      <c r="QH14" s="5">
        <v>179148.693771878</v>
      </c>
      <c r="QI14" s="5">
        <v>37389</v>
      </c>
      <c r="QJ14" s="5">
        <v>8.3399650874776707</v>
      </c>
      <c r="QK14" s="5">
        <v>738417</v>
      </c>
      <c r="QL14" s="5">
        <v>388100</v>
      </c>
      <c r="QM14" s="5">
        <v>177100</v>
      </c>
      <c r="QN14" s="5">
        <v>133900</v>
      </c>
      <c r="QO14" s="5">
        <v>39317</v>
      </c>
      <c r="QP14" s="5">
        <v>8.4433973982564705</v>
      </c>
      <c r="QQ14" s="5">
        <v>708448</v>
      </c>
      <c r="QR14" s="5">
        <v>364556</v>
      </c>
      <c r="QS14" s="5">
        <v>164500</v>
      </c>
      <c r="QT14" s="5">
        <v>139100</v>
      </c>
      <c r="QU14" s="5">
        <v>40292</v>
      </c>
      <c r="QV14" s="5">
        <v>9.7860671066613403</v>
      </c>
      <c r="QW14" s="5">
        <v>5240821</v>
      </c>
      <c r="QX14" s="5">
        <v>2024671</v>
      </c>
      <c r="QY14" s="5">
        <v>1149800</v>
      </c>
      <c r="QZ14" s="5">
        <v>1067700</v>
      </c>
      <c r="RA14" s="5">
        <v>998650</v>
      </c>
      <c r="RB14" s="5">
        <f t="shared" si="0"/>
        <v>10.582115263280727</v>
      </c>
      <c r="RC14" s="5">
        <f t="shared" si="1"/>
        <v>2832281</v>
      </c>
      <c r="RD14" s="5">
        <v>1062195</v>
      </c>
      <c r="RE14" s="5">
        <v>450374</v>
      </c>
      <c r="RF14" s="5">
        <v>392601</v>
      </c>
      <c r="RG14" s="5">
        <v>927111</v>
      </c>
      <c r="RH14" s="5">
        <f t="shared" si="2"/>
        <v>8.9890284632521897</v>
      </c>
      <c r="RI14" s="5">
        <f t="shared" si="3"/>
        <v>366562.16165015072</v>
      </c>
      <c r="RJ14" s="5">
        <v>166246.40004594901</v>
      </c>
      <c r="RK14" s="5">
        <v>92083.554474066506</v>
      </c>
      <c r="RL14" s="5">
        <v>65727</v>
      </c>
      <c r="RM14" s="5">
        <v>42505.207130135197</v>
      </c>
      <c r="RN14" s="5">
        <f t="shared" si="4"/>
        <v>9.5976594588634683</v>
      </c>
      <c r="RO14" s="5">
        <f t="shared" si="5"/>
        <v>165092.2804259905</v>
      </c>
      <c r="RP14" s="5">
        <v>66153</v>
      </c>
      <c r="RQ14" s="5">
        <v>37353</v>
      </c>
      <c r="RR14" s="5">
        <v>33494</v>
      </c>
      <c r="RS14" s="5">
        <v>28092.280425990499</v>
      </c>
      <c r="RT14" s="5">
        <f t="shared" si="6"/>
        <v>8.9664393668540967</v>
      </c>
      <c r="RU14" s="5">
        <f t="shared" si="7"/>
        <v>769175</v>
      </c>
      <c r="RV14" s="5">
        <v>320707</v>
      </c>
      <c r="RW14" s="5">
        <v>220103</v>
      </c>
      <c r="RX14" s="5">
        <v>165562</v>
      </c>
      <c r="RY14" s="5">
        <v>62803</v>
      </c>
      <c r="RZ14" s="5">
        <f t="shared" si="8"/>
        <v>10.252377956639782</v>
      </c>
      <c r="SA14" s="5">
        <f t="shared" si="9"/>
        <v>478457</v>
      </c>
      <c r="SB14" s="5">
        <v>183197</v>
      </c>
      <c r="SC14" s="5">
        <v>88872</v>
      </c>
      <c r="SD14" s="5">
        <v>73979</v>
      </c>
      <c r="SE14" s="5">
        <v>132409</v>
      </c>
      <c r="SF14" s="5">
        <f t="shared" si="10"/>
        <v>9.8949147596001854</v>
      </c>
      <c r="SG14" s="5">
        <f t="shared" si="11"/>
        <v>740142</v>
      </c>
      <c r="SH14" s="5">
        <v>283573</v>
      </c>
      <c r="SI14" s="5">
        <v>155484</v>
      </c>
      <c r="SJ14" s="5">
        <v>148628</v>
      </c>
      <c r="SK14" s="5">
        <v>152457</v>
      </c>
      <c r="SL14" s="5">
        <f t="shared" si="12"/>
        <v>8.8372744948748121</v>
      </c>
      <c r="SM14" s="5">
        <f t="shared" si="13"/>
        <v>317842</v>
      </c>
      <c r="SN14" s="5">
        <v>148952</v>
      </c>
      <c r="SO14" s="5">
        <v>73681</v>
      </c>
      <c r="SP14" s="5">
        <v>67832</v>
      </c>
      <c r="SQ14" s="5">
        <v>27377</v>
      </c>
      <c r="SR14" s="5">
        <f t="shared" si="14"/>
        <v>8.3342732352382658</v>
      </c>
      <c r="SS14" s="5">
        <f t="shared" si="15"/>
        <v>347554</v>
      </c>
      <c r="ST14" s="5">
        <v>180273</v>
      </c>
      <c r="SU14" s="5">
        <v>83272</v>
      </c>
      <c r="SV14" s="5">
        <v>69655</v>
      </c>
      <c r="SW14" s="5">
        <v>14354</v>
      </c>
      <c r="SX14" s="5">
        <f t="shared" si="16"/>
        <v>9.2374459534360138</v>
      </c>
      <c r="SY14" s="5">
        <f t="shared" si="17"/>
        <v>466202.93333333399</v>
      </c>
      <c r="SZ14" s="5">
        <v>200000</v>
      </c>
      <c r="TA14" s="5">
        <v>109768.933333334</v>
      </c>
      <c r="TB14" s="5">
        <v>96085</v>
      </c>
      <c r="TC14" s="5">
        <v>60349</v>
      </c>
      <c r="TD14" s="5">
        <f t="shared" si="18"/>
        <v>9.049676748226064</v>
      </c>
      <c r="TE14" s="5">
        <f t="shared" si="19"/>
        <v>396798.37190912868</v>
      </c>
      <c r="TF14" s="5">
        <v>183965</v>
      </c>
      <c r="TG14" s="5">
        <v>88823</v>
      </c>
      <c r="TH14" s="5">
        <v>74079</v>
      </c>
      <c r="TI14" s="5">
        <v>49922</v>
      </c>
      <c r="TJ14" s="5">
        <f t="shared" si="20"/>
        <v>9.3719091286636136</v>
      </c>
      <c r="TK14" s="5">
        <f t="shared" si="21"/>
        <v>726267.19588891696</v>
      </c>
      <c r="TL14" s="5">
        <v>300447.199999996</v>
      </c>
      <c r="TM14" s="5">
        <v>156642.995888921</v>
      </c>
      <c r="TN14" s="5">
        <v>178198</v>
      </c>
      <c r="TO14" s="5">
        <v>90979</v>
      </c>
      <c r="TP14" s="5">
        <f t="shared" si="22"/>
        <v>9.1322618615447233</v>
      </c>
      <c r="TQ14" s="5">
        <f t="shared" si="23"/>
        <v>363612</v>
      </c>
      <c r="TR14" s="5">
        <v>167485</v>
      </c>
      <c r="TS14" s="5">
        <v>73626</v>
      </c>
      <c r="TT14" s="5">
        <v>76740</v>
      </c>
      <c r="TU14" s="5">
        <v>45761</v>
      </c>
      <c r="TV14" s="5">
        <f t="shared" si="24"/>
        <v>8.4544780941598674</v>
      </c>
      <c r="TW14" s="5">
        <f t="shared" si="25"/>
        <v>749024</v>
      </c>
      <c r="TX14" s="5">
        <v>368289</v>
      </c>
      <c r="TY14" s="5">
        <v>194817</v>
      </c>
      <c r="TZ14" s="5">
        <v>151292</v>
      </c>
      <c r="UA14" s="5">
        <v>34626</v>
      </c>
      <c r="UB14" s="5">
        <f t="shared" si="26"/>
        <v>8.4574770284131588</v>
      </c>
      <c r="UC14" s="5">
        <f t="shared" si="27"/>
        <v>465031</v>
      </c>
      <c r="UD14" s="5">
        <v>235407</v>
      </c>
      <c r="UE14" s="5">
        <v>100643</v>
      </c>
      <c r="UF14" s="5">
        <v>112234</v>
      </c>
      <c r="UG14" s="5">
        <v>16747</v>
      </c>
      <c r="UH14" s="5">
        <f t="shared" si="28"/>
        <v>8.5565410261660908</v>
      </c>
      <c r="UI14" s="5">
        <f t="shared" si="29"/>
        <v>808575.36132371996</v>
      </c>
      <c r="UJ14" s="5">
        <v>376602</v>
      </c>
      <c r="UK14" s="5">
        <v>220093.36132371999</v>
      </c>
      <c r="UL14" s="5">
        <v>177981</v>
      </c>
      <c r="UM14" s="5">
        <v>33899</v>
      </c>
      <c r="UN14" s="5">
        <f t="shared" si="30"/>
        <v>10.030213487264065</v>
      </c>
      <c r="UO14" s="5">
        <f t="shared" si="31"/>
        <v>218280</v>
      </c>
      <c r="UP14" s="5">
        <v>83988</v>
      </c>
      <c r="UQ14" s="5">
        <v>46487</v>
      </c>
      <c r="UR14" s="5">
        <v>34449</v>
      </c>
      <c r="US14" s="5">
        <v>53356</v>
      </c>
      <c r="UT14" s="5">
        <f t="shared" si="32"/>
        <v>8.4208696518404142</v>
      </c>
      <c r="UU14" s="5">
        <f t="shared" si="33"/>
        <v>401540</v>
      </c>
      <c r="UV14" s="5">
        <v>194808</v>
      </c>
      <c r="UW14" s="5">
        <v>100056</v>
      </c>
      <c r="UX14" s="5">
        <v>98713</v>
      </c>
      <c r="UY14" s="5">
        <v>7963</v>
      </c>
      <c r="UZ14" s="5">
        <f t="shared" si="34"/>
        <v>8.4150836713963173</v>
      </c>
      <c r="VA14" s="5">
        <f t="shared" si="35"/>
        <v>339214.32912233903</v>
      </c>
      <c r="VB14" s="5">
        <v>160000</v>
      </c>
      <c r="VC14" s="5">
        <v>102438.329122339</v>
      </c>
      <c r="VD14" s="5">
        <v>63961</v>
      </c>
      <c r="VE14" s="5">
        <v>12815</v>
      </c>
      <c r="VF14" s="5">
        <v>11.4125498818624</v>
      </c>
      <c r="VG14" s="5">
        <v>1755664.8666666599</v>
      </c>
      <c r="VH14" s="5">
        <v>524322</v>
      </c>
      <c r="VI14" s="5">
        <v>222867</v>
      </c>
      <c r="VJ14" s="5">
        <v>312684</v>
      </c>
      <c r="VK14" s="12">
        <v>697961</v>
      </c>
      <c r="VL14" s="5">
        <v>8.4247827097851893</v>
      </c>
      <c r="VM14" s="5">
        <v>1074001</v>
      </c>
      <c r="VN14" s="5">
        <v>523900</v>
      </c>
      <c r="VO14" s="5">
        <v>284262.31496932998</v>
      </c>
      <c r="VP14" s="5">
        <v>226738.68503066999</v>
      </c>
      <c r="VQ14" s="5">
        <v>39100</v>
      </c>
      <c r="VR14" s="5">
        <v>9.0852877168277608</v>
      </c>
      <c r="VS14" s="5">
        <v>312460</v>
      </c>
      <c r="VT14" s="5">
        <v>142944</v>
      </c>
      <c r="VU14" s="5">
        <v>69837</v>
      </c>
      <c r="VV14" s="5">
        <v>60568</v>
      </c>
      <c r="VW14" s="5">
        <v>39111</v>
      </c>
      <c r="VX14" s="5">
        <v>8.5351365361786709</v>
      </c>
      <c r="VY14" s="5">
        <v>388187</v>
      </c>
      <c r="VZ14" s="5">
        <v>192098</v>
      </c>
      <c r="WA14" s="5">
        <v>90955</v>
      </c>
      <c r="WB14" s="5">
        <v>81257</v>
      </c>
      <c r="WC14" s="5">
        <v>25078</v>
      </c>
      <c r="WD14" s="5">
        <v>7.9764965138174997</v>
      </c>
      <c r="WE14" s="5">
        <v>982450</v>
      </c>
      <c r="WF14" s="5">
        <v>531401</v>
      </c>
      <c r="WG14" s="5">
        <v>271495</v>
      </c>
      <c r="WH14" s="5">
        <v>167054</v>
      </c>
      <c r="WI14" s="5">
        <v>12500</v>
      </c>
      <c r="WJ14" s="5">
        <v>9.0029703071423004</v>
      </c>
      <c r="WK14" s="5">
        <v>181733.771565717</v>
      </c>
      <c r="WL14" s="5">
        <v>85923.374893250206</v>
      </c>
      <c r="WM14" s="5">
        <v>41325.950177775798</v>
      </c>
      <c r="WN14" s="5">
        <v>30770.298915852502</v>
      </c>
      <c r="WO14" s="5">
        <v>23714.1475788389</v>
      </c>
      <c r="WP14" s="5">
        <v>7.8624269187521403</v>
      </c>
      <c r="WQ14" s="5">
        <v>329941</v>
      </c>
      <c r="WR14" s="5">
        <v>192277</v>
      </c>
      <c r="WS14" s="5">
        <v>84959</v>
      </c>
      <c r="WT14" s="5">
        <v>41859</v>
      </c>
      <c r="WU14" s="5">
        <v>10846</v>
      </c>
      <c r="WV14" s="5">
        <v>8.3987316222277606</v>
      </c>
      <c r="WW14" s="5">
        <v>401300</v>
      </c>
      <c r="WX14" s="5">
        <v>203966</v>
      </c>
      <c r="WY14" s="5">
        <v>89523</v>
      </c>
      <c r="WZ14" s="5">
        <v>96017</v>
      </c>
      <c r="XA14" s="5">
        <v>11794</v>
      </c>
      <c r="XB14" s="5">
        <v>11.030353200883001</v>
      </c>
      <c r="XC14" s="5">
        <v>1194108</v>
      </c>
      <c r="XD14" s="5">
        <v>445829</v>
      </c>
      <c r="XE14" s="5">
        <v>160239</v>
      </c>
      <c r="XF14" s="5">
        <v>88583</v>
      </c>
      <c r="XG14" s="5">
        <v>499457</v>
      </c>
      <c r="XH14" s="5">
        <v>7.9280527810162003</v>
      </c>
      <c r="XI14" s="5">
        <v>571266</v>
      </c>
      <c r="XJ14" s="5">
        <v>336904</v>
      </c>
      <c r="XK14" s="5">
        <v>132163</v>
      </c>
      <c r="XL14" s="5">
        <v>79262</v>
      </c>
      <c r="XM14" s="5">
        <v>22937</v>
      </c>
      <c r="XN14" s="5">
        <v>8.48427366110473</v>
      </c>
      <c r="XO14" s="5">
        <v>1166260</v>
      </c>
      <c r="XP14" s="5">
        <v>612425</v>
      </c>
      <c r="XQ14" s="5">
        <v>287699</v>
      </c>
      <c r="XR14" s="5">
        <v>156787</v>
      </c>
      <c r="XS14" s="5">
        <v>109349</v>
      </c>
      <c r="XT14" s="5">
        <v>7.94968366964852</v>
      </c>
      <c r="XU14" s="5">
        <v>462017</v>
      </c>
      <c r="XV14" s="5">
        <v>267614</v>
      </c>
      <c r="XW14" s="5">
        <v>119589</v>
      </c>
      <c r="XX14" s="5">
        <v>51530</v>
      </c>
      <c r="XY14" s="5">
        <v>23284</v>
      </c>
      <c r="XZ14" s="5">
        <v>7.9821058395336104</v>
      </c>
      <c r="YA14" s="5">
        <v>1552350</v>
      </c>
      <c r="YB14" s="5">
        <v>867224</v>
      </c>
      <c r="YC14" s="5">
        <v>402202</v>
      </c>
      <c r="YD14" s="5">
        <v>239731</v>
      </c>
      <c r="YE14" s="13">
        <v>43193</v>
      </c>
      <c r="YF14" s="13">
        <v>8.7521506114131196</v>
      </c>
      <c r="YG14" s="5">
        <v>698990.11372590705</v>
      </c>
      <c r="YH14" s="5">
        <v>327951.50732359401</v>
      </c>
      <c r="YI14" s="5">
        <v>182477.51041244599</v>
      </c>
      <c r="YJ14" s="5">
        <v>127329.35556837999</v>
      </c>
      <c r="YK14" s="5">
        <v>61231.740421486298</v>
      </c>
      <c r="YL14" s="52"/>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row>
    <row r="15" spans="1:752" ht="15.6">
      <c r="A15" s="5">
        <v>2021</v>
      </c>
      <c r="B15">
        <f>(人力资本!D15*6+人力资本!E15*9+人力资本!F15*12+人力资本!G15*16)/人力资本!C15</f>
        <v>9.9056017997750274</v>
      </c>
      <c r="C15">
        <f>SUM(D15:G15)</f>
        <v>2222500</v>
      </c>
      <c r="D15" s="5">
        <v>892800</v>
      </c>
      <c r="E15" s="5">
        <v>497600</v>
      </c>
      <c r="F15" s="5">
        <v>283400</v>
      </c>
      <c r="G15" s="5">
        <v>548700</v>
      </c>
      <c r="H15">
        <f>(人力资本!J15*6+人力资本!K15*9+人力资本!L15*12+人力资本!M15*16)/人力资本!I15</f>
        <v>12.527484434474758</v>
      </c>
      <c r="I15" s="85">
        <f>SUM(J15:M15)</f>
        <v>1893720.7487012981</v>
      </c>
      <c r="J15" s="5">
        <v>500138</v>
      </c>
      <c r="K15" s="86" cm="1">
        <f t="array" ref="K15">TREND(K4:K14,A4:A14,A15)</f>
        <v>176651.92727272678</v>
      </c>
      <c r="L15" s="86" cm="1">
        <f t="array" ref="L15">TREND(L7:L14,A7:A14,A15)</f>
        <v>84507.821428571362</v>
      </c>
      <c r="M15" s="5">
        <v>1132423</v>
      </c>
      <c r="N15">
        <f>(人力资本!P15*6+人力资本!Q15*9+人力资本!R15*12+人力资本!S15*16)/人力资本!O15</f>
        <v>9.1919525977806913</v>
      </c>
      <c r="O15">
        <f>SUM(P15:S15)</f>
        <v>954892</v>
      </c>
      <c r="P15" s="5">
        <v>457552</v>
      </c>
      <c r="Q15" s="5">
        <v>182978</v>
      </c>
      <c r="R15" s="5">
        <v>161146</v>
      </c>
      <c r="S15" s="5">
        <v>153216</v>
      </c>
      <c r="T15">
        <f>(人力资本!V15*6+人力资本!W15*9+人力资本!X15*12+人力资本!Y15*16)/人力资本!U15</f>
        <v>8.9536148432501594</v>
      </c>
      <c r="U15">
        <f>SUM(V15:Y15)</f>
        <v>1875600</v>
      </c>
      <c r="V15" s="5">
        <v>878100</v>
      </c>
      <c r="W15" s="5">
        <v>478400</v>
      </c>
      <c r="X15" s="5">
        <v>271600</v>
      </c>
      <c r="Y15" s="5">
        <v>247500</v>
      </c>
      <c r="Z15">
        <f>(人力资本!AB15*6+人力资本!AC15*9+人力资本!AD15*12+人力资本!AE15*16)/人力资本!AA15</f>
        <v>9.6221134102870796</v>
      </c>
      <c r="AA15">
        <f>SUM(AB15:AE15)</f>
        <v>758291</v>
      </c>
      <c r="AB15" s="5">
        <v>334618</v>
      </c>
      <c r="AC15" s="5">
        <v>140642</v>
      </c>
      <c r="AD15" s="5">
        <v>126405</v>
      </c>
      <c r="AE15" s="5">
        <v>156626</v>
      </c>
      <c r="AF15">
        <f>(人力资本!AH15*6+人力资本!AI15*9+人力资本!AJ15*12+人力资本!AK15*16)/人力资本!AG15</f>
        <v>8.9362992409573003</v>
      </c>
      <c r="AG15">
        <f>SUM(AH15:AK15)</f>
        <v>1696479</v>
      </c>
      <c r="AH15" s="5">
        <v>893432</v>
      </c>
      <c r="AI15" s="5">
        <v>312500</v>
      </c>
      <c r="AJ15" s="5">
        <v>215400</v>
      </c>
      <c r="AK15" s="5">
        <v>275147</v>
      </c>
      <c r="AL15">
        <f>(人力资本!AN15*6+人力资本!AO15*9+人力资本!AP15*12+人力资本!AQ15*16)/人力资本!AM15</f>
        <v>9.2847853499133937</v>
      </c>
      <c r="AM15">
        <f>SUM(AN15:AQ15)</f>
        <v>819217</v>
      </c>
      <c r="AN15" s="5">
        <v>380897</v>
      </c>
      <c r="AO15" s="5">
        <v>164860</v>
      </c>
      <c r="AP15" s="5">
        <v>134557</v>
      </c>
      <c r="AQ15" s="5">
        <v>138903</v>
      </c>
      <c r="AR15">
        <f>(人力资本!AT15*6+人力资本!AU15*9+人力资本!AV15*12+人力资本!AW15*16)/人力资本!AS15</f>
        <v>8.4911093606896255</v>
      </c>
      <c r="AS15">
        <f>SUM(AT15:AW15)</f>
        <v>858206</v>
      </c>
      <c r="AT15" s="5">
        <v>430977</v>
      </c>
      <c r="AU15" s="5">
        <v>222439</v>
      </c>
      <c r="AV15" s="5">
        <v>144333</v>
      </c>
      <c r="AW15" s="5">
        <v>60457</v>
      </c>
      <c r="AX15">
        <f>(人力资本!AZ15*6+人力资本!BA15*9+人力资本!BB15*12+人力资本!BC15*16)/人力资本!AY15</f>
        <v>9.2952615714788251</v>
      </c>
      <c r="AY15">
        <f>SUM(AZ15:BC15)</f>
        <v>790262</v>
      </c>
      <c r="AZ15" s="5">
        <v>351120</v>
      </c>
      <c r="BA15" s="5">
        <v>173500</v>
      </c>
      <c r="BB15" s="5">
        <v>143200</v>
      </c>
      <c r="BC15" s="5">
        <v>122442</v>
      </c>
      <c r="BD15">
        <f>(人力资本!BF15*6+人力资本!BG15*9+人力资本!BH15*12+人力资本!BI15*16)/人力资本!BE15</f>
        <v>8.8082865460822486</v>
      </c>
      <c r="BE15">
        <f>SUM(BF15:BI15)</f>
        <v>912998</v>
      </c>
      <c r="BF15" s="5">
        <v>433379</v>
      </c>
      <c r="BG15" s="5">
        <v>231258</v>
      </c>
      <c r="BH15" s="5">
        <v>153356</v>
      </c>
      <c r="BI15" s="5">
        <v>95005</v>
      </c>
      <c r="BJ15">
        <f>(人力资本!BL15*6+人力资本!BM15*9+人力资本!BN15*12+人力资本!BO15*16)/人力资本!BK15</f>
        <v>9.7866597433529989</v>
      </c>
      <c r="BK15">
        <f>SUM(BL15:BO15)</f>
        <v>564277</v>
      </c>
      <c r="BL15" s="5">
        <v>227782</v>
      </c>
      <c r="BM15" s="5">
        <v>104035</v>
      </c>
      <c r="BN15" s="5">
        <v>124995</v>
      </c>
      <c r="BO15" s="5">
        <v>107465</v>
      </c>
      <c r="BP15">
        <f>(人力资本!BR15*6+人力资本!BS15*9+人力资本!BT15*12+人力资本!BU15*16)/人力资本!BQ15</f>
        <v>10.150508417405888</v>
      </c>
      <c r="BQ15">
        <f>SUM(BR15:BU15)</f>
        <v>426913</v>
      </c>
      <c r="BR15" s="5">
        <v>168539</v>
      </c>
      <c r="BS15" s="5">
        <v>72838</v>
      </c>
      <c r="BT15" s="5">
        <v>75492</v>
      </c>
      <c r="BU15" s="5">
        <v>110044</v>
      </c>
      <c r="BV15">
        <f>(人力资本!BX15*6+人力资本!BY15*9+人力资本!BZ15*12+人力资本!CA15*16)/人力资本!BW15</f>
        <v>9.1827431072277026</v>
      </c>
      <c r="BW15">
        <f>SUM(BX15:CA15)</f>
        <v>522794</v>
      </c>
      <c r="BX15" s="5">
        <v>236915</v>
      </c>
      <c r="BY15" s="5">
        <v>111117</v>
      </c>
      <c r="BZ15" s="5">
        <v>104263</v>
      </c>
      <c r="CA15" s="5">
        <v>70499</v>
      </c>
      <c r="CB15">
        <f>(人力资本!CD15*6+人力资本!CE15*9+人力资本!CF15*12+人力资本!CG15*16)/人力资本!CC15</f>
        <v>8.0388105162069099</v>
      </c>
      <c r="CC15">
        <f>SUM(CD15:CG15)</f>
        <v>1013179</v>
      </c>
      <c r="CD15" s="5">
        <v>563331</v>
      </c>
      <c r="CE15" s="5">
        <v>251200</v>
      </c>
      <c r="CF15" s="5">
        <v>168600</v>
      </c>
      <c r="CG15" s="5">
        <v>30048</v>
      </c>
      <c r="CH15" s="1">
        <v>10.4704730539175</v>
      </c>
      <c r="CI15" s="5">
        <v>1660297</v>
      </c>
      <c r="CJ15" s="5">
        <v>680976</v>
      </c>
      <c r="CK15" s="5">
        <v>263915</v>
      </c>
      <c r="CL15" s="5">
        <v>130873</v>
      </c>
      <c r="CM15" s="5">
        <v>584533</v>
      </c>
      <c r="CN15" s="1">
        <v>9.1395350943368907</v>
      </c>
      <c r="CO15" s="5">
        <v>1104181</v>
      </c>
      <c r="CP15" s="5">
        <v>537935</v>
      </c>
      <c r="CQ15" s="5">
        <v>222439</v>
      </c>
      <c r="CR15" s="5">
        <v>159693</v>
      </c>
      <c r="CS15" s="5">
        <v>184114</v>
      </c>
      <c r="CT15" s="1">
        <v>8.97851217345052</v>
      </c>
      <c r="CU15" s="5">
        <v>1317909</v>
      </c>
      <c r="CV15" s="5">
        <v>633114</v>
      </c>
      <c r="CW15" s="5">
        <v>288014</v>
      </c>
      <c r="CX15" s="5">
        <v>226611</v>
      </c>
      <c r="CY15" s="5">
        <v>170170</v>
      </c>
      <c r="CZ15" s="1">
        <v>9.6722267011249201</v>
      </c>
      <c r="DA15" s="5">
        <v>663605</v>
      </c>
      <c r="DB15" s="5">
        <v>297031</v>
      </c>
      <c r="DC15" s="5">
        <v>113712</v>
      </c>
      <c r="DD15" s="5">
        <v>108212</v>
      </c>
      <c r="DE15" s="5">
        <v>144650</v>
      </c>
      <c r="DF15" s="1">
        <v>9.0490441392151606</v>
      </c>
      <c r="DG15" s="5">
        <v>392055</v>
      </c>
      <c r="DH15" s="5">
        <v>188779</v>
      </c>
      <c r="DI15" s="5">
        <v>76677</v>
      </c>
      <c r="DJ15" s="5">
        <v>75157</v>
      </c>
      <c r="DK15" s="5">
        <v>51442</v>
      </c>
      <c r="DL15" s="1">
        <v>10.135835235563601</v>
      </c>
      <c r="DM15" s="5">
        <v>718893</v>
      </c>
      <c r="DN15" s="5">
        <v>278322</v>
      </c>
      <c r="DO15" s="5">
        <v>128161</v>
      </c>
      <c r="DP15" s="5">
        <v>133840</v>
      </c>
      <c r="DQ15" s="5">
        <v>178570</v>
      </c>
      <c r="DR15" s="1">
        <v>9.0233847278365804</v>
      </c>
      <c r="DS15" s="5">
        <v>946729</v>
      </c>
      <c r="DT15" s="5">
        <v>458155</v>
      </c>
      <c r="DU15" s="5">
        <v>187562</v>
      </c>
      <c r="DV15" s="5">
        <v>177620</v>
      </c>
      <c r="DW15" s="5">
        <v>123392</v>
      </c>
      <c r="DX15" s="1">
        <v>8.6926909473145901</v>
      </c>
      <c r="DY15" s="5">
        <v>281596</v>
      </c>
      <c r="DZ15" s="5">
        <v>132215</v>
      </c>
      <c r="EA15" s="5">
        <v>68469</v>
      </c>
      <c r="EB15" s="5">
        <v>64065</v>
      </c>
      <c r="EC15" s="5">
        <v>16846</v>
      </c>
      <c r="ED15" s="1">
        <v>9.7578566280609405</v>
      </c>
      <c r="EE15" s="5">
        <v>119326</v>
      </c>
      <c r="EF15" s="5">
        <v>51540</v>
      </c>
      <c r="EG15" s="5">
        <v>23082</v>
      </c>
      <c r="EH15" s="5">
        <v>16969</v>
      </c>
      <c r="EI15" s="5">
        <v>27735</v>
      </c>
      <c r="EJ15" s="1">
        <v>8.8745393903683105</v>
      </c>
      <c r="EK15" s="5">
        <v>909664</v>
      </c>
      <c r="EL15" s="5">
        <v>422399</v>
      </c>
      <c r="EM15" s="5">
        <v>208035</v>
      </c>
      <c r="EN15" s="5">
        <v>200385</v>
      </c>
      <c r="EO15" s="5">
        <v>78845</v>
      </c>
      <c r="EP15" s="1">
        <v>9.1802751824319699</v>
      </c>
      <c r="EQ15" s="5">
        <v>351912</v>
      </c>
      <c r="ER15" s="5">
        <v>153529</v>
      </c>
      <c r="ES15" s="5">
        <v>83627</v>
      </c>
      <c r="ET15" s="5">
        <v>69816</v>
      </c>
      <c r="EU15" s="5">
        <v>44940</v>
      </c>
      <c r="EV15" s="8">
        <v>10.992649999999999</v>
      </c>
      <c r="EW15" s="8">
        <v>1816289</v>
      </c>
      <c r="EX15" s="8">
        <v>601925</v>
      </c>
      <c r="EY15" s="8">
        <v>274504</v>
      </c>
      <c r="EZ15" s="8">
        <v>288505</v>
      </c>
      <c r="FA15" s="8">
        <v>651355</v>
      </c>
      <c r="FB15" s="8">
        <v>8.8613</v>
      </c>
      <c r="FC15" s="8">
        <v>348126</v>
      </c>
      <c r="FD15" s="8">
        <v>171529</v>
      </c>
      <c r="FE15" s="8">
        <v>76475</v>
      </c>
      <c r="FF15" s="8">
        <v>58638</v>
      </c>
      <c r="FG15" s="8">
        <v>49008</v>
      </c>
      <c r="FH15" s="8">
        <v>8.1496309999999994</v>
      </c>
      <c r="FI15" s="8">
        <v>977321</v>
      </c>
      <c r="FJ15" s="8">
        <v>511484</v>
      </c>
      <c r="FK15" s="8">
        <v>265082</v>
      </c>
      <c r="FL15" s="8">
        <v>175479</v>
      </c>
      <c r="FM15" s="8">
        <v>25276</v>
      </c>
      <c r="FN15" s="9">
        <v>8.174531</v>
      </c>
      <c r="FO15" s="8">
        <v>960378</v>
      </c>
      <c r="FP15" s="8">
        <v>524684</v>
      </c>
      <c r="FQ15" s="8">
        <v>234084</v>
      </c>
      <c r="FR15" s="8">
        <v>157495</v>
      </c>
      <c r="FS15" s="8">
        <v>44115</v>
      </c>
      <c r="FT15" s="8">
        <v>8.8891939999999998</v>
      </c>
      <c r="FU15" s="8">
        <v>665814</v>
      </c>
      <c r="FV15" s="8">
        <v>323598</v>
      </c>
      <c r="FW15" s="8">
        <v>143070</v>
      </c>
      <c r="FX15" s="8">
        <v>124251</v>
      </c>
      <c r="FY15" s="8">
        <v>74895</v>
      </c>
      <c r="FZ15" s="8">
        <v>8.2794819999999998</v>
      </c>
      <c r="GA15" s="8">
        <v>1573010</v>
      </c>
      <c r="GB15" s="8">
        <v>816396</v>
      </c>
      <c r="GC15" s="8">
        <v>395864</v>
      </c>
      <c r="GD15" s="8">
        <v>302361</v>
      </c>
      <c r="GE15" s="8">
        <v>58389</v>
      </c>
      <c r="GF15" s="9">
        <v>9.5377109999999998</v>
      </c>
      <c r="GG15" s="8">
        <v>570193</v>
      </c>
      <c r="GH15" s="8">
        <v>242713</v>
      </c>
      <c r="GI15" s="8">
        <v>125646</v>
      </c>
      <c r="GJ15" s="8">
        <v>94525</v>
      </c>
      <c r="GK15" s="8">
        <v>107309</v>
      </c>
      <c r="GL15" s="8">
        <v>9.0524579999999997</v>
      </c>
      <c r="GM15" s="8">
        <v>536256</v>
      </c>
      <c r="GN15" s="8">
        <v>244641</v>
      </c>
      <c r="GO15" s="8">
        <v>121885</v>
      </c>
      <c r="GP15" s="8">
        <v>106514</v>
      </c>
      <c r="GQ15" s="8">
        <v>63216</v>
      </c>
      <c r="GR15" s="8">
        <v>8.9066650000000003</v>
      </c>
      <c r="GS15" s="8">
        <v>717027</v>
      </c>
      <c r="GT15" s="8">
        <v>315947</v>
      </c>
      <c r="GU15" s="8">
        <v>184153</v>
      </c>
      <c r="GV15" s="8">
        <v>159393</v>
      </c>
      <c r="GW15" s="8">
        <v>57534</v>
      </c>
      <c r="GX15" s="8">
        <v>9.9544479999999993</v>
      </c>
      <c r="GY15" s="8">
        <v>297573</v>
      </c>
      <c r="GZ15" s="8">
        <v>119678</v>
      </c>
      <c r="HA15" s="8">
        <v>58207</v>
      </c>
      <c r="HB15" s="8">
        <v>48691</v>
      </c>
      <c r="HC15" s="8">
        <v>70997</v>
      </c>
      <c r="HD15" s="8">
        <v>10.453329999999999</v>
      </c>
      <c r="HE15" s="8">
        <v>555226</v>
      </c>
      <c r="HF15" s="8">
        <v>205093</v>
      </c>
      <c r="HG15" s="8">
        <v>95863</v>
      </c>
      <c r="HH15" s="8">
        <v>89421</v>
      </c>
      <c r="HI15" s="8">
        <v>164849</v>
      </c>
      <c r="HJ15" s="8">
        <v>8.5500299999999996</v>
      </c>
      <c r="HK15" s="8">
        <v>274325</v>
      </c>
      <c r="HL15" s="8">
        <v>131949</v>
      </c>
      <c r="HM15" s="8">
        <v>68773</v>
      </c>
      <c r="HN15" s="8">
        <v>60703</v>
      </c>
      <c r="HO15" s="8">
        <v>12900</v>
      </c>
      <c r="HP15" s="8">
        <v>10.060409999999999</v>
      </c>
      <c r="HQ15" s="8">
        <v>182733</v>
      </c>
      <c r="HR15" s="8">
        <v>67113</v>
      </c>
      <c r="HS15" s="8">
        <v>39023</v>
      </c>
      <c r="HT15" s="8">
        <v>35267</v>
      </c>
      <c r="HU15" s="8">
        <v>41330</v>
      </c>
      <c r="HV15" s="8">
        <v>9.8279399999999999</v>
      </c>
      <c r="HW15" s="8">
        <v>209096</v>
      </c>
      <c r="HX15" s="8">
        <v>80073</v>
      </c>
      <c r="HY15" s="8">
        <v>43985</v>
      </c>
      <c r="HZ15" s="8">
        <v>45482</v>
      </c>
      <c r="IA15" s="8">
        <v>39556</v>
      </c>
      <c r="IB15" s="8">
        <v>8.9321940000000009</v>
      </c>
      <c r="IC15" s="8">
        <v>563431</v>
      </c>
      <c r="ID15" s="8">
        <v>257743</v>
      </c>
      <c r="IE15" s="8">
        <v>136677</v>
      </c>
      <c r="IF15" s="8">
        <v>112013</v>
      </c>
      <c r="IG15" s="8">
        <v>56998</v>
      </c>
      <c r="IH15" s="8">
        <v>9.5762820000000008</v>
      </c>
      <c r="II15" s="8">
        <v>173089</v>
      </c>
      <c r="IJ15" s="8">
        <v>72743</v>
      </c>
      <c r="IK15" s="8">
        <v>35407</v>
      </c>
      <c r="IL15" s="8">
        <v>34149</v>
      </c>
      <c r="IM15" s="8">
        <v>30790</v>
      </c>
      <c r="IN15" s="9">
        <v>11.6991158</v>
      </c>
      <c r="IO15" s="8">
        <v>1477545</v>
      </c>
      <c r="IP15" s="8">
        <v>440345</v>
      </c>
      <c r="IQ15" s="8">
        <v>211500</v>
      </c>
      <c r="IR15" s="8">
        <v>117700</v>
      </c>
      <c r="IS15" s="8">
        <v>708000</v>
      </c>
      <c r="IT15" s="8">
        <v>11.82727</v>
      </c>
      <c r="IU15" s="8">
        <v>536381</v>
      </c>
      <c r="IV15" s="8">
        <v>145999</v>
      </c>
      <c r="IW15" s="8">
        <v>79257</v>
      </c>
      <c r="IX15" s="8">
        <v>55846</v>
      </c>
      <c r="IY15" s="12">
        <v>255279</v>
      </c>
      <c r="IZ15" s="9">
        <v>9.2328250000000001</v>
      </c>
      <c r="JA15" s="8">
        <v>334053</v>
      </c>
      <c r="JB15" s="8">
        <v>147887</v>
      </c>
      <c r="JC15" s="8">
        <v>75551</v>
      </c>
      <c r="JD15" s="8">
        <v>63217</v>
      </c>
      <c r="JE15" s="8">
        <v>47398</v>
      </c>
      <c r="JF15" s="9">
        <v>9.4400460800000001</v>
      </c>
      <c r="JG15" s="8">
        <v>870627</v>
      </c>
      <c r="JH15" s="8">
        <v>376074</v>
      </c>
      <c r="JI15" s="8">
        <v>209707</v>
      </c>
      <c r="JJ15" s="8">
        <v>120646</v>
      </c>
      <c r="JK15" s="8">
        <v>164200</v>
      </c>
      <c r="JL15" s="5">
        <f>(JN15*6+JO15*9+JP15*12+JQ15*16)/JM15</f>
        <v>9.7399887636302491</v>
      </c>
      <c r="JM15" s="5">
        <f>SUM(JN15:JQ15)</f>
        <v>243851</v>
      </c>
      <c r="JN15" s="5">
        <v>104588</v>
      </c>
      <c r="JO15" s="5">
        <v>52418</v>
      </c>
      <c r="JP15" s="5">
        <v>28426</v>
      </c>
      <c r="JQ15" s="5">
        <v>58419</v>
      </c>
      <c r="JR15" s="5">
        <f>(JT15*6+JU15*9+JV15*12+JW15*16)/JS15</f>
        <v>8.4121957423495335</v>
      </c>
      <c r="JS15" s="5">
        <f>SUM(JT15:JW15)</f>
        <v>204432</v>
      </c>
      <c r="JT15" s="5">
        <v>100975</v>
      </c>
      <c r="JU15" s="5">
        <v>59936</v>
      </c>
      <c r="JV15" s="5">
        <v>30472</v>
      </c>
      <c r="JW15" s="5">
        <v>13049</v>
      </c>
      <c r="JX15" s="8">
        <v>8.5027120000000007</v>
      </c>
      <c r="JY15" s="8">
        <v>1655053</v>
      </c>
      <c r="JZ15" s="8">
        <v>820748</v>
      </c>
      <c r="KA15" s="8">
        <v>462523</v>
      </c>
      <c r="KB15" s="8">
        <v>240817</v>
      </c>
      <c r="KC15" s="8">
        <v>130965</v>
      </c>
      <c r="KD15" s="8">
        <v>8.3925180000000008</v>
      </c>
      <c r="KE15" s="8">
        <v>915469</v>
      </c>
      <c r="KF15" s="8">
        <v>458420</v>
      </c>
      <c r="KG15" s="8">
        <v>247114</v>
      </c>
      <c r="KH15" s="8">
        <v>162604</v>
      </c>
      <c r="KI15" s="8">
        <v>47331</v>
      </c>
      <c r="KJ15" s="8">
        <v>8.4024654299999995</v>
      </c>
      <c r="KK15" s="8">
        <v>913348</v>
      </c>
      <c r="KL15" s="8">
        <v>465421</v>
      </c>
      <c r="KM15" s="8">
        <v>252541</v>
      </c>
      <c r="KN15" s="8">
        <v>129299</v>
      </c>
      <c r="KO15" s="8">
        <v>66087</v>
      </c>
      <c r="KP15" s="8">
        <v>8.2452014400000007</v>
      </c>
      <c r="KQ15" s="8">
        <v>627688</v>
      </c>
      <c r="KR15" s="8">
        <v>323114</v>
      </c>
      <c r="KS15" s="8">
        <v>177542</v>
      </c>
      <c r="KT15" s="8">
        <v>98415</v>
      </c>
      <c r="KU15" s="8">
        <v>28617</v>
      </c>
      <c r="KV15" s="8">
        <v>8.2888791000000008</v>
      </c>
      <c r="KW15" s="8">
        <v>1146175</v>
      </c>
      <c r="KX15" s="8">
        <v>572233</v>
      </c>
      <c r="KY15" s="8">
        <v>335024</v>
      </c>
      <c r="KZ15" s="8">
        <v>192699</v>
      </c>
      <c r="LA15" s="8">
        <v>46219</v>
      </c>
      <c r="LB15" s="8">
        <v>11.758760000000001</v>
      </c>
      <c r="LC15" s="8">
        <v>2271559</v>
      </c>
      <c r="LD15" s="8">
        <v>697384</v>
      </c>
      <c r="LE15" s="8">
        <v>262000</v>
      </c>
      <c r="LF15" s="8">
        <v>206599</v>
      </c>
      <c r="LG15" s="8">
        <v>1105576</v>
      </c>
      <c r="LH15" s="8">
        <v>8.5507795499999997</v>
      </c>
      <c r="LI15" s="8">
        <v>443615</v>
      </c>
      <c r="LJ15" s="8">
        <v>231403</v>
      </c>
      <c r="LK15" s="8">
        <v>105384</v>
      </c>
      <c r="LL15" s="8">
        <v>49012</v>
      </c>
      <c r="LM15" s="8">
        <v>57816</v>
      </c>
      <c r="LN15" s="8">
        <v>8.7481799999999996</v>
      </c>
      <c r="LO15" s="8">
        <v>489107</v>
      </c>
      <c r="LP15" s="8">
        <v>245053</v>
      </c>
      <c r="LQ15" s="8">
        <v>122080</v>
      </c>
      <c r="LR15" s="8">
        <v>60457</v>
      </c>
      <c r="LS15" s="8">
        <v>61517</v>
      </c>
      <c r="LT15" s="8">
        <v>9.2958999999999996</v>
      </c>
      <c r="LU15" s="8">
        <v>376156</v>
      </c>
      <c r="LV15" s="8">
        <v>175087</v>
      </c>
      <c r="LW15" s="8">
        <v>84391</v>
      </c>
      <c r="LX15" s="8">
        <v>45051</v>
      </c>
      <c r="LY15" s="8">
        <v>71627</v>
      </c>
      <c r="LZ15" s="8">
        <v>8.60863494</v>
      </c>
      <c r="MA15" s="8">
        <v>733369</v>
      </c>
      <c r="MB15" s="8">
        <v>374622</v>
      </c>
      <c r="MC15" s="8">
        <v>182514</v>
      </c>
      <c r="MD15" s="8">
        <v>99195</v>
      </c>
      <c r="ME15" s="8">
        <v>77038</v>
      </c>
      <c r="MF15" s="8">
        <v>8.5846505999999998</v>
      </c>
      <c r="MG15" s="8">
        <v>145061</v>
      </c>
      <c r="MH15" s="8">
        <v>77275</v>
      </c>
      <c r="MI15" s="8">
        <v>33528</v>
      </c>
      <c r="MJ15" s="8">
        <v>17058</v>
      </c>
      <c r="MK15" s="8">
        <v>17200</v>
      </c>
      <c r="ML15" s="8">
        <v>8.5674034500000005</v>
      </c>
      <c r="MM15" s="8">
        <v>267605</v>
      </c>
      <c r="MN15" s="8">
        <v>138048</v>
      </c>
      <c r="MO15" s="8">
        <v>65464</v>
      </c>
      <c r="MP15" s="8">
        <v>37568</v>
      </c>
      <c r="MQ15" s="8">
        <v>26525</v>
      </c>
      <c r="MR15" s="8">
        <v>8.2686021899999993</v>
      </c>
      <c r="MS15" s="8">
        <v>520100</v>
      </c>
      <c r="MT15" s="8">
        <v>282400</v>
      </c>
      <c r="MU15" s="8">
        <v>131300</v>
      </c>
      <c r="MV15" s="8">
        <v>69500</v>
      </c>
      <c r="MW15" s="8">
        <v>36900</v>
      </c>
      <c r="MX15" s="8">
        <v>9.6845484400000004</v>
      </c>
      <c r="MY15" s="8">
        <v>700900</v>
      </c>
      <c r="MZ15" s="8">
        <v>303500</v>
      </c>
      <c r="NA15" s="8">
        <v>148900</v>
      </c>
      <c r="NB15" s="8">
        <v>87300</v>
      </c>
      <c r="NC15" s="8">
        <v>161200</v>
      </c>
      <c r="ND15" s="8">
        <v>8.2048899300000002</v>
      </c>
      <c r="NE15" s="8">
        <v>832569</v>
      </c>
      <c r="NF15" s="8">
        <v>453800</v>
      </c>
      <c r="NG15" s="8">
        <v>211897</v>
      </c>
      <c r="NH15" s="8">
        <v>117172</v>
      </c>
      <c r="NI15" s="8">
        <v>49700</v>
      </c>
      <c r="NJ15" s="8">
        <v>8.5825558700000002</v>
      </c>
      <c r="NK15" s="8">
        <v>460900</v>
      </c>
      <c r="NL15" s="8">
        <v>239900</v>
      </c>
      <c r="NM15" s="8">
        <v>113900</v>
      </c>
      <c r="NN15" s="8">
        <v>55600</v>
      </c>
      <c r="NO15" s="8">
        <v>51500</v>
      </c>
      <c r="NP15" s="8">
        <v>8.3187800999999997</v>
      </c>
      <c r="NQ15" s="8">
        <v>243955</v>
      </c>
      <c r="NR15" s="8">
        <v>141615</v>
      </c>
      <c r="NS15" s="8">
        <v>66798</v>
      </c>
      <c r="NT15" s="8">
        <v>37534</v>
      </c>
      <c r="NU15" s="8">
        <v>8008</v>
      </c>
      <c r="NV15" s="8">
        <v>10.699170000000001</v>
      </c>
      <c r="NW15" s="8">
        <v>1959900</v>
      </c>
      <c r="NX15" s="8">
        <v>761300</v>
      </c>
      <c r="NY15" s="8">
        <v>296300</v>
      </c>
      <c r="NZ15" s="8">
        <v>175500</v>
      </c>
      <c r="OA15" s="8">
        <v>726800</v>
      </c>
      <c r="OB15" s="9">
        <v>9.2726649999999999</v>
      </c>
      <c r="OC15" s="8">
        <v>630463</v>
      </c>
      <c r="OD15" s="8">
        <v>304029</v>
      </c>
      <c r="OE15" s="8">
        <v>120974</v>
      </c>
      <c r="OF15" s="8">
        <v>88557</v>
      </c>
      <c r="OG15" s="8">
        <v>116903</v>
      </c>
      <c r="OH15" s="8">
        <v>10.84732</v>
      </c>
      <c r="OI15" s="8">
        <v>475258</v>
      </c>
      <c r="OJ15" s="8">
        <v>169937</v>
      </c>
      <c r="OK15" s="8">
        <v>70136</v>
      </c>
      <c r="OL15" s="8">
        <v>64741</v>
      </c>
      <c r="OM15" s="8">
        <v>170471</v>
      </c>
      <c r="ON15" s="9">
        <v>9.0559560000000001</v>
      </c>
      <c r="OO15" s="8">
        <v>1222221</v>
      </c>
      <c r="OP15" s="8">
        <v>553572</v>
      </c>
      <c r="OQ15" s="8">
        <v>289096</v>
      </c>
      <c r="OR15" s="8">
        <v>231941</v>
      </c>
      <c r="OS15" s="8">
        <v>147612</v>
      </c>
      <c r="OT15" s="9">
        <v>8.4578100000000003</v>
      </c>
      <c r="OU15" s="8">
        <v>1168473</v>
      </c>
      <c r="OV15" s="8">
        <v>570702</v>
      </c>
      <c r="OW15" s="8">
        <v>306524</v>
      </c>
      <c r="OX15" s="8">
        <v>240038</v>
      </c>
      <c r="OY15" s="8">
        <v>51209</v>
      </c>
      <c r="OZ15" s="8">
        <v>8.7088210000000004</v>
      </c>
      <c r="PA15" s="8">
        <v>737125</v>
      </c>
      <c r="PB15" s="8">
        <v>358385</v>
      </c>
      <c r="PC15" s="8">
        <v>171752</v>
      </c>
      <c r="PD15" s="8">
        <v>147099</v>
      </c>
      <c r="PE15" s="8">
        <v>59889</v>
      </c>
      <c r="PF15" s="9">
        <v>8.7968639999999994</v>
      </c>
      <c r="PG15" s="8">
        <v>635898</v>
      </c>
      <c r="PH15" s="8">
        <v>307746</v>
      </c>
      <c r="PI15" s="8">
        <v>157000</v>
      </c>
      <c r="PJ15" s="8">
        <v>101000</v>
      </c>
      <c r="PK15" s="8">
        <v>70152</v>
      </c>
      <c r="PL15" s="9">
        <v>8.818092</v>
      </c>
      <c r="PM15" s="8">
        <v>230287</v>
      </c>
      <c r="PN15" s="8">
        <v>107732</v>
      </c>
      <c r="PO15" s="8">
        <v>57404</v>
      </c>
      <c r="PP15" s="8">
        <v>44088</v>
      </c>
      <c r="PQ15" s="8">
        <v>21163</v>
      </c>
      <c r="PR15" s="9">
        <v>8.7748889999999999</v>
      </c>
      <c r="PS15" s="8">
        <v>546637</v>
      </c>
      <c r="PT15" s="8">
        <v>267440</v>
      </c>
      <c r="PU15" s="8">
        <v>121603</v>
      </c>
      <c r="PV15" s="8">
        <v>105973</v>
      </c>
      <c r="PW15" s="8">
        <v>51621</v>
      </c>
      <c r="PX15" s="8">
        <v>8.3555010000000003</v>
      </c>
      <c r="PY15" s="8">
        <v>891657</v>
      </c>
      <c r="PZ15" s="8">
        <v>443589</v>
      </c>
      <c r="QA15" s="8">
        <v>243149</v>
      </c>
      <c r="QB15" s="8">
        <v>170365</v>
      </c>
      <c r="QC15" s="8">
        <v>34554</v>
      </c>
      <c r="QD15" s="9">
        <v>8.3918009999999992</v>
      </c>
      <c r="QE15" s="8">
        <v>989658</v>
      </c>
      <c r="QF15" s="8">
        <v>479663</v>
      </c>
      <c r="QG15" s="8">
        <v>286355</v>
      </c>
      <c r="QH15" s="8">
        <v>182100</v>
      </c>
      <c r="QI15" s="8">
        <v>41540</v>
      </c>
      <c r="QJ15" s="8">
        <v>8.2616630000000004</v>
      </c>
      <c r="QK15" s="8">
        <v>775781</v>
      </c>
      <c r="QL15" s="8">
        <v>384600</v>
      </c>
      <c r="QM15" s="8">
        <v>182700</v>
      </c>
      <c r="QN15" s="8">
        <v>146000</v>
      </c>
      <c r="QO15" s="8">
        <v>62481</v>
      </c>
      <c r="QP15" s="9">
        <v>8.5201879999999992</v>
      </c>
      <c r="QQ15" s="8">
        <v>717621</v>
      </c>
      <c r="QR15" s="8">
        <v>361167</v>
      </c>
      <c r="QS15" s="8">
        <v>167600</v>
      </c>
      <c r="QT15" s="8">
        <v>145700</v>
      </c>
      <c r="QU15" s="8">
        <v>43154</v>
      </c>
      <c r="QV15" s="8">
        <v>9.9247390000000006</v>
      </c>
      <c r="QW15" s="8">
        <v>5388000</v>
      </c>
      <c r="QX15" s="8">
        <v>2030863</v>
      </c>
      <c r="QY15" s="8">
        <v>1132272</v>
      </c>
      <c r="QZ15" s="8">
        <v>1124743</v>
      </c>
      <c r="RA15" s="8">
        <v>1100122</v>
      </c>
      <c r="RB15" s="5">
        <f t="shared" si="0"/>
        <v>10.593567354737361</v>
      </c>
      <c r="RC15" s="5">
        <f t="shared" si="1"/>
        <v>2972805</v>
      </c>
      <c r="RD15" s="5">
        <v>1118031</v>
      </c>
      <c r="RE15" s="5">
        <v>466240</v>
      </c>
      <c r="RF15" s="5">
        <v>407070</v>
      </c>
      <c r="RG15" s="5">
        <v>981464</v>
      </c>
      <c r="RH15" s="5">
        <f t="shared" si="2"/>
        <v>9.3463558986593291</v>
      </c>
      <c r="RI15" s="5">
        <f t="shared" si="3"/>
        <v>371381</v>
      </c>
      <c r="RJ15" s="5">
        <v>153616</v>
      </c>
      <c r="RK15" s="5">
        <v>91855</v>
      </c>
      <c r="RL15" s="5">
        <v>72973</v>
      </c>
      <c r="RM15" s="5">
        <v>52937</v>
      </c>
      <c r="RN15" s="5">
        <f t="shared" si="4"/>
        <v>9.5367142620669352</v>
      </c>
      <c r="RO15" s="5">
        <f t="shared" si="5"/>
        <v>163111</v>
      </c>
      <c r="RP15" s="5">
        <v>65723</v>
      </c>
      <c r="RQ15" s="5">
        <v>37161</v>
      </c>
      <c r="RR15" s="5">
        <v>34219</v>
      </c>
      <c r="RS15" s="5">
        <v>26008</v>
      </c>
      <c r="RT15" s="5">
        <f t="shared" si="6"/>
        <v>9.1724273472917375</v>
      </c>
      <c r="RU15" s="5">
        <f t="shared" si="7"/>
        <v>763220</v>
      </c>
      <c r="RV15" s="5">
        <v>305552</v>
      </c>
      <c r="RW15" s="5">
        <v>205588</v>
      </c>
      <c r="RX15" s="5">
        <v>179076</v>
      </c>
      <c r="RY15" s="5">
        <v>73004</v>
      </c>
      <c r="RZ15" s="5">
        <f t="shared" si="8"/>
        <v>9.9772754068723994</v>
      </c>
      <c r="SA15" s="5">
        <f t="shared" si="9"/>
        <v>458006</v>
      </c>
      <c r="SB15" s="5">
        <v>180874</v>
      </c>
      <c r="SC15" s="5">
        <v>92548</v>
      </c>
      <c r="SD15" s="5">
        <v>75467</v>
      </c>
      <c r="SE15" s="5">
        <v>109117</v>
      </c>
      <c r="SF15" s="5">
        <f t="shared" si="10"/>
        <v>10.038103295642816</v>
      </c>
      <c r="SG15" s="5">
        <f t="shared" si="11"/>
        <v>764737</v>
      </c>
      <c r="SH15" s="5">
        <v>283933</v>
      </c>
      <c r="SI15" s="5">
        <v>159635</v>
      </c>
      <c r="SJ15" s="5">
        <v>150627</v>
      </c>
      <c r="SK15" s="5">
        <v>170542</v>
      </c>
      <c r="SL15" s="5">
        <f t="shared" si="12"/>
        <v>8.7611947063089204</v>
      </c>
      <c r="SM15" s="5">
        <f t="shared" si="13"/>
        <v>308896</v>
      </c>
      <c r="SN15" s="5">
        <v>142242</v>
      </c>
      <c r="SO15" s="5">
        <v>76314</v>
      </c>
      <c r="SP15" s="5">
        <v>69855</v>
      </c>
      <c r="SQ15" s="5">
        <v>20485</v>
      </c>
      <c r="SR15" s="5">
        <f t="shared" si="14"/>
        <v>8.3841157525302457</v>
      </c>
      <c r="SS15" s="5">
        <f t="shared" si="15"/>
        <v>353029</v>
      </c>
      <c r="ST15" s="5">
        <v>179068</v>
      </c>
      <c r="SU15" s="5">
        <v>86972</v>
      </c>
      <c r="SV15" s="5">
        <v>72286</v>
      </c>
      <c r="SW15" s="53">
        <v>14703</v>
      </c>
      <c r="SX15" s="5">
        <f t="shared" si="16"/>
        <v>9.0476163675494607</v>
      </c>
      <c r="SY15" s="5">
        <f t="shared" si="17"/>
        <v>444196</v>
      </c>
      <c r="SZ15" s="5">
        <v>187820</v>
      </c>
      <c r="TA15" s="5">
        <v>116279</v>
      </c>
      <c r="TB15" s="5">
        <v>99017</v>
      </c>
      <c r="TC15" s="5">
        <v>41080</v>
      </c>
      <c r="TD15" s="5">
        <f t="shared" si="18"/>
        <v>9.098580819963356</v>
      </c>
      <c r="TE15" s="5">
        <f t="shared" si="19"/>
        <v>403583.27003516012</v>
      </c>
      <c r="TF15" s="5">
        <v>184090</v>
      </c>
      <c r="TG15" s="5">
        <v>89675</v>
      </c>
      <c r="TH15" s="5">
        <v>79131</v>
      </c>
      <c r="TI15" s="53">
        <v>50678</v>
      </c>
      <c r="TJ15" s="5">
        <f t="shared" si="20"/>
        <v>9.270035160151334</v>
      </c>
      <c r="TK15" s="5">
        <f t="shared" si="21"/>
        <v>808017</v>
      </c>
      <c r="TL15" s="5">
        <v>340204</v>
      </c>
      <c r="TM15" s="5">
        <v>189410</v>
      </c>
      <c r="TN15" s="5">
        <v>177504</v>
      </c>
      <c r="TO15" s="5">
        <v>100899</v>
      </c>
      <c r="TP15" s="5">
        <f t="shared" si="22"/>
        <v>9.353720178702476</v>
      </c>
      <c r="TQ15" s="5">
        <f t="shared" si="23"/>
        <v>388355</v>
      </c>
      <c r="TR15" s="5">
        <v>170259</v>
      </c>
      <c r="TS15" s="5">
        <v>77546</v>
      </c>
      <c r="TT15" s="5">
        <v>83926</v>
      </c>
      <c r="TU15" s="5">
        <v>56624</v>
      </c>
      <c r="TV15" s="5">
        <f t="shared" si="24"/>
        <v>8.5245969753485671</v>
      </c>
      <c r="TW15" s="5">
        <f t="shared" si="25"/>
        <v>743689</v>
      </c>
      <c r="TX15" s="5">
        <v>357865</v>
      </c>
      <c r="TY15" s="5">
        <v>194311</v>
      </c>
      <c r="TZ15" s="5">
        <v>155137</v>
      </c>
      <c r="UA15" s="5">
        <v>36376</v>
      </c>
      <c r="UB15" s="5">
        <f t="shared" si="26"/>
        <v>8.5528098000647361</v>
      </c>
      <c r="UC15" s="5">
        <f t="shared" si="27"/>
        <v>481956</v>
      </c>
      <c r="UD15" s="5">
        <v>227852</v>
      </c>
      <c r="UE15" s="5">
        <v>121094</v>
      </c>
      <c r="UF15" s="5">
        <v>115760</v>
      </c>
      <c r="UG15" s="5">
        <v>17250</v>
      </c>
      <c r="UH15" s="5">
        <f t="shared" si="28"/>
        <v>8.644261637501323</v>
      </c>
      <c r="UI15" s="5">
        <f t="shared" si="29"/>
        <v>765349</v>
      </c>
      <c r="UJ15" s="5">
        <v>359189</v>
      </c>
      <c r="UK15" s="5">
        <v>186659</v>
      </c>
      <c r="UL15" s="5">
        <v>182801</v>
      </c>
      <c r="UM15" s="5">
        <v>36700</v>
      </c>
      <c r="UN15" s="5">
        <f t="shared" si="30"/>
        <v>10.065508138415256</v>
      </c>
      <c r="UO15" s="5">
        <f t="shared" si="31"/>
        <v>217057</v>
      </c>
      <c r="UP15" s="5">
        <v>83900</v>
      </c>
      <c r="UQ15" s="5">
        <v>43953</v>
      </c>
      <c r="UR15" s="5">
        <v>35363</v>
      </c>
      <c r="US15" s="5">
        <v>53841</v>
      </c>
      <c r="UT15" s="5">
        <f t="shared" si="32"/>
        <v>8.426171677719152</v>
      </c>
      <c r="UU15" s="5">
        <f t="shared" si="33"/>
        <v>394029</v>
      </c>
      <c r="UV15" s="5">
        <v>191016</v>
      </c>
      <c r="UW15" s="5">
        <v>99932</v>
      </c>
      <c r="UX15" s="5">
        <v>93656</v>
      </c>
      <c r="UY15" s="5">
        <v>9425</v>
      </c>
      <c r="UZ15" s="5">
        <f t="shared" si="34"/>
        <v>8.6194378213358096</v>
      </c>
      <c r="VA15" s="5">
        <f t="shared" si="35"/>
        <v>338042</v>
      </c>
      <c r="VB15" s="5">
        <v>150176</v>
      </c>
      <c r="VC15" s="5">
        <v>100000</v>
      </c>
      <c r="VD15" s="5">
        <v>73295</v>
      </c>
      <c r="VE15" s="53">
        <v>14571</v>
      </c>
      <c r="VF15" s="1">
        <v>11.5127916376152</v>
      </c>
      <c r="VG15" s="5">
        <v>1799965</v>
      </c>
      <c r="VH15" s="5">
        <v>533094</v>
      </c>
      <c r="VI15" s="5">
        <v>225998</v>
      </c>
      <c r="VJ15" s="5">
        <v>290973</v>
      </c>
      <c r="VK15" s="5">
        <v>749900</v>
      </c>
      <c r="VL15" s="1">
        <v>8.5047576288565896</v>
      </c>
      <c r="VM15" s="5">
        <v>1080669</v>
      </c>
      <c r="VN15" s="5">
        <v>514800</v>
      </c>
      <c r="VO15" s="1">
        <v>282801.62599372101</v>
      </c>
      <c r="VP15" s="1">
        <v>243067.774006277</v>
      </c>
      <c r="VQ15" s="5">
        <v>40000</v>
      </c>
      <c r="VR15">
        <f>(人力资本!VT15*6+人力资本!VU15*9+人力资本!VV15*12+人力资本!VW15*16)/人力资本!VS15</f>
        <v>8.8408400519980876</v>
      </c>
      <c r="VS15">
        <f>SUM(VT15:VW15)</f>
        <v>296934</v>
      </c>
      <c r="VT15" s="5">
        <v>142095</v>
      </c>
      <c r="VU15" s="5">
        <v>67488</v>
      </c>
      <c r="VV15" s="5">
        <v>58108</v>
      </c>
      <c r="VW15" s="5">
        <v>29243</v>
      </c>
      <c r="VX15">
        <f>(人力资本!VZ15*6+人力资本!WA15*9+人力资本!WB15*12+人力资本!WC15*16)/人力资本!VY15</f>
        <v>8.6346750421563456</v>
      </c>
      <c r="VY15">
        <f>SUM(VZ15:WC15)</f>
        <v>388435</v>
      </c>
      <c r="VZ15" s="1">
        <v>190016</v>
      </c>
      <c r="WA15" s="1">
        <v>91770</v>
      </c>
      <c r="WB15" s="1">
        <v>79600</v>
      </c>
      <c r="WC15" s="54">
        <v>27049</v>
      </c>
      <c r="WD15">
        <f>(人力资本!WF15*6+人力资本!WG15*9+人力资本!WH15*12+人力资本!WI15*16)/人力资本!WE15</f>
        <v>8.0154476872258051</v>
      </c>
      <c r="WE15">
        <f>SUM(WF15:WI15)</f>
        <v>970566</v>
      </c>
      <c r="WF15" s="5">
        <v>520359</v>
      </c>
      <c r="WG15" s="5">
        <v>267539</v>
      </c>
      <c r="WH15" s="5">
        <v>168293</v>
      </c>
      <c r="WI15" s="5">
        <v>14375</v>
      </c>
      <c r="WJ15">
        <f>(人力资本!WL15*6+人力资本!WM15*9+人力资本!WN15*12+人力资本!WO15*16)/人力资本!WK15</f>
        <v>9.0109245880089262</v>
      </c>
      <c r="WK15">
        <f>SUM(WL15:WO15)</f>
        <v>188657</v>
      </c>
      <c r="WL15" s="5">
        <v>91880</v>
      </c>
      <c r="WM15" s="5">
        <v>39698</v>
      </c>
      <c r="WN15" s="5">
        <v>30463</v>
      </c>
      <c r="WO15" s="5">
        <v>26616</v>
      </c>
      <c r="WP15">
        <f>(人力资本!WR15*6+人力资本!WS15*9+人力资本!WT15*12+人力资本!WU15*16)/人力资本!WQ15</f>
        <v>8.1487749485489562</v>
      </c>
      <c r="WQ15">
        <f>SUM(WR15:WU15)</f>
        <v>339979.96363636421</v>
      </c>
      <c r="WR15" s="5">
        <v>188964</v>
      </c>
      <c r="WS15" s="86" cm="1">
        <f t="array" ref="WS15">TREND(WS4:WS14,A4:A14,A15)</f>
        <v>73021.117649260326</v>
      </c>
      <c r="WT15" s="86" cm="1">
        <f t="array" ref="WT15">TREND(WT4:WT14,A4:A14,A15)</f>
        <v>67117.845987103879</v>
      </c>
      <c r="WU15" s="5">
        <v>10877</v>
      </c>
      <c r="WV15">
        <f>(人力资本!WX15*6+人力资本!WY15*9+人力资本!WZ15*12+人力资本!XA15*16)/人力资本!WW15</f>
        <v>8.4444303583502371</v>
      </c>
      <c r="WW15">
        <f>SUM(WX15:XA15)</f>
        <v>402288</v>
      </c>
      <c r="WX15" s="5">
        <v>200208</v>
      </c>
      <c r="WY15" s="5">
        <v>92849</v>
      </c>
      <c r="WZ15" s="5">
        <v>96873</v>
      </c>
      <c r="XA15" s="5">
        <v>12358</v>
      </c>
      <c r="XB15" s="1">
        <v>11.0377535958908</v>
      </c>
      <c r="XC15" s="5">
        <v>1266237</v>
      </c>
      <c r="XD15" s="5">
        <v>470340</v>
      </c>
      <c r="XE15" s="5">
        <v>173824</v>
      </c>
      <c r="XF15" s="5">
        <v>90803</v>
      </c>
      <c r="XG15" s="5">
        <v>531270</v>
      </c>
      <c r="XH15" s="1">
        <v>7.9672350962756999</v>
      </c>
      <c r="XI15" s="5">
        <v>583948</v>
      </c>
      <c r="XJ15" s="5">
        <v>343291</v>
      </c>
      <c r="XK15" s="5">
        <v>137097</v>
      </c>
      <c r="XL15" s="5">
        <v>74532</v>
      </c>
      <c r="XM15" s="5">
        <v>29028</v>
      </c>
      <c r="XN15" s="1">
        <v>8.5162042868717993</v>
      </c>
      <c r="XO15" s="5">
        <v>1174936</v>
      </c>
      <c r="XP15" s="5">
        <v>612123</v>
      </c>
      <c r="XQ15" s="5">
        <v>293349</v>
      </c>
      <c r="XR15" s="5">
        <v>154577</v>
      </c>
      <c r="XS15" s="5">
        <v>114887</v>
      </c>
      <c r="XT15" s="1">
        <v>8.1753436102588193</v>
      </c>
      <c r="XU15" s="5">
        <v>485943</v>
      </c>
      <c r="XV15" s="5">
        <v>271887</v>
      </c>
      <c r="XW15" s="5">
        <v>124873</v>
      </c>
      <c r="XX15" s="5">
        <v>52339</v>
      </c>
      <c r="XY15" s="5">
        <v>36844</v>
      </c>
      <c r="XZ15" s="5">
        <v>7.9283009400037798</v>
      </c>
      <c r="YA15" s="5">
        <v>1498611</v>
      </c>
      <c r="YB15" s="5">
        <v>848092</v>
      </c>
      <c r="YC15" s="5">
        <v>401995</v>
      </c>
      <c r="YD15" s="5">
        <v>200363</v>
      </c>
      <c r="YE15" s="5">
        <v>48161</v>
      </c>
      <c r="YF15" s="1">
        <v>8.6702135860198197</v>
      </c>
      <c r="YG15" s="5">
        <v>687545</v>
      </c>
      <c r="YH15" s="5">
        <v>340241</v>
      </c>
      <c r="YI15" s="5">
        <v>167448</v>
      </c>
      <c r="YJ15" s="5">
        <v>116253</v>
      </c>
      <c r="YK15" s="5">
        <v>63603</v>
      </c>
      <c r="YL15" s="55"/>
      <c r="YM15" s="48"/>
      <c r="YN15" s="6"/>
      <c r="YO15" s="6"/>
      <c r="YP15" s="6"/>
      <c r="YQ15" s="6"/>
      <c r="YR15" s="6"/>
      <c r="YS15" s="48"/>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row>
    <row r="16" spans="1:752">
      <c r="A16" s="5"/>
      <c r="CI16" s="5"/>
      <c r="CJ16" s="5"/>
      <c r="CK16" s="5"/>
      <c r="CL16" s="5"/>
      <c r="CM16" s="5"/>
      <c r="CO16" s="5"/>
      <c r="CP16" s="5"/>
      <c r="CQ16" s="5"/>
      <c r="CR16" s="5"/>
      <c r="CS16" s="5"/>
      <c r="CU16" s="5"/>
      <c r="CV16" s="5"/>
      <c r="CW16" s="5"/>
      <c r="CX16" s="5"/>
      <c r="CY16" s="5"/>
      <c r="DA16" s="5"/>
      <c r="DB16" s="5"/>
      <c r="DC16" s="5"/>
      <c r="DD16" s="5"/>
      <c r="DE16" s="5"/>
      <c r="DG16" s="5"/>
      <c r="DH16" s="5"/>
      <c r="DI16" s="5"/>
      <c r="DJ16" s="5"/>
      <c r="DK16" s="5"/>
      <c r="DM16" s="5"/>
      <c r="DN16" s="5"/>
      <c r="DO16" s="5"/>
      <c r="DP16" s="5"/>
      <c r="DQ16" s="5"/>
      <c r="DS16" s="5"/>
      <c r="DT16" s="5"/>
      <c r="DU16" s="5"/>
      <c r="DV16" s="5"/>
      <c r="DW16" s="5"/>
      <c r="DY16" s="5"/>
      <c r="DZ16" s="5"/>
      <c r="EA16" s="5"/>
      <c r="EB16" s="5"/>
      <c r="EC16" s="5"/>
      <c r="EE16" s="5"/>
      <c r="EF16" s="5"/>
      <c r="EG16" s="5"/>
      <c r="EH16" s="5"/>
      <c r="EI16" s="5"/>
      <c r="EK16" s="5"/>
      <c r="EL16" s="5"/>
      <c r="EM16" s="5"/>
      <c r="EN16" s="5"/>
      <c r="EO16" s="5"/>
      <c r="EQ16" s="5"/>
      <c r="ER16" s="5"/>
      <c r="ES16" s="5"/>
      <c r="ET16" s="5"/>
      <c r="EU16" s="5"/>
      <c r="IY16" s="9"/>
      <c r="VG16" s="5"/>
      <c r="VH16" s="5"/>
      <c r="VI16" s="5"/>
      <c r="VJ16" s="5"/>
      <c r="VK16" s="5"/>
      <c r="VM16" s="5"/>
      <c r="VN16" s="5"/>
      <c r="VQ16" s="5"/>
      <c r="XC16" s="5"/>
      <c r="XD16" s="5"/>
      <c r="XE16" s="5"/>
      <c r="XF16" s="5"/>
      <c r="XG16" s="5"/>
      <c r="XI16" s="5"/>
      <c r="XJ16" s="5"/>
      <c r="XK16" s="5"/>
      <c r="XL16" s="5"/>
      <c r="XM16" s="5"/>
      <c r="XO16" s="5"/>
      <c r="XP16" s="5"/>
      <c r="XQ16" s="5"/>
      <c r="XR16" s="5"/>
      <c r="XS16" s="5"/>
      <c r="XU16" s="5"/>
      <c r="XV16" s="5"/>
      <c r="XW16" s="5"/>
      <c r="XX16" s="5"/>
      <c r="XY16" s="5"/>
      <c r="XZ16" s="5"/>
      <c r="YA16" s="5"/>
      <c r="YB16" s="5"/>
      <c r="YC16" s="5"/>
      <c r="YD16" s="5"/>
      <c r="YE16" s="5"/>
      <c r="YG16" s="5"/>
      <c r="YH16" s="5"/>
      <c r="YI16" s="5"/>
      <c r="YJ16" s="5"/>
      <c r="YK16" s="5"/>
      <c r="YL16" s="5"/>
      <c r="YM16" s="5"/>
      <c r="YN16" s="5"/>
    </row>
    <row r="17" spans="1:87">
      <c r="K17" s="87"/>
      <c r="Q17" s="1"/>
      <c r="AB17" s="1"/>
    </row>
    <row r="19" spans="1:87">
      <c r="A19" s="1"/>
      <c r="CA19" s="2"/>
      <c r="CB19" s="2"/>
      <c r="CH19" s="2"/>
      <c r="CI19" s="2"/>
    </row>
    <row r="20" spans="1:87">
      <c r="A20" s="1"/>
      <c r="CB20" s="2"/>
    </row>
    <row r="21" spans="1:87">
      <c r="A21" s="1"/>
      <c r="CB21" s="2"/>
    </row>
    <row r="22" spans="1:87">
      <c r="A22" s="1"/>
      <c r="CB22" s="2"/>
    </row>
  </sheetData>
  <mergeCells count="133">
    <mergeCell ref="ABM2:ABR2"/>
    <mergeCell ref="ABS2:ABX2"/>
    <mergeCell ref="HV2:IA2"/>
    <mergeCell ref="RZ2:SE2"/>
    <mergeCell ref="AAU2:AAZ2"/>
    <mergeCell ref="ABG2:ABL2"/>
    <mergeCell ref="AAC2:AAH2"/>
    <mergeCell ref="AAI2:AAN2"/>
    <mergeCell ref="AAO2:AAT2"/>
    <mergeCell ref="ZE2:ZJ2"/>
    <mergeCell ref="ZK2:ZP2"/>
    <mergeCell ref="MX2:NC2"/>
    <mergeCell ref="ZQ2:ZV2"/>
    <mergeCell ref="ZW2:AAB2"/>
    <mergeCell ref="YS2:YX2"/>
    <mergeCell ref="YY2:ZD2"/>
    <mergeCell ref="YM2:YR2"/>
    <mergeCell ref="GL2:GQ2"/>
    <mergeCell ref="QV2:RA2"/>
    <mergeCell ref="XB2:XG2"/>
    <mergeCell ref="FZ2:GE2"/>
    <mergeCell ref="RB2:RG2"/>
    <mergeCell ref="FN2:FS2"/>
    <mergeCell ref="RH2:RM2"/>
    <mergeCell ref="WP2:WU2"/>
    <mergeCell ref="LB2:LG2"/>
    <mergeCell ref="UT2:UY2"/>
    <mergeCell ref="GR2:GW2"/>
    <mergeCell ref="RN2:RS2"/>
    <mergeCell ref="VF2:VK2"/>
    <mergeCell ref="FT2:FY2"/>
    <mergeCell ref="HJ2:HO2"/>
    <mergeCell ref="SF2:SK2"/>
    <mergeCell ref="IN2:IS2"/>
    <mergeCell ref="SL2:SQ2"/>
    <mergeCell ref="SR2:SW2"/>
    <mergeCell ref="IT2:IY2"/>
    <mergeCell ref="FH2:FM2"/>
    <mergeCell ref="RT2:RY2"/>
    <mergeCell ref="XB1:YK1"/>
    <mergeCell ref="XH2:XM2"/>
    <mergeCell ref="NJ2:NO2"/>
    <mergeCell ref="DR2:DW2"/>
    <mergeCell ref="NP2:NU2"/>
    <mergeCell ref="XN2:XS2"/>
    <mergeCell ref="DX2:EC2"/>
    <mergeCell ref="NV1:QU1"/>
    <mergeCell ref="XT2:XY2"/>
    <mergeCell ref="NV2:OA2"/>
    <mergeCell ref="ED2:EI2"/>
    <mergeCell ref="OB2:OG2"/>
    <mergeCell ref="XZ2:YE2"/>
    <mergeCell ref="EJ2:EO2"/>
    <mergeCell ref="YF2:YK2"/>
    <mergeCell ref="OH2:OM2"/>
    <mergeCell ref="EP2:EU2"/>
    <mergeCell ref="UZ2:VE2"/>
    <mergeCell ref="EV2:FA2"/>
    <mergeCell ref="EV1:IM1"/>
    <mergeCell ref="OT2:OY2"/>
    <mergeCell ref="HD2:HI2"/>
    <mergeCell ref="VF1:XA1"/>
    <mergeCell ref="VL2:VQ2"/>
    <mergeCell ref="LN2:LS2"/>
    <mergeCell ref="BV2:CA2"/>
    <mergeCell ref="LT2:LY2"/>
    <mergeCell ref="VR2:VW2"/>
    <mergeCell ref="CB2:CG2"/>
    <mergeCell ref="VX2:WC2"/>
    <mergeCell ref="LZ2:ME2"/>
    <mergeCell ref="CH2:CM2"/>
    <mergeCell ref="CH1:EU1"/>
    <mergeCell ref="MF2:MK2"/>
    <mergeCell ref="WD2:WI2"/>
    <mergeCell ref="CN2:CS2"/>
    <mergeCell ref="WJ2:WO2"/>
    <mergeCell ref="ML2:MQ2"/>
    <mergeCell ref="CT2:CY2"/>
    <mergeCell ref="MR2:MW2"/>
    <mergeCell ref="UH2:UM2"/>
    <mergeCell ref="CZ2:DE2"/>
    <mergeCell ref="WV2:XA2"/>
    <mergeCell ref="DF2:DK2"/>
    <mergeCell ref="UN2:US2"/>
    <mergeCell ref="DL2:DQ2"/>
    <mergeCell ref="LB1:NU1"/>
    <mergeCell ref="ON2:OS2"/>
    <mergeCell ref="TJ2:TO2"/>
    <mergeCell ref="BJ2:BO2"/>
    <mergeCell ref="LH2:LM2"/>
    <mergeCell ref="ND2:NI2"/>
    <mergeCell ref="OZ2:PE2"/>
    <mergeCell ref="TP2:TU2"/>
    <mergeCell ref="JR2:JW2"/>
    <mergeCell ref="BP2:BU2"/>
    <mergeCell ref="PF2:PK2"/>
    <mergeCell ref="GF2:GK2"/>
    <mergeCell ref="PL2:PQ2"/>
    <mergeCell ref="RB1:VE1"/>
    <mergeCell ref="IN1:LA1"/>
    <mergeCell ref="TV2:UA2"/>
    <mergeCell ref="H1:CG1"/>
    <mergeCell ref="GX2:HC2"/>
    <mergeCell ref="PR2:PW2"/>
    <mergeCell ref="FB2:FG2"/>
    <mergeCell ref="PX2:QC2"/>
    <mergeCell ref="KP2:KU2"/>
    <mergeCell ref="HP2:HU2"/>
    <mergeCell ref="QD2:QI2"/>
    <mergeCell ref="AF2:AK2"/>
    <mergeCell ref="UB2:UG2"/>
    <mergeCell ref="KD2:KI2"/>
    <mergeCell ref="AL2:AQ2"/>
    <mergeCell ref="KJ2:KO2"/>
    <mergeCell ref="AR2:AW2"/>
    <mergeCell ref="AX2:BC2"/>
    <mergeCell ref="KV2:LA2"/>
    <mergeCell ref="B2:G2"/>
    <mergeCell ref="IZ2:JE2"/>
    <mergeCell ref="H2:M2"/>
    <mergeCell ref="SX2:TC2"/>
    <mergeCell ref="TD2:TI2"/>
    <mergeCell ref="JF2:JK2"/>
    <mergeCell ref="N2:S2"/>
    <mergeCell ref="JL2:JQ2"/>
    <mergeCell ref="T2:Y2"/>
    <mergeCell ref="Z2:AE2"/>
    <mergeCell ref="JX2:KC2"/>
    <mergeCell ref="BD2:BI2"/>
    <mergeCell ref="IB2:IG2"/>
    <mergeCell ref="QJ2:QO2"/>
    <mergeCell ref="IH2:IM2"/>
    <mergeCell ref="QP2:QU2"/>
  </mergeCells>
  <phoneticPr fontId="31"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01"/>
  <sheetViews>
    <sheetView workbookViewId="0">
      <selection activeCell="CR15" sqref="CO15:CR15"/>
    </sheetView>
  </sheetViews>
  <sheetFormatPr defaultRowHeight="14.4"/>
  <cols>
    <col min="1" max="113" width="9" customWidth="1"/>
    <col min="114" max="127" width="8" customWidth="1"/>
  </cols>
  <sheetData>
    <row r="1" spans="1:127" ht="15.6">
      <c r="A1" s="5" t="s">
        <v>210</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5"/>
      <c r="DJ1" s="219"/>
      <c r="DK1" s="219"/>
      <c r="DL1" s="219"/>
      <c r="DM1" s="219"/>
      <c r="DN1" s="220"/>
      <c r="DO1" s="206"/>
      <c r="DP1" s="207"/>
      <c r="DQ1" s="207"/>
      <c r="DR1" s="207"/>
      <c r="DS1" s="207"/>
      <c r="DT1" s="207"/>
      <c r="DU1" s="207"/>
      <c r="DV1" s="207"/>
      <c r="DW1" s="208"/>
    </row>
    <row r="2" spans="1:127" ht="15.6">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ht="15.6">
      <c r="A3" s="5">
        <v>2010</v>
      </c>
      <c r="B3" s="3">
        <v>48215</v>
      </c>
      <c r="C3" s="3">
        <v>9150</v>
      </c>
      <c r="D3" s="3">
        <v>26448</v>
      </c>
      <c r="E3" s="3">
        <v>4928</v>
      </c>
      <c r="F3" s="3">
        <v>9093</v>
      </c>
      <c r="G3" s="3">
        <v>46109</v>
      </c>
      <c r="H3" s="3">
        <v>22644</v>
      </c>
      <c r="I3" s="3">
        <v>1274</v>
      </c>
      <c r="J3" s="3">
        <v>1170</v>
      </c>
      <c r="K3" s="3">
        <v>2499</v>
      </c>
      <c r="L3" s="3">
        <v>3790</v>
      </c>
      <c r="M3" s="3">
        <v>6562</v>
      </c>
      <c r="N3" s="3">
        <v>4198</v>
      </c>
      <c r="O3" s="3">
        <v>509</v>
      </c>
      <c r="P3" s="3">
        <v>26483</v>
      </c>
      <c r="Q3" s="3">
        <v>25971</v>
      </c>
      <c r="R3" s="3">
        <v>10554</v>
      </c>
      <c r="S3" s="3">
        <v>9283</v>
      </c>
      <c r="T3" s="3">
        <v>6630</v>
      </c>
      <c r="U3" s="3">
        <v>11670</v>
      </c>
      <c r="V3" s="3">
        <v>10140</v>
      </c>
      <c r="W3" s="3">
        <v>1296</v>
      </c>
      <c r="X3" s="3">
        <v>376</v>
      </c>
      <c r="Y3" s="3">
        <v>10558</v>
      </c>
      <c r="Z3" s="3">
        <v>1573</v>
      </c>
      <c r="AA3" s="3">
        <v>4007</v>
      </c>
      <c r="AB3" s="3">
        <v>251</v>
      </c>
      <c r="AC3" s="3">
        <v>319</v>
      </c>
      <c r="AD3" s="3">
        <v>216</v>
      </c>
      <c r="AE3" s="3">
        <v>929</v>
      </c>
      <c r="AF3" s="3">
        <v>469</v>
      </c>
      <c r="AG3" s="3">
        <v>690</v>
      </c>
      <c r="AH3" s="3">
        <v>1037</v>
      </c>
      <c r="AI3" s="3">
        <v>436</v>
      </c>
      <c r="AJ3" s="3">
        <v>836</v>
      </c>
      <c r="AK3" s="3">
        <v>3884</v>
      </c>
      <c r="AL3" s="3">
        <v>881</v>
      </c>
      <c r="AM3" s="3">
        <v>749</v>
      </c>
      <c r="AN3" s="3">
        <v>248</v>
      </c>
      <c r="AO3" s="3">
        <v>366</v>
      </c>
      <c r="AP3" s="3">
        <v>312</v>
      </c>
      <c r="AQ3" s="3">
        <v>1636</v>
      </c>
      <c r="AR3" s="3">
        <v>292</v>
      </c>
      <c r="AS3" s="3">
        <v>315</v>
      </c>
      <c r="AT3" s="3">
        <v>339</v>
      </c>
      <c r="AU3" s="3">
        <v>200</v>
      </c>
      <c r="AV3" s="3">
        <v>210</v>
      </c>
      <c r="AW3" s="3">
        <v>387</v>
      </c>
      <c r="AX3" s="3">
        <v>259</v>
      </c>
      <c r="AY3" s="3">
        <v>150</v>
      </c>
      <c r="AZ3" s="3">
        <v>180</v>
      </c>
      <c r="BA3" s="3">
        <v>237</v>
      </c>
      <c r="BB3" s="3">
        <v>10165</v>
      </c>
      <c r="BC3" s="3">
        <v>621</v>
      </c>
      <c r="BD3" s="3">
        <v>667</v>
      </c>
      <c r="BE3" s="3">
        <v>1273</v>
      </c>
      <c r="BF3" s="3">
        <v>1588</v>
      </c>
      <c r="BG3" s="3">
        <v>175</v>
      </c>
      <c r="BH3" s="3">
        <v>330</v>
      </c>
      <c r="BI3" s="3">
        <v>490</v>
      </c>
      <c r="BJ3" s="3">
        <v>606</v>
      </c>
      <c r="BK3" s="3">
        <v>501</v>
      </c>
      <c r="BL3" s="3">
        <v>236</v>
      </c>
      <c r="BM3" s="3">
        <v>175</v>
      </c>
      <c r="BN3" s="3">
        <v>9071</v>
      </c>
      <c r="BO3" s="3">
        <v>1479</v>
      </c>
      <c r="BP3" s="3">
        <v>1012</v>
      </c>
      <c r="BQ3" s="3">
        <v>577</v>
      </c>
      <c r="BR3" s="3">
        <v>358</v>
      </c>
      <c r="BS3" s="3">
        <v>440</v>
      </c>
      <c r="BT3" s="3">
        <v>772</v>
      </c>
      <c r="BU3" s="3">
        <v>72</v>
      </c>
      <c r="BV3" s="3">
        <v>321</v>
      </c>
      <c r="BW3" s="3">
        <v>457</v>
      </c>
      <c r="BX3" s="3">
        <v>293</v>
      </c>
      <c r="BY3" s="3">
        <v>140</v>
      </c>
      <c r="BZ3" s="3">
        <v>459</v>
      </c>
      <c r="CA3" s="3">
        <v>12080</v>
      </c>
      <c r="CB3" s="3">
        <v>25981</v>
      </c>
      <c r="CC3" s="3">
        <v>265</v>
      </c>
      <c r="CD3" s="3">
        <v>710</v>
      </c>
      <c r="CE3" s="3">
        <v>284</v>
      </c>
      <c r="CF3" s="3">
        <v>667</v>
      </c>
      <c r="CG3" s="3">
        <v>1133</v>
      </c>
      <c r="CH3" s="3">
        <v>140</v>
      </c>
      <c r="CI3" s="3">
        <v>123</v>
      </c>
      <c r="CJ3" s="3">
        <v>117</v>
      </c>
      <c r="CK3" s="3">
        <v>334</v>
      </c>
      <c r="CL3" s="3">
        <v>146</v>
      </c>
      <c r="CM3" s="3">
        <v>236</v>
      </c>
      <c r="CN3" s="3">
        <v>785</v>
      </c>
      <c r="CO3" s="3">
        <v>90</v>
      </c>
      <c r="CP3" s="3">
        <v>143</v>
      </c>
      <c r="CQ3" s="3">
        <v>97</v>
      </c>
      <c r="CR3" s="3">
        <v>118</v>
      </c>
      <c r="CS3" s="3">
        <v>186</v>
      </c>
      <c r="CT3" s="3">
        <v>2472</v>
      </c>
      <c r="CU3" s="3">
        <v>100</v>
      </c>
      <c r="CV3" s="3">
        <v>432</v>
      </c>
      <c r="CW3" s="3">
        <v>64</v>
      </c>
      <c r="CX3" s="3">
        <v>33</v>
      </c>
      <c r="CY3" s="3">
        <v>48</v>
      </c>
      <c r="CZ3" s="3">
        <v>58</v>
      </c>
      <c r="DA3" s="3">
        <v>18</v>
      </c>
      <c r="DB3" s="3">
        <v>2106</v>
      </c>
      <c r="DC3" s="3">
        <v>47</v>
      </c>
      <c r="DD3" s="3">
        <v>465</v>
      </c>
      <c r="DE3" s="3">
        <v>265</v>
      </c>
      <c r="DF3" s="3">
        <v>81</v>
      </c>
      <c r="DG3" s="3">
        <v>57</v>
      </c>
      <c r="DH3" s="3"/>
      <c r="DI3" s="29"/>
      <c r="DJ3" s="29"/>
      <c r="DK3" s="29"/>
      <c r="DL3" s="29"/>
      <c r="DM3" s="29"/>
      <c r="DN3" s="29"/>
      <c r="DO3" s="29"/>
      <c r="DP3" s="29"/>
      <c r="DQ3" s="29"/>
      <c r="DR3" s="29"/>
      <c r="DS3" s="29"/>
      <c r="DT3" s="29"/>
      <c r="DU3" s="29"/>
      <c r="DV3" s="29"/>
      <c r="DW3" s="29"/>
    </row>
    <row r="4" spans="1:127" ht="15.6">
      <c r="A4" s="5">
        <v>2011</v>
      </c>
      <c r="B4" s="3">
        <v>47959</v>
      </c>
      <c r="C4" s="3">
        <v>12404</v>
      </c>
      <c r="D4" s="3">
        <v>34077</v>
      </c>
      <c r="E4" s="3">
        <v>6821</v>
      </c>
      <c r="F4" s="3">
        <v>11390</v>
      </c>
      <c r="G4" s="3">
        <v>77281</v>
      </c>
      <c r="H4" s="3">
        <v>31335</v>
      </c>
      <c r="I4" s="3">
        <v>2042</v>
      </c>
      <c r="J4" s="3">
        <v>1819</v>
      </c>
      <c r="K4" s="3">
        <v>3234</v>
      </c>
      <c r="L4" s="3">
        <v>5344</v>
      </c>
      <c r="M4" s="3">
        <v>7404</v>
      </c>
      <c r="N4" s="3">
        <v>5300</v>
      </c>
      <c r="O4" s="3">
        <v>898</v>
      </c>
      <c r="P4" s="3">
        <v>29249</v>
      </c>
      <c r="Q4" s="3">
        <v>37342</v>
      </c>
      <c r="R4" s="3">
        <v>11184</v>
      </c>
      <c r="S4" s="3">
        <v>9528</v>
      </c>
      <c r="T4" s="3">
        <v>6303</v>
      </c>
      <c r="U4" s="3">
        <v>8922</v>
      </c>
      <c r="V4" s="3">
        <v>11827</v>
      </c>
      <c r="W4" s="3">
        <v>1522</v>
      </c>
      <c r="X4" s="3">
        <v>618</v>
      </c>
      <c r="Y4" s="3">
        <v>9653</v>
      </c>
      <c r="Z4" s="3">
        <v>1967</v>
      </c>
      <c r="AA4" s="3">
        <v>10712</v>
      </c>
      <c r="AB4" s="3">
        <v>434</v>
      </c>
      <c r="AC4" s="3">
        <v>451</v>
      </c>
      <c r="AD4" s="3">
        <v>326</v>
      </c>
      <c r="AE4" s="3">
        <v>2219</v>
      </c>
      <c r="AF4" s="3">
        <v>985</v>
      </c>
      <c r="AG4" s="3">
        <v>870</v>
      </c>
      <c r="AH4" s="3">
        <v>2111</v>
      </c>
      <c r="AI4" s="3">
        <v>1098</v>
      </c>
      <c r="AJ4" s="3">
        <v>1379</v>
      </c>
      <c r="AK4" s="3">
        <v>7566</v>
      </c>
      <c r="AL4" s="3">
        <v>2285</v>
      </c>
      <c r="AM4" s="3">
        <v>758</v>
      </c>
      <c r="AN4" s="3">
        <v>521</v>
      </c>
      <c r="AO4" s="3">
        <v>587</v>
      </c>
      <c r="AP4" s="3">
        <v>379</v>
      </c>
      <c r="AQ4" s="3">
        <v>2008</v>
      </c>
      <c r="AR4" s="3">
        <v>375</v>
      </c>
      <c r="AS4" s="3">
        <v>223</v>
      </c>
      <c r="AT4" s="3">
        <v>491</v>
      </c>
      <c r="AU4" s="3">
        <v>266</v>
      </c>
      <c r="AV4" s="3">
        <v>273</v>
      </c>
      <c r="AW4" s="3">
        <v>659</v>
      </c>
      <c r="AX4" s="3">
        <v>349</v>
      </c>
      <c r="AY4" s="3">
        <v>438</v>
      </c>
      <c r="AZ4" s="3">
        <v>251</v>
      </c>
      <c r="BA4" s="3">
        <v>208</v>
      </c>
      <c r="BB4" s="3">
        <v>11589</v>
      </c>
      <c r="BC4" s="3">
        <v>835</v>
      </c>
      <c r="BD4" s="3">
        <v>498</v>
      </c>
      <c r="BE4" s="3">
        <v>1393</v>
      </c>
      <c r="BF4" s="3">
        <v>1253</v>
      </c>
      <c r="BG4" s="3">
        <v>154</v>
      </c>
      <c r="BH4" s="3">
        <v>321</v>
      </c>
      <c r="BI4" s="3">
        <v>581</v>
      </c>
      <c r="BJ4" s="3">
        <v>572</v>
      </c>
      <c r="BK4" s="3">
        <v>575</v>
      </c>
      <c r="BL4" s="3">
        <v>309</v>
      </c>
      <c r="BM4" s="3">
        <v>257</v>
      </c>
      <c r="BN4" s="3">
        <v>6692</v>
      </c>
      <c r="BO4" s="3">
        <v>1995</v>
      </c>
      <c r="BP4" s="3">
        <v>1602</v>
      </c>
      <c r="BQ4" s="3">
        <v>833</v>
      </c>
      <c r="BR4" s="3">
        <v>600</v>
      </c>
      <c r="BS4" s="3">
        <v>881</v>
      </c>
      <c r="BT4" s="3">
        <v>900</v>
      </c>
      <c r="BU4" s="3">
        <v>98</v>
      </c>
      <c r="BV4" s="3">
        <v>570</v>
      </c>
      <c r="BW4" s="3">
        <v>546</v>
      </c>
      <c r="BX4" s="3">
        <v>464</v>
      </c>
      <c r="BY4" s="3">
        <v>256</v>
      </c>
      <c r="BZ4" s="3">
        <v>540</v>
      </c>
      <c r="CA4" s="3">
        <v>15525</v>
      </c>
      <c r="CB4" s="3">
        <v>21228</v>
      </c>
      <c r="CC4" s="3">
        <v>310</v>
      </c>
      <c r="CD4" s="3">
        <v>1080</v>
      </c>
      <c r="CE4" s="3">
        <v>406</v>
      </c>
      <c r="CF4" s="3">
        <v>896</v>
      </c>
      <c r="CG4" s="3">
        <v>1362</v>
      </c>
      <c r="CH4" s="3">
        <v>191</v>
      </c>
      <c r="CI4" s="3">
        <v>217</v>
      </c>
      <c r="CJ4" s="3">
        <v>187</v>
      </c>
      <c r="CK4" s="3">
        <v>421</v>
      </c>
      <c r="CL4" s="3">
        <v>195</v>
      </c>
      <c r="CM4" s="3">
        <v>362</v>
      </c>
      <c r="CN4" s="3">
        <v>586</v>
      </c>
      <c r="CO4" s="3">
        <v>133</v>
      </c>
      <c r="CP4" s="3">
        <v>203</v>
      </c>
      <c r="CQ4" s="3">
        <v>246</v>
      </c>
      <c r="CR4" s="3">
        <v>134</v>
      </c>
      <c r="CS4" s="3">
        <v>331</v>
      </c>
      <c r="CT4" s="3">
        <v>2641</v>
      </c>
      <c r="CU4" s="3">
        <v>169</v>
      </c>
      <c r="CV4" s="3">
        <v>570</v>
      </c>
      <c r="CW4" s="3">
        <v>58</v>
      </c>
      <c r="CX4" s="3">
        <v>37</v>
      </c>
      <c r="CY4" s="3">
        <v>95</v>
      </c>
      <c r="CZ4" s="3">
        <v>63</v>
      </c>
      <c r="DA4" s="3">
        <v>32</v>
      </c>
      <c r="DB4" s="3">
        <v>2042</v>
      </c>
      <c r="DC4" s="3">
        <v>122</v>
      </c>
      <c r="DD4" s="3">
        <v>484</v>
      </c>
      <c r="DE4" s="3">
        <v>204</v>
      </c>
      <c r="DF4" s="3">
        <v>151</v>
      </c>
      <c r="DG4" s="3">
        <v>103</v>
      </c>
      <c r="DH4" s="3"/>
      <c r="DI4" s="29"/>
      <c r="DJ4" s="29"/>
      <c r="DK4" s="29"/>
      <c r="DL4" s="29"/>
      <c r="DM4" s="29"/>
      <c r="DN4" s="29"/>
      <c r="DO4" s="29"/>
      <c r="DP4" s="29"/>
      <c r="DQ4" s="29"/>
      <c r="DR4" s="29"/>
      <c r="DS4" s="29"/>
      <c r="DT4" s="29"/>
      <c r="DU4" s="29"/>
      <c r="DV4" s="29"/>
      <c r="DW4" s="29"/>
    </row>
    <row r="5" spans="1:127" ht="15.6">
      <c r="A5" s="5">
        <v>2012</v>
      </c>
      <c r="B5" s="3">
        <v>51508</v>
      </c>
      <c r="C5" s="3">
        <v>18612</v>
      </c>
      <c r="D5" s="3">
        <v>51442</v>
      </c>
      <c r="E5" s="3">
        <v>9106</v>
      </c>
      <c r="F5" s="3">
        <v>15379</v>
      </c>
      <c r="G5" s="3">
        <v>98276</v>
      </c>
      <c r="H5" s="3">
        <v>36247</v>
      </c>
      <c r="I5" s="3">
        <v>3940</v>
      </c>
      <c r="J5" s="3">
        <v>3140</v>
      </c>
      <c r="K5" s="3">
        <v>4964</v>
      </c>
      <c r="L5" s="3">
        <v>8091</v>
      </c>
      <c r="M5" s="3">
        <v>9235</v>
      </c>
      <c r="N5" s="3">
        <v>8414</v>
      </c>
      <c r="O5" s="3">
        <v>2095</v>
      </c>
      <c r="P5" s="3">
        <v>40651</v>
      </c>
      <c r="Q5" s="3">
        <v>59175</v>
      </c>
      <c r="R5" s="3">
        <v>17267</v>
      </c>
      <c r="S5" s="3">
        <v>12008</v>
      </c>
      <c r="T5" s="3">
        <v>9870</v>
      </c>
      <c r="U5" s="3">
        <v>12360</v>
      </c>
      <c r="V5" s="3">
        <v>17634</v>
      </c>
      <c r="W5" s="3">
        <v>3208</v>
      </c>
      <c r="X5" s="3">
        <v>1096</v>
      </c>
      <c r="Y5" s="3">
        <v>12182</v>
      </c>
      <c r="Z5" s="3">
        <v>3305</v>
      </c>
      <c r="AA5" s="3">
        <v>9639</v>
      </c>
      <c r="AB5" s="3">
        <v>1504</v>
      </c>
      <c r="AC5" s="3">
        <v>947</v>
      </c>
      <c r="AD5" s="3">
        <v>664</v>
      </c>
      <c r="AE5" s="3">
        <v>3257</v>
      </c>
      <c r="AF5" s="3">
        <v>1300</v>
      </c>
      <c r="AG5" s="3">
        <v>2038</v>
      </c>
      <c r="AH5" s="3">
        <v>2969</v>
      </c>
      <c r="AI5" s="3">
        <v>1813</v>
      </c>
      <c r="AJ5" s="3">
        <v>2293</v>
      </c>
      <c r="AK5" s="3">
        <v>10408</v>
      </c>
      <c r="AL5" s="3">
        <v>2142</v>
      </c>
      <c r="AM5" s="3">
        <v>1658</v>
      </c>
      <c r="AN5" s="3">
        <v>850</v>
      </c>
      <c r="AO5" s="3">
        <v>934</v>
      </c>
      <c r="AP5" s="3">
        <v>705</v>
      </c>
      <c r="AQ5" s="3">
        <v>3002</v>
      </c>
      <c r="AR5" s="3">
        <v>429</v>
      </c>
      <c r="AS5" s="3">
        <v>279</v>
      </c>
      <c r="AT5" s="3">
        <v>725</v>
      </c>
      <c r="AU5" s="3">
        <v>448</v>
      </c>
      <c r="AV5" s="3">
        <v>287</v>
      </c>
      <c r="AW5" s="3">
        <v>1097</v>
      </c>
      <c r="AX5" s="3">
        <v>445</v>
      </c>
      <c r="AY5" s="3">
        <v>724</v>
      </c>
      <c r="AZ5" s="3">
        <v>375</v>
      </c>
      <c r="BA5" s="3">
        <v>384</v>
      </c>
      <c r="BB5" s="3">
        <v>13674</v>
      </c>
      <c r="BC5" s="3">
        <v>1073</v>
      </c>
      <c r="BD5" s="3">
        <v>1029</v>
      </c>
      <c r="BE5" s="3">
        <v>2537</v>
      </c>
      <c r="BF5" s="3">
        <v>1719</v>
      </c>
      <c r="BG5" s="3">
        <v>176</v>
      </c>
      <c r="BH5" s="3">
        <v>457</v>
      </c>
      <c r="BI5" s="3">
        <v>780</v>
      </c>
      <c r="BJ5" s="3">
        <v>866</v>
      </c>
      <c r="BK5" s="3">
        <v>597</v>
      </c>
      <c r="BL5" s="3">
        <v>288</v>
      </c>
      <c r="BM5" s="3">
        <v>396</v>
      </c>
      <c r="BN5" s="3">
        <v>10382</v>
      </c>
      <c r="BO5" s="3">
        <v>3184</v>
      </c>
      <c r="BP5" s="3">
        <v>2144</v>
      </c>
      <c r="BQ5" s="3">
        <v>983</v>
      </c>
      <c r="BR5" s="3">
        <v>666</v>
      </c>
      <c r="BS5" s="3">
        <v>1203</v>
      </c>
      <c r="BT5" s="3">
        <v>1187</v>
      </c>
      <c r="BU5" s="3">
        <v>140</v>
      </c>
      <c r="BV5" s="3">
        <v>851</v>
      </c>
      <c r="BW5" s="3">
        <v>748</v>
      </c>
      <c r="BX5" s="3">
        <v>642</v>
      </c>
      <c r="BY5" s="3">
        <v>369</v>
      </c>
      <c r="BZ5" s="3">
        <v>873</v>
      </c>
      <c r="CA5" s="3">
        <v>20364</v>
      </c>
      <c r="CB5" s="3">
        <v>32563</v>
      </c>
      <c r="CC5" s="3">
        <v>553</v>
      </c>
      <c r="CD5" s="3">
        <v>1258</v>
      </c>
      <c r="CE5" s="3">
        <v>528</v>
      </c>
      <c r="CF5" s="3">
        <v>1082</v>
      </c>
      <c r="CG5" s="3">
        <v>1712</v>
      </c>
      <c r="CH5" s="3">
        <v>313</v>
      </c>
      <c r="CI5" s="3">
        <v>434</v>
      </c>
      <c r="CJ5" s="3">
        <v>361</v>
      </c>
      <c r="CK5" s="3">
        <v>519</v>
      </c>
      <c r="CL5" s="3">
        <v>488</v>
      </c>
      <c r="CM5" s="3">
        <v>497</v>
      </c>
      <c r="CN5" s="3">
        <v>754</v>
      </c>
      <c r="CO5" s="3">
        <v>246</v>
      </c>
      <c r="CP5" s="3">
        <v>274</v>
      </c>
      <c r="CQ5" s="3">
        <v>333</v>
      </c>
      <c r="CR5" s="3">
        <v>102</v>
      </c>
      <c r="CS5" s="3">
        <v>464</v>
      </c>
      <c r="CT5" s="3">
        <v>3593</v>
      </c>
      <c r="CU5" s="3">
        <v>204</v>
      </c>
      <c r="CV5" s="3">
        <v>804</v>
      </c>
      <c r="CW5" s="3">
        <v>111</v>
      </c>
      <c r="CX5" s="3">
        <v>90</v>
      </c>
      <c r="CY5" s="3">
        <v>106</v>
      </c>
      <c r="CZ5" s="3">
        <v>101</v>
      </c>
      <c r="DA5" s="3">
        <v>57</v>
      </c>
      <c r="DB5" s="3">
        <v>2862</v>
      </c>
      <c r="DC5" s="3">
        <v>187</v>
      </c>
      <c r="DD5" s="3">
        <v>1266</v>
      </c>
      <c r="DE5" s="3">
        <v>314</v>
      </c>
      <c r="DF5" s="3">
        <v>415</v>
      </c>
      <c r="DG5" s="3">
        <v>222</v>
      </c>
      <c r="DH5" s="3"/>
      <c r="DI5" s="29"/>
      <c r="DJ5" s="29"/>
      <c r="DK5" s="29"/>
      <c r="DL5" s="29"/>
      <c r="DM5" s="29"/>
      <c r="DN5" s="29"/>
      <c r="DO5" s="29"/>
      <c r="DP5" s="29"/>
      <c r="DQ5" s="29"/>
      <c r="DR5" s="29"/>
      <c r="DS5" s="29"/>
      <c r="DT5" s="29"/>
      <c r="DU5" s="29"/>
      <c r="DV5" s="29"/>
      <c r="DW5" s="29"/>
    </row>
    <row r="6" spans="1:127" ht="15.6">
      <c r="A6" s="5">
        <v>2013</v>
      </c>
      <c r="B6" s="3">
        <v>48680</v>
      </c>
      <c r="C6" s="3">
        <v>19484</v>
      </c>
      <c r="D6" s="3">
        <v>39828</v>
      </c>
      <c r="E6" s="3">
        <v>12783</v>
      </c>
      <c r="F6" s="3">
        <v>18207</v>
      </c>
      <c r="G6" s="3">
        <v>81665</v>
      </c>
      <c r="H6" s="3">
        <v>22086</v>
      </c>
      <c r="I6" s="3">
        <v>4410</v>
      </c>
      <c r="J6" s="3">
        <v>4573</v>
      </c>
      <c r="K6" s="3">
        <v>4718</v>
      </c>
      <c r="L6" s="3">
        <v>11416</v>
      </c>
      <c r="M6" s="3">
        <v>9809</v>
      </c>
      <c r="N6" s="3">
        <v>8000</v>
      </c>
      <c r="O6" s="3">
        <v>4488</v>
      </c>
      <c r="P6" s="3">
        <v>41518</v>
      </c>
      <c r="Q6" s="3">
        <v>58406</v>
      </c>
      <c r="R6" s="3">
        <v>24069</v>
      </c>
      <c r="S6" s="3">
        <v>14942</v>
      </c>
      <c r="T6" s="3">
        <v>10326</v>
      </c>
      <c r="U6" s="3">
        <v>15123</v>
      </c>
      <c r="V6" s="3">
        <v>15997</v>
      </c>
      <c r="W6" s="3">
        <v>3287</v>
      </c>
      <c r="X6" s="3">
        <v>1656</v>
      </c>
      <c r="Y6" s="3">
        <v>12673</v>
      </c>
      <c r="Z6" s="3">
        <v>4277</v>
      </c>
      <c r="AA6" s="3">
        <v>11487</v>
      </c>
      <c r="AB6" s="3">
        <v>1747</v>
      </c>
      <c r="AC6" s="3">
        <v>971</v>
      </c>
      <c r="AD6" s="3">
        <v>792</v>
      </c>
      <c r="AE6" s="3">
        <v>3409</v>
      </c>
      <c r="AF6" s="3">
        <v>1916</v>
      </c>
      <c r="AG6" s="3">
        <v>1735</v>
      </c>
      <c r="AH6" s="3">
        <v>3013</v>
      </c>
      <c r="AI6" s="3">
        <v>2656</v>
      </c>
      <c r="AJ6" s="3">
        <v>4127</v>
      </c>
      <c r="AK6" s="3">
        <v>9256</v>
      </c>
      <c r="AL6" s="3">
        <v>2332</v>
      </c>
      <c r="AM6" s="3">
        <v>1972</v>
      </c>
      <c r="AN6" s="3">
        <v>1115</v>
      </c>
      <c r="AO6" s="3">
        <v>1394</v>
      </c>
      <c r="AP6" s="3">
        <v>927</v>
      </c>
      <c r="AQ6" s="3">
        <v>3380</v>
      </c>
      <c r="AR6" s="3">
        <v>498</v>
      </c>
      <c r="AS6" s="3">
        <v>395</v>
      </c>
      <c r="AT6" s="3">
        <v>880</v>
      </c>
      <c r="AU6" s="3">
        <v>371</v>
      </c>
      <c r="AV6" s="3">
        <v>212</v>
      </c>
      <c r="AW6" s="3">
        <v>1699</v>
      </c>
      <c r="AX6" s="3">
        <v>659</v>
      </c>
      <c r="AY6" s="3">
        <v>942</v>
      </c>
      <c r="AZ6" s="3">
        <v>550</v>
      </c>
      <c r="BA6" s="3">
        <v>621</v>
      </c>
      <c r="BB6" s="3">
        <v>15856</v>
      </c>
      <c r="BC6" s="3">
        <v>1142</v>
      </c>
      <c r="BD6" s="3">
        <v>1079</v>
      </c>
      <c r="BE6" s="3">
        <v>2907</v>
      </c>
      <c r="BF6" s="3">
        <v>2064</v>
      </c>
      <c r="BG6" s="3">
        <v>221</v>
      </c>
      <c r="BH6" s="3">
        <v>828</v>
      </c>
      <c r="BI6" s="3">
        <v>990</v>
      </c>
      <c r="BJ6" s="3">
        <v>1004</v>
      </c>
      <c r="BK6" s="3">
        <v>831</v>
      </c>
      <c r="BL6" s="3">
        <v>362</v>
      </c>
      <c r="BM6" s="3">
        <v>472</v>
      </c>
      <c r="BN6" s="3">
        <v>10362</v>
      </c>
      <c r="BO6" s="3">
        <v>2780</v>
      </c>
      <c r="BP6" s="3">
        <v>1903</v>
      </c>
      <c r="BQ6" s="3">
        <v>2097</v>
      </c>
      <c r="BR6" s="3">
        <v>792</v>
      </c>
      <c r="BS6" s="3">
        <v>1164</v>
      </c>
      <c r="BT6" s="3">
        <v>1213</v>
      </c>
      <c r="BU6" s="3">
        <v>70</v>
      </c>
      <c r="BV6" s="3">
        <v>1111</v>
      </c>
      <c r="BW6" s="3">
        <v>937</v>
      </c>
      <c r="BX6" s="3">
        <v>822</v>
      </c>
      <c r="BY6" s="3">
        <v>440</v>
      </c>
      <c r="BZ6" s="3">
        <v>811</v>
      </c>
      <c r="CA6" s="3">
        <v>24828</v>
      </c>
      <c r="CB6" s="3">
        <v>33256</v>
      </c>
      <c r="CC6" s="3">
        <v>681</v>
      </c>
      <c r="CD6" s="3">
        <v>1499</v>
      </c>
      <c r="CE6" s="3">
        <v>545</v>
      </c>
      <c r="CF6" s="3">
        <v>1180</v>
      </c>
      <c r="CG6" s="3">
        <v>2846</v>
      </c>
      <c r="CH6" s="3">
        <v>423</v>
      </c>
      <c r="CI6" s="3">
        <v>667</v>
      </c>
      <c r="CJ6" s="3">
        <v>412</v>
      </c>
      <c r="CK6" s="3">
        <v>542</v>
      </c>
      <c r="CL6" s="3">
        <v>535</v>
      </c>
      <c r="CM6" s="3">
        <v>497</v>
      </c>
      <c r="CN6" s="3">
        <v>1134</v>
      </c>
      <c r="CO6" s="3">
        <v>294</v>
      </c>
      <c r="CP6" s="3">
        <v>417</v>
      </c>
      <c r="CQ6" s="3">
        <v>636</v>
      </c>
      <c r="CR6" s="3">
        <v>150</v>
      </c>
      <c r="CS6" s="3">
        <v>690</v>
      </c>
      <c r="CT6" s="3">
        <v>4321</v>
      </c>
      <c r="CU6" s="3">
        <v>385</v>
      </c>
      <c r="CV6" s="3">
        <v>926</v>
      </c>
      <c r="CW6" s="3">
        <v>97</v>
      </c>
      <c r="CX6" s="3">
        <v>117</v>
      </c>
      <c r="CY6" s="3">
        <v>134</v>
      </c>
      <c r="CZ6" s="3">
        <v>119</v>
      </c>
      <c r="DA6" s="3">
        <v>50</v>
      </c>
      <c r="DB6" s="3">
        <v>3531</v>
      </c>
      <c r="DC6" s="3">
        <v>421</v>
      </c>
      <c r="DD6" s="3">
        <v>1449</v>
      </c>
      <c r="DE6" s="3">
        <v>573</v>
      </c>
      <c r="DF6" s="3">
        <v>363</v>
      </c>
      <c r="DG6" s="3">
        <v>296</v>
      </c>
      <c r="DH6" s="3"/>
      <c r="DI6" s="29"/>
      <c r="DJ6" s="29"/>
      <c r="DK6" s="29"/>
      <c r="DL6" s="29"/>
      <c r="DM6" s="29"/>
      <c r="DN6" s="29"/>
      <c r="DO6" s="29"/>
      <c r="DP6" s="29"/>
      <c r="DQ6" s="29"/>
      <c r="DR6" s="29"/>
      <c r="DS6" s="29"/>
      <c r="DT6" s="29"/>
      <c r="DU6" s="29"/>
      <c r="DV6" s="29"/>
      <c r="DW6" s="29"/>
    </row>
    <row r="7" spans="1:127" ht="15.6">
      <c r="A7" s="5">
        <v>2014</v>
      </c>
      <c r="B7" s="3">
        <v>50488</v>
      </c>
      <c r="C7" s="3">
        <v>22844</v>
      </c>
      <c r="D7" s="3">
        <v>27937</v>
      </c>
      <c r="E7" s="3">
        <v>8468</v>
      </c>
      <c r="F7" s="3">
        <v>18152</v>
      </c>
      <c r="G7" s="3">
        <v>54709</v>
      </c>
      <c r="H7" s="3">
        <v>12391</v>
      </c>
      <c r="I7" s="3">
        <v>6341</v>
      </c>
      <c r="J7" s="3">
        <v>6663</v>
      </c>
      <c r="K7" s="3">
        <v>4549</v>
      </c>
      <c r="L7" s="3">
        <v>11843</v>
      </c>
      <c r="M7" s="3">
        <v>12707</v>
      </c>
      <c r="N7" s="3">
        <v>9118</v>
      </c>
      <c r="O7" s="3">
        <v>4306</v>
      </c>
      <c r="P7" s="3">
        <v>33548</v>
      </c>
      <c r="Q7" s="3">
        <v>43286</v>
      </c>
      <c r="R7" s="3">
        <v>24371</v>
      </c>
      <c r="S7" s="3">
        <v>17356</v>
      </c>
      <c r="T7" s="3">
        <v>12679</v>
      </c>
      <c r="U7" s="3">
        <v>17356</v>
      </c>
      <c r="V7" s="3">
        <v>15129</v>
      </c>
      <c r="W7" s="3">
        <v>2891</v>
      </c>
      <c r="X7" s="3">
        <v>2088</v>
      </c>
      <c r="Y7" s="3">
        <v>16134</v>
      </c>
      <c r="Z7" s="3">
        <v>3656</v>
      </c>
      <c r="AA7" s="3">
        <v>12722</v>
      </c>
      <c r="AB7" s="3">
        <v>1416</v>
      </c>
      <c r="AC7" s="3">
        <v>908</v>
      </c>
      <c r="AD7" s="3">
        <v>1022</v>
      </c>
      <c r="AE7" s="3">
        <v>3171</v>
      </c>
      <c r="AF7" s="3">
        <v>1310</v>
      </c>
      <c r="AG7" s="3">
        <v>2072</v>
      </c>
      <c r="AH7" s="3">
        <v>3053</v>
      </c>
      <c r="AI7" s="3">
        <v>2118</v>
      </c>
      <c r="AJ7" s="3">
        <v>3066</v>
      </c>
      <c r="AK7" s="3">
        <v>8934</v>
      </c>
      <c r="AL7" s="3">
        <v>2677</v>
      </c>
      <c r="AM7" s="3">
        <v>1474</v>
      </c>
      <c r="AN7" s="3">
        <v>1137</v>
      </c>
      <c r="AO7" s="3">
        <v>2456</v>
      </c>
      <c r="AP7" s="3">
        <v>844</v>
      </c>
      <c r="AQ7" s="3">
        <v>4411</v>
      </c>
      <c r="AR7" s="3">
        <v>635</v>
      </c>
      <c r="AS7" s="3">
        <v>342</v>
      </c>
      <c r="AT7" s="3">
        <v>1137</v>
      </c>
      <c r="AU7" s="3">
        <v>727</v>
      </c>
      <c r="AV7" s="3">
        <v>582</v>
      </c>
      <c r="AW7" s="3">
        <v>2164</v>
      </c>
      <c r="AX7" s="3">
        <v>1111</v>
      </c>
      <c r="AY7" s="3">
        <v>1223</v>
      </c>
      <c r="AZ7" s="3">
        <v>899</v>
      </c>
      <c r="BA7" s="3">
        <v>824</v>
      </c>
      <c r="BB7" s="3">
        <v>16294</v>
      </c>
      <c r="BC7" s="3">
        <v>821</v>
      </c>
      <c r="BD7" s="3">
        <v>1190</v>
      </c>
      <c r="BE7" s="3">
        <v>2353</v>
      </c>
      <c r="BF7" s="3">
        <v>1747</v>
      </c>
      <c r="BG7" s="3">
        <v>237</v>
      </c>
      <c r="BH7" s="3">
        <v>751</v>
      </c>
      <c r="BI7" s="3">
        <v>1136</v>
      </c>
      <c r="BJ7" s="3">
        <v>984</v>
      </c>
      <c r="BK7" s="3">
        <v>913</v>
      </c>
      <c r="BL7" s="3">
        <v>502</v>
      </c>
      <c r="BM7" s="3">
        <v>418</v>
      </c>
      <c r="BN7" s="3">
        <v>11448</v>
      </c>
      <c r="BO7" s="3">
        <v>3306</v>
      </c>
      <c r="BP7" s="3">
        <v>1883</v>
      </c>
      <c r="BQ7" s="3">
        <v>1958</v>
      </c>
      <c r="BR7" s="3">
        <v>988</v>
      </c>
      <c r="BS7" s="3">
        <v>1306</v>
      </c>
      <c r="BT7" s="3">
        <v>1109</v>
      </c>
      <c r="BU7" s="3">
        <v>156</v>
      </c>
      <c r="BV7" s="3">
        <v>1150</v>
      </c>
      <c r="BW7" s="3">
        <v>1031</v>
      </c>
      <c r="BX7" s="3">
        <v>1070</v>
      </c>
      <c r="BY7" s="3">
        <v>428</v>
      </c>
      <c r="BZ7" s="3">
        <v>893</v>
      </c>
      <c r="CA7" s="3">
        <v>24312</v>
      </c>
      <c r="CB7" s="3">
        <v>31935</v>
      </c>
      <c r="CC7" s="3">
        <v>995</v>
      </c>
      <c r="CD7" s="3">
        <v>2045</v>
      </c>
      <c r="CE7" s="3">
        <v>781</v>
      </c>
      <c r="CF7" s="3">
        <v>1737</v>
      </c>
      <c r="CG7" s="3">
        <v>3071</v>
      </c>
      <c r="CH7" s="3">
        <v>448</v>
      </c>
      <c r="CI7" s="3">
        <v>1117</v>
      </c>
      <c r="CJ7" s="3">
        <v>538</v>
      </c>
      <c r="CK7" s="3">
        <v>699</v>
      </c>
      <c r="CL7" s="3">
        <v>758</v>
      </c>
      <c r="CM7" s="3">
        <v>569</v>
      </c>
      <c r="CN7" s="3">
        <v>972</v>
      </c>
      <c r="CO7" s="3">
        <v>368</v>
      </c>
      <c r="CP7" s="3">
        <v>560</v>
      </c>
      <c r="CQ7" s="3">
        <v>670</v>
      </c>
      <c r="CR7" s="3">
        <v>242</v>
      </c>
      <c r="CS7" s="3">
        <v>757</v>
      </c>
      <c r="CT7" s="3">
        <v>5104</v>
      </c>
      <c r="CU7" s="3">
        <v>435</v>
      </c>
      <c r="CV7" s="3">
        <v>961</v>
      </c>
      <c r="CW7" s="3">
        <v>140</v>
      </c>
      <c r="CX7" s="3">
        <v>171</v>
      </c>
      <c r="CY7" s="3">
        <v>228</v>
      </c>
      <c r="CZ7" s="3">
        <v>84</v>
      </c>
      <c r="DA7" s="3">
        <v>101</v>
      </c>
      <c r="DB7" s="3">
        <v>3766</v>
      </c>
      <c r="DC7" s="3">
        <v>242</v>
      </c>
      <c r="DD7" s="3">
        <v>2040</v>
      </c>
      <c r="DE7" s="3">
        <v>841</v>
      </c>
      <c r="DF7" s="3">
        <v>352</v>
      </c>
      <c r="DG7" s="3">
        <v>784</v>
      </c>
      <c r="DH7" s="3"/>
      <c r="DI7" s="29"/>
      <c r="DJ7" s="29"/>
      <c r="DK7" s="29"/>
      <c r="DL7" s="29"/>
      <c r="DM7" s="29"/>
      <c r="DN7" s="29"/>
      <c r="DO7" s="29"/>
      <c r="DP7" s="29"/>
      <c r="DQ7" s="29"/>
      <c r="DR7" s="29"/>
      <c r="DS7" s="29"/>
      <c r="DT7" s="29"/>
      <c r="DU7" s="29"/>
      <c r="DV7" s="29"/>
      <c r="DW7" s="29"/>
    </row>
    <row r="8" spans="1:127" ht="15.6">
      <c r="A8" s="5">
        <v>2015</v>
      </c>
      <c r="B8" s="3">
        <v>60623</v>
      </c>
      <c r="C8" s="3">
        <v>28104</v>
      </c>
      <c r="D8" s="3">
        <v>34776</v>
      </c>
      <c r="E8" s="3">
        <v>8599</v>
      </c>
      <c r="F8" s="3">
        <v>21585</v>
      </c>
      <c r="G8" s="3">
        <v>62263</v>
      </c>
      <c r="H8" s="3">
        <v>25970</v>
      </c>
      <c r="I8" s="3">
        <v>5144</v>
      </c>
      <c r="J8" s="3">
        <v>9365</v>
      </c>
      <c r="K8" s="3">
        <v>7840</v>
      </c>
      <c r="L8" s="3">
        <v>13948</v>
      </c>
      <c r="M8" s="3">
        <v>14136</v>
      </c>
      <c r="N8" s="3">
        <v>13484</v>
      </c>
      <c r="O8" s="3">
        <v>5151</v>
      </c>
      <c r="P8" s="3">
        <v>46245</v>
      </c>
      <c r="Q8" s="3">
        <v>46088</v>
      </c>
      <c r="R8" s="3">
        <v>27098</v>
      </c>
      <c r="S8" s="3">
        <v>18789</v>
      </c>
      <c r="T8" s="3">
        <v>16653</v>
      </c>
      <c r="U8" s="3">
        <v>33030</v>
      </c>
      <c r="V8" s="3">
        <v>16353</v>
      </c>
      <c r="W8" s="3">
        <v>3792</v>
      </c>
      <c r="X8" s="3">
        <v>2856</v>
      </c>
      <c r="Y8" s="3">
        <v>19717</v>
      </c>
      <c r="Z8" s="3">
        <v>4348</v>
      </c>
      <c r="AA8" s="3">
        <v>17070</v>
      </c>
      <c r="AB8" s="3">
        <v>1112</v>
      </c>
      <c r="AC8" s="3">
        <v>1196</v>
      </c>
      <c r="AD8" s="3">
        <v>1490</v>
      </c>
      <c r="AE8" s="3">
        <v>3318</v>
      </c>
      <c r="AF8" s="3">
        <v>2614</v>
      </c>
      <c r="AG8" s="3">
        <v>2610</v>
      </c>
      <c r="AH8" s="3">
        <v>3349</v>
      </c>
      <c r="AI8" s="3">
        <v>2828</v>
      </c>
      <c r="AJ8" s="3">
        <v>4541</v>
      </c>
      <c r="AK8" s="3">
        <v>9049</v>
      </c>
      <c r="AL8" s="3">
        <v>2343</v>
      </c>
      <c r="AM8" s="3">
        <v>1754</v>
      </c>
      <c r="AN8" s="3">
        <v>1614</v>
      </c>
      <c r="AO8" s="3">
        <v>3155</v>
      </c>
      <c r="AP8" s="3">
        <v>996</v>
      </c>
      <c r="AQ8" s="3">
        <v>6277</v>
      </c>
      <c r="AR8" s="3">
        <v>1121</v>
      </c>
      <c r="AS8" s="3">
        <v>771</v>
      </c>
      <c r="AT8" s="3">
        <v>2205</v>
      </c>
      <c r="AU8" s="3">
        <v>1307</v>
      </c>
      <c r="AV8" s="3">
        <v>1191</v>
      </c>
      <c r="AW8" s="3">
        <v>4354</v>
      </c>
      <c r="AX8" s="3">
        <v>1852</v>
      </c>
      <c r="AY8" s="3">
        <v>2033</v>
      </c>
      <c r="AZ8" s="4">
        <v>1859</v>
      </c>
      <c r="BA8" s="3">
        <v>733</v>
      </c>
      <c r="BB8" s="3">
        <v>21679</v>
      </c>
      <c r="BC8" s="3">
        <v>1116</v>
      </c>
      <c r="BD8" s="3">
        <v>1417</v>
      </c>
      <c r="BE8" s="3">
        <v>2343</v>
      </c>
      <c r="BF8" s="3">
        <v>288</v>
      </c>
      <c r="BG8" s="3">
        <v>952</v>
      </c>
      <c r="BH8" s="3">
        <v>1586</v>
      </c>
      <c r="BI8" s="3">
        <v>1570</v>
      </c>
      <c r="BJ8" s="3">
        <v>3715</v>
      </c>
      <c r="BK8" s="3">
        <v>1315</v>
      </c>
      <c r="BL8" s="3">
        <v>964</v>
      </c>
      <c r="BM8" s="3">
        <v>495</v>
      </c>
      <c r="BN8" s="3">
        <v>14633</v>
      </c>
      <c r="BO8" s="3">
        <v>4016</v>
      </c>
      <c r="BP8" s="3">
        <v>2077</v>
      </c>
      <c r="BQ8" s="3">
        <v>2750</v>
      </c>
      <c r="BR8" s="3">
        <v>1518</v>
      </c>
      <c r="BS8" s="3">
        <v>1594</v>
      </c>
      <c r="BT8" s="3">
        <v>1583</v>
      </c>
      <c r="BU8" s="3">
        <v>319</v>
      </c>
      <c r="BV8" s="3">
        <v>1767</v>
      </c>
      <c r="BW8" s="3">
        <v>1194</v>
      </c>
      <c r="BX8" s="3">
        <v>1075</v>
      </c>
      <c r="BY8" s="3">
        <v>767</v>
      </c>
      <c r="BZ8" s="3">
        <v>1002</v>
      </c>
      <c r="CA8" s="3">
        <v>38915</v>
      </c>
      <c r="CB8" s="3">
        <v>44852</v>
      </c>
      <c r="CC8" s="3">
        <v>1146</v>
      </c>
      <c r="CD8" s="3">
        <v>2080</v>
      </c>
      <c r="CE8" s="3">
        <v>941</v>
      </c>
      <c r="CF8" s="3">
        <v>1911</v>
      </c>
      <c r="CG8" s="3">
        <v>4367</v>
      </c>
      <c r="CH8" s="3">
        <v>837</v>
      </c>
      <c r="CI8" s="3">
        <v>1223</v>
      </c>
      <c r="CJ8" s="3">
        <v>767</v>
      </c>
      <c r="CK8" s="3">
        <v>888</v>
      </c>
      <c r="CL8" s="3">
        <v>1007</v>
      </c>
      <c r="CM8" s="3">
        <v>764</v>
      </c>
      <c r="CN8" s="3">
        <v>1614</v>
      </c>
      <c r="CO8" s="3">
        <v>474</v>
      </c>
      <c r="CP8" s="3">
        <v>866</v>
      </c>
      <c r="CQ8" s="3">
        <v>790</v>
      </c>
      <c r="CR8" s="3">
        <v>283</v>
      </c>
      <c r="CS8" s="3">
        <v>969</v>
      </c>
      <c r="CT8" s="3">
        <v>6795</v>
      </c>
      <c r="CU8" s="3">
        <v>795</v>
      </c>
      <c r="CV8" s="3">
        <v>1174</v>
      </c>
      <c r="CW8" s="3">
        <v>338</v>
      </c>
      <c r="CX8" s="3">
        <v>266</v>
      </c>
      <c r="CY8" s="3">
        <v>271</v>
      </c>
      <c r="CZ8" s="3">
        <v>145</v>
      </c>
      <c r="DA8" s="3">
        <v>183</v>
      </c>
      <c r="DB8" s="3">
        <v>8002</v>
      </c>
      <c r="DC8" s="3">
        <v>506</v>
      </c>
      <c r="DD8" s="3">
        <v>1981</v>
      </c>
      <c r="DE8" s="3">
        <v>835</v>
      </c>
      <c r="DF8" s="3">
        <v>335</v>
      </c>
      <c r="DG8" s="3">
        <v>646</v>
      </c>
      <c r="DH8" s="3"/>
      <c r="DI8" s="29"/>
      <c r="DJ8" s="29"/>
      <c r="DK8" s="29"/>
      <c r="DL8" s="29"/>
      <c r="DM8" s="34"/>
      <c r="DN8" s="29"/>
      <c r="DO8" s="29"/>
      <c r="DP8" s="29"/>
      <c r="DQ8" s="29"/>
      <c r="DR8" s="29"/>
      <c r="DS8" s="29"/>
      <c r="DT8" s="29"/>
      <c r="DU8" s="29"/>
      <c r="DV8" s="29"/>
      <c r="DW8" s="29"/>
    </row>
    <row r="9" spans="1:127" ht="15.6">
      <c r="A9" s="5">
        <v>2016</v>
      </c>
      <c r="B9" s="3">
        <v>64230</v>
      </c>
      <c r="C9" s="3">
        <v>28782</v>
      </c>
      <c r="D9" s="3">
        <v>29865</v>
      </c>
      <c r="E9" s="3">
        <v>11458</v>
      </c>
      <c r="F9" s="3">
        <v>17790</v>
      </c>
      <c r="G9" s="3">
        <v>53528</v>
      </c>
      <c r="H9" s="3">
        <v>24337</v>
      </c>
      <c r="I9" s="3">
        <v>4599</v>
      </c>
      <c r="J9" s="3">
        <v>8081</v>
      </c>
      <c r="K9" s="3">
        <v>8076</v>
      </c>
      <c r="L9" s="3">
        <v>13253</v>
      </c>
      <c r="M9" s="3">
        <v>13836</v>
      </c>
      <c r="N9" s="3">
        <v>12489</v>
      </c>
      <c r="O9" s="3">
        <v>4910</v>
      </c>
      <c r="P9" s="3">
        <v>41052</v>
      </c>
      <c r="Q9" s="3">
        <v>40792</v>
      </c>
      <c r="R9" s="3">
        <v>29931</v>
      </c>
      <c r="S9" s="3">
        <v>19957</v>
      </c>
      <c r="T9" s="3">
        <v>13695</v>
      </c>
      <c r="U9" s="3">
        <v>28371</v>
      </c>
      <c r="V9" s="3">
        <v>16873</v>
      </c>
      <c r="W9" s="3">
        <v>3943</v>
      </c>
      <c r="X9" s="3">
        <v>1836</v>
      </c>
      <c r="Y9" s="3">
        <v>20075</v>
      </c>
      <c r="Z9" s="3">
        <v>4945</v>
      </c>
      <c r="AA9" s="3">
        <v>18496</v>
      </c>
      <c r="AB9" s="3">
        <v>909</v>
      </c>
      <c r="AC9" s="3">
        <v>1447</v>
      </c>
      <c r="AD9" s="3">
        <v>1180</v>
      </c>
      <c r="AE9" s="3">
        <v>3098</v>
      </c>
      <c r="AF9" s="3">
        <v>2801</v>
      </c>
      <c r="AG9" s="3">
        <v>2268</v>
      </c>
      <c r="AH9" s="3">
        <v>3600</v>
      </c>
      <c r="AI9" s="3">
        <v>3210</v>
      </c>
      <c r="AJ9" s="3">
        <v>4390</v>
      </c>
      <c r="AK9" s="3">
        <v>10052</v>
      </c>
      <c r="AL9" s="3">
        <v>2293</v>
      </c>
      <c r="AM9" s="3">
        <v>1331</v>
      </c>
      <c r="AN9" s="3">
        <v>1306</v>
      </c>
      <c r="AO9" s="3">
        <v>3712</v>
      </c>
      <c r="AP9" s="3">
        <v>890</v>
      </c>
      <c r="AQ9" s="3">
        <v>8592</v>
      </c>
      <c r="AR9" s="3">
        <v>1204</v>
      </c>
      <c r="AS9" s="3">
        <v>1480</v>
      </c>
      <c r="AT9" s="3">
        <v>3033</v>
      </c>
      <c r="AU9" s="3">
        <v>1377</v>
      </c>
      <c r="AV9" s="3">
        <v>1963</v>
      </c>
      <c r="AW9" s="3">
        <v>5216</v>
      </c>
      <c r="AX9" s="3">
        <v>3524</v>
      </c>
      <c r="AY9" s="3">
        <v>3033</v>
      </c>
      <c r="AZ9" s="4">
        <v>2095</v>
      </c>
      <c r="BA9" s="3">
        <v>1874</v>
      </c>
      <c r="BB9" s="3">
        <v>22925</v>
      </c>
      <c r="BC9" s="3">
        <v>3367</v>
      </c>
      <c r="BD9" s="3">
        <v>2638</v>
      </c>
      <c r="BE9" s="3">
        <v>1912</v>
      </c>
      <c r="BF9" s="3">
        <v>1436</v>
      </c>
      <c r="BG9" s="3">
        <v>1403</v>
      </c>
      <c r="BH9" s="3">
        <v>1311</v>
      </c>
      <c r="BI9" s="3">
        <v>1116</v>
      </c>
      <c r="BJ9" s="3">
        <v>1770</v>
      </c>
      <c r="BK9" s="3">
        <v>1156</v>
      </c>
      <c r="BL9" s="3">
        <v>700</v>
      </c>
      <c r="BM9" s="3">
        <v>483</v>
      </c>
      <c r="BN9" s="3">
        <v>14960</v>
      </c>
      <c r="BO9" s="3">
        <v>3726</v>
      </c>
      <c r="BP9" s="3">
        <v>2388</v>
      </c>
      <c r="BQ9" s="3">
        <v>3238</v>
      </c>
      <c r="BR9" s="3">
        <v>1522</v>
      </c>
      <c r="BS9" s="3">
        <v>1621</v>
      </c>
      <c r="BT9" s="3">
        <v>1326</v>
      </c>
      <c r="BU9" s="3">
        <v>273</v>
      </c>
      <c r="BV9" s="3">
        <v>1992</v>
      </c>
      <c r="BW9" s="3">
        <v>1065</v>
      </c>
      <c r="BX9" s="3">
        <v>1126</v>
      </c>
      <c r="BY9" s="3">
        <v>625</v>
      </c>
      <c r="BZ9" s="3">
        <v>1093</v>
      </c>
      <c r="CA9" s="3">
        <v>42738</v>
      </c>
      <c r="CB9" s="3">
        <v>41309</v>
      </c>
      <c r="CC9" s="3">
        <v>1152</v>
      </c>
      <c r="CD9" s="3">
        <v>2262</v>
      </c>
      <c r="CE9" s="3">
        <v>1096</v>
      </c>
      <c r="CF9" s="3">
        <v>2691</v>
      </c>
      <c r="CG9" s="3">
        <v>4890</v>
      </c>
      <c r="CH9" s="3">
        <v>862</v>
      </c>
      <c r="CI9" s="3">
        <v>1079</v>
      </c>
      <c r="CJ9" s="3">
        <v>648</v>
      </c>
      <c r="CK9" s="3">
        <v>1052</v>
      </c>
      <c r="CL9" s="3">
        <v>1003</v>
      </c>
      <c r="CM9" s="3">
        <v>794</v>
      </c>
      <c r="CN9" s="3">
        <v>1564</v>
      </c>
      <c r="CO9" s="3">
        <v>506</v>
      </c>
      <c r="CP9" s="3">
        <v>799</v>
      </c>
      <c r="CQ9" s="3">
        <v>939</v>
      </c>
      <c r="CR9" s="3">
        <v>394</v>
      </c>
      <c r="CS9" s="3">
        <v>873</v>
      </c>
      <c r="CT9" s="3">
        <v>7268</v>
      </c>
      <c r="CU9" s="3">
        <v>671</v>
      </c>
      <c r="CV9" s="3">
        <v>1181</v>
      </c>
      <c r="CW9" s="3">
        <v>323</v>
      </c>
      <c r="CX9" s="3">
        <v>236</v>
      </c>
      <c r="CY9" s="3">
        <v>469</v>
      </c>
      <c r="CZ9" s="3">
        <v>195</v>
      </c>
      <c r="DA9" s="3">
        <v>155</v>
      </c>
      <c r="DB9" s="3">
        <v>4754</v>
      </c>
      <c r="DC9" s="3">
        <v>552</v>
      </c>
      <c r="DD9" s="3">
        <v>1881</v>
      </c>
      <c r="DE9" s="3">
        <v>523</v>
      </c>
      <c r="DF9" s="3">
        <v>410</v>
      </c>
      <c r="DG9" s="3">
        <v>667</v>
      </c>
      <c r="DH9" s="3"/>
      <c r="DI9" s="29"/>
      <c r="DJ9" s="29"/>
      <c r="DK9" s="29"/>
      <c r="DL9" s="29"/>
      <c r="DM9" s="34"/>
      <c r="DN9" s="29"/>
      <c r="DO9" s="29"/>
      <c r="DP9" s="29"/>
      <c r="DQ9" s="29"/>
      <c r="DR9" s="29"/>
      <c r="DS9" s="29"/>
      <c r="DT9" s="29"/>
      <c r="DU9" s="29"/>
      <c r="DV9" s="29"/>
      <c r="DW9" s="29"/>
    </row>
    <row r="10" spans="1:127" ht="15.6">
      <c r="A10" s="5">
        <v>2017</v>
      </c>
      <c r="B10" s="3">
        <v>70464</v>
      </c>
      <c r="C10" s="3">
        <v>32073</v>
      </c>
      <c r="D10" s="3">
        <v>28926</v>
      </c>
      <c r="E10" s="3">
        <v>5765</v>
      </c>
      <c r="F10" s="3">
        <v>16423</v>
      </c>
      <c r="G10" s="3">
        <v>53223</v>
      </c>
      <c r="H10" s="3">
        <v>19057</v>
      </c>
      <c r="I10" s="3">
        <v>6311</v>
      </c>
      <c r="J10" s="3">
        <v>7731</v>
      </c>
      <c r="K10" s="3">
        <v>10017</v>
      </c>
      <c r="L10" s="3">
        <v>14214</v>
      </c>
      <c r="M10" s="3">
        <v>14825</v>
      </c>
      <c r="N10" s="3">
        <v>9849</v>
      </c>
      <c r="O10" s="3">
        <v>4368</v>
      </c>
      <c r="P10" s="3">
        <v>42227</v>
      </c>
      <c r="Q10" s="3">
        <v>36993</v>
      </c>
      <c r="R10" s="3">
        <v>29511</v>
      </c>
      <c r="S10" s="3">
        <v>18244</v>
      </c>
      <c r="T10" s="3">
        <v>12025</v>
      </c>
      <c r="U10" s="3">
        <v>25741</v>
      </c>
      <c r="V10" s="3">
        <v>17444</v>
      </c>
      <c r="W10" s="3">
        <v>4146</v>
      </c>
      <c r="X10" s="3">
        <v>1920</v>
      </c>
      <c r="Y10" s="3">
        <v>19143</v>
      </c>
      <c r="Z10" s="3">
        <v>5697</v>
      </c>
      <c r="AA10" s="3">
        <v>21469</v>
      </c>
      <c r="AB10" s="3">
        <v>970</v>
      </c>
      <c r="AC10" s="3">
        <v>1310</v>
      </c>
      <c r="AD10" s="3">
        <v>882</v>
      </c>
      <c r="AE10" s="3">
        <v>2190</v>
      </c>
      <c r="AF10" s="3">
        <v>2396</v>
      </c>
      <c r="AG10" s="3">
        <v>2358</v>
      </c>
      <c r="AH10" s="3">
        <v>3131</v>
      </c>
      <c r="AI10" s="3">
        <v>2645</v>
      </c>
      <c r="AJ10" s="3">
        <v>4049</v>
      </c>
      <c r="AK10" s="3">
        <v>8910</v>
      </c>
      <c r="AL10" s="3">
        <v>1973</v>
      </c>
      <c r="AM10" s="3">
        <v>1040</v>
      </c>
      <c r="AN10" s="3">
        <v>1562</v>
      </c>
      <c r="AO10" s="3">
        <v>2499</v>
      </c>
      <c r="AP10" s="3">
        <v>829</v>
      </c>
      <c r="AQ10" s="3">
        <v>8241</v>
      </c>
      <c r="AR10" s="3">
        <v>1895</v>
      </c>
      <c r="AS10" s="3">
        <v>1875</v>
      </c>
      <c r="AT10" s="3">
        <v>3006</v>
      </c>
      <c r="AU10" s="3">
        <v>942</v>
      </c>
      <c r="AV10" s="3">
        <v>759</v>
      </c>
      <c r="AW10" s="3">
        <v>5934</v>
      </c>
      <c r="AX10" s="3">
        <v>2922</v>
      </c>
      <c r="AY10" s="3">
        <v>2718</v>
      </c>
      <c r="AZ10" s="3">
        <v>3086</v>
      </c>
      <c r="BA10" s="3">
        <v>2689</v>
      </c>
      <c r="BB10" s="3">
        <v>25450</v>
      </c>
      <c r="BC10" s="3">
        <v>1409</v>
      </c>
      <c r="BD10" s="3">
        <v>1626</v>
      </c>
      <c r="BE10" s="3">
        <v>4271</v>
      </c>
      <c r="BF10" s="3">
        <v>2607</v>
      </c>
      <c r="BG10" s="3">
        <v>421</v>
      </c>
      <c r="BH10" s="3">
        <v>1386</v>
      </c>
      <c r="BI10" s="3">
        <v>2197</v>
      </c>
      <c r="BJ10" s="3">
        <v>2014</v>
      </c>
      <c r="BK10" s="3">
        <v>1496</v>
      </c>
      <c r="BL10" s="3">
        <v>1386</v>
      </c>
      <c r="BM10" s="3">
        <v>577</v>
      </c>
      <c r="BN10" s="3">
        <v>17170</v>
      </c>
      <c r="BO10" s="3">
        <v>3728</v>
      </c>
      <c r="BP10" s="3">
        <v>2315</v>
      </c>
      <c r="BQ10" s="3">
        <v>4898</v>
      </c>
      <c r="BR10" s="3">
        <v>1766</v>
      </c>
      <c r="BS10" s="3">
        <v>1782</v>
      </c>
      <c r="BT10" s="3">
        <v>1592</v>
      </c>
      <c r="BU10" s="3">
        <v>348</v>
      </c>
      <c r="BV10" s="3">
        <v>2125</v>
      </c>
      <c r="BW10" s="3">
        <v>1216</v>
      </c>
      <c r="BX10" s="3">
        <v>1246</v>
      </c>
      <c r="BY10" s="3">
        <v>886</v>
      </c>
      <c r="BZ10" s="3">
        <v>1143</v>
      </c>
      <c r="CA10" s="3">
        <v>34780</v>
      </c>
      <c r="CB10" s="3">
        <v>41088</v>
      </c>
      <c r="CC10" s="3">
        <v>1141</v>
      </c>
      <c r="CD10" s="3">
        <v>2241</v>
      </c>
      <c r="CE10" s="3">
        <v>1451</v>
      </c>
      <c r="CF10" s="3">
        <v>3211</v>
      </c>
      <c r="CG10" s="3">
        <v>4749</v>
      </c>
      <c r="CH10" s="3">
        <v>1157</v>
      </c>
      <c r="CI10" s="3">
        <v>1435</v>
      </c>
      <c r="CJ10" s="3">
        <v>731</v>
      </c>
      <c r="CK10" s="3">
        <v>1197</v>
      </c>
      <c r="CL10" s="3">
        <v>895</v>
      </c>
      <c r="CM10" s="3">
        <v>664</v>
      </c>
      <c r="CN10" s="3">
        <v>1569</v>
      </c>
      <c r="CO10" s="3">
        <v>546</v>
      </c>
      <c r="CP10" s="3">
        <v>1032</v>
      </c>
      <c r="CQ10" s="3">
        <v>1006</v>
      </c>
      <c r="CR10" s="3">
        <v>323</v>
      </c>
      <c r="CS10" s="3">
        <v>934</v>
      </c>
      <c r="CT10" s="3">
        <v>8217</v>
      </c>
      <c r="CU10" s="3">
        <v>1082</v>
      </c>
      <c r="CV10" s="3">
        <v>1330</v>
      </c>
      <c r="CW10" s="3">
        <v>229</v>
      </c>
      <c r="CX10" s="3">
        <v>292</v>
      </c>
      <c r="CY10" s="3">
        <v>323</v>
      </c>
      <c r="CZ10" s="3">
        <v>278</v>
      </c>
      <c r="DA10" s="3">
        <v>284</v>
      </c>
      <c r="DB10" s="3">
        <v>5641</v>
      </c>
      <c r="DC10" s="3">
        <v>520</v>
      </c>
      <c r="DD10" s="3">
        <v>2192</v>
      </c>
      <c r="DE10" s="3">
        <v>590</v>
      </c>
      <c r="DF10" s="3">
        <v>420</v>
      </c>
      <c r="DG10" s="3">
        <v>609</v>
      </c>
      <c r="DH10" s="3"/>
      <c r="DI10" s="29"/>
      <c r="DJ10" s="29"/>
      <c r="DK10" s="29"/>
      <c r="DL10" s="29"/>
      <c r="DM10" s="29"/>
      <c r="DN10" s="29"/>
      <c r="DO10" s="29"/>
      <c r="DP10" s="29"/>
      <c r="DQ10" s="29"/>
      <c r="DR10" s="29"/>
      <c r="DS10" s="29"/>
      <c r="DT10" s="29"/>
      <c r="DU10" s="29"/>
      <c r="DV10" s="29"/>
      <c r="DW10" s="29"/>
    </row>
    <row r="11" spans="1:127" ht="15.6">
      <c r="A11" s="5">
        <v>2018</v>
      </c>
      <c r="B11" s="3">
        <v>92460</v>
      </c>
      <c r="C11" s="3">
        <v>44089</v>
      </c>
      <c r="D11" s="3">
        <v>35256</v>
      </c>
      <c r="E11" s="3">
        <v>11247</v>
      </c>
      <c r="F11" s="3">
        <v>23334</v>
      </c>
      <c r="G11" s="3">
        <v>75837</v>
      </c>
      <c r="H11" s="3">
        <v>24578</v>
      </c>
      <c r="I11" s="3">
        <v>5790</v>
      </c>
      <c r="J11" s="3">
        <v>8689</v>
      </c>
      <c r="K11" s="3">
        <v>15932</v>
      </c>
      <c r="L11" s="3">
        <v>22804</v>
      </c>
      <c r="M11" s="3">
        <v>15348</v>
      </c>
      <c r="N11" s="3">
        <v>15555</v>
      </c>
      <c r="O11" s="3">
        <v>8488</v>
      </c>
      <c r="P11" s="3">
        <v>55379</v>
      </c>
      <c r="Q11" s="3">
        <v>44777</v>
      </c>
      <c r="R11" s="3">
        <v>38181</v>
      </c>
      <c r="S11" s="3">
        <v>24589</v>
      </c>
      <c r="T11" s="3">
        <v>18672</v>
      </c>
      <c r="U11" s="3">
        <v>37288</v>
      </c>
      <c r="V11" s="3">
        <v>23711</v>
      </c>
      <c r="W11" s="3">
        <v>6125</v>
      </c>
      <c r="X11" s="3">
        <v>2216</v>
      </c>
      <c r="Y11" s="3">
        <v>26287</v>
      </c>
      <c r="Z11" s="3">
        <v>7375</v>
      </c>
      <c r="AA11" s="3">
        <v>28438</v>
      </c>
      <c r="AB11" s="3">
        <v>1276</v>
      </c>
      <c r="AC11" s="3">
        <v>2007</v>
      </c>
      <c r="AD11" s="3">
        <v>1503</v>
      </c>
      <c r="AE11" s="3">
        <v>3290</v>
      </c>
      <c r="AF11" s="3">
        <v>4892</v>
      </c>
      <c r="AG11" s="3">
        <v>2313</v>
      </c>
      <c r="AH11" s="3">
        <v>4707</v>
      </c>
      <c r="AI11" s="3">
        <v>3944</v>
      </c>
      <c r="AJ11" s="3">
        <v>5577</v>
      </c>
      <c r="AK11" s="3">
        <v>10781</v>
      </c>
      <c r="AL11" s="3">
        <v>3271</v>
      </c>
      <c r="AM11" s="3">
        <v>1567</v>
      </c>
      <c r="AN11" s="3">
        <v>1780</v>
      </c>
      <c r="AO11" s="3">
        <v>3304</v>
      </c>
      <c r="AP11" s="3">
        <v>1097</v>
      </c>
      <c r="AQ11" s="3">
        <v>13040</v>
      </c>
      <c r="AR11" s="3">
        <v>2350</v>
      </c>
      <c r="AS11" s="3">
        <v>2535</v>
      </c>
      <c r="AT11" s="3">
        <v>5487</v>
      </c>
      <c r="AU11" s="3">
        <v>1092</v>
      </c>
      <c r="AV11" s="3">
        <v>2803</v>
      </c>
      <c r="AW11" s="3">
        <v>8982</v>
      </c>
      <c r="AX11" s="3">
        <v>4354</v>
      </c>
      <c r="AY11" s="3">
        <v>3834</v>
      </c>
      <c r="AZ11" s="3">
        <v>5071</v>
      </c>
      <c r="BA11" s="3">
        <v>4221</v>
      </c>
      <c r="BB11" s="3">
        <v>32308</v>
      </c>
      <c r="BC11" s="3">
        <v>2702</v>
      </c>
      <c r="BD11" s="3">
        <v>1930</v>
      </c>
      <c r="BE11" s="3">
        <v>4237</v>
      </c>
      <c r="BF11" s="3">
        <v>576</v>
      </c>
      <c r="BG11" s="3">
        <v>2178</v>
      </c>
      <c r="BH11" s="3">
        <v>3174</v>
      </c>
      <c r="BI11" s="3">
        <v>3167</v>
      </c>
      <c r="BJ11" s="3">
        <v>6662</v>
      </c>
      <c r="BK11" s="3">
        <v>2138</v>
      </c>
      <c r="BL11" s="3">
        <v>1886</v>
      </c>
      <c r="BM11" s="3">
        <v>777</v>
      </c>
      <c r="BN11" s="3">
        <v>21188</v>
      </c>
      <c r="BO11" s="3">
        <v>4983</v>
      </c>
      <c r="BP11" s="3">
        <v>2972</v>
      </c>
      <c r="BQ11" s="3">
        <v>4936</v>
      </c>
      <c r="BR11" s="3">
        <v>2734</v>
      </c>
      <c r="BS11" s="3">
        <v>2251</v>
      </c>
      <c r="BT11" s="3">
        <v>2258</v>
      </c>
      <c r="BU11" s="3">
        <v>363</v>
      </c>
      <c r="BV11" s="3">
        <v>3285</v>
      </c>
      <c r="BW11" s="3">
        <v>1646</v>
      </c>
      <c r="BX11" s="3">
        <v>1615</v>
      </c>
      <c r="BY11" s="3">
        <v>1224</v>
      </c>
      <c r="BZ11" s="3">
        <v>1679</v>
      </c>
      <c r="CA11" s="3">
        <v>45688</v>
      </c>
      <c r="CB11" s="3">
        <v>57370</v>
      </c>
      <c r="CC11" s="3">
        <v>1458</v>
      </c>
      <c r="CD11" s="3">
        <v>2589</v>
      </c>
      <c r="CE11" s="3">
        <v>1787</v>
      </c>
      <c r="CF11" s="3">
        <v>3718</v>
      </c>
      <c r="CG11" s="3">
        <v>6651</v>
      </c>
      <c r="CH11" s="3">
        <v>931</v>
      </c>
      <c r="CI11" s="3">
        <v>1680</v>
      </c>
      <c r="CJ11" s="3">
        <v>1353</v>
      </c>
      <c r="CK11" s="3">
        <v>1401</v>
      </c>
      <c r="CL11" s="3">
        <v>1442</v>
      </c>
      <c r="CM11" s="3">
        <v>1100</v>
      </c>
      <c r="CN11" s="3">
        <v>1724</v>
      </c>
      <c r="CO11" s="3">
        <v>853</v>
      </c>
      <c r="CP11" s="3">
        <v>1350</v>
      </c>
      <c r="CQ11" s="3">
        <v>1524</v>
      </c>
      <c r="CR11" s="3">
        <v>599</v>
      </c>
      <c r="CS11" s="3">
        <v>1021</v>
      </c>
      <c r="CT11" s="3">
        <v>12401</v>
      </c>
      <c r="CU11" s="3">
        <v>1647</v>
      </c>
      <c r="CV11" s="3">
        <v>1838</v>
      </c>
      <c r="CW11" s="3">
        <v>318</v>
      </c>
      <c r="CX11" s="3">
        <v>461</v>
      </c>
      <c r="CY11" s="3">
        <v>336</v>
      </c>
      <c r="CZ11" s="3">
        <v>381</v>
      </c>
      <c r="DA11" s="3">
        <v>393</v>
      </c>
      <c r="DB11" s="3">
        <v>9113</v>
      </c>
      <c r="DC11" s="3">
        <v>764</v>
      </c>
      <c r="DD11" s="3">
        <v>3245</v>
      </c>
      <c r="DE11" s="3">
        <v>1045</v>
      </c>
      <c r="DF11" s="3">
        <v>837</v>
      </c>
      <c r="DG11" s="3">
        <v>910</v>
      </c>
      <c r="DH11" s="3"/>
      <c r="DI11" s="29"/>
      <c r="DJ11" s="29"/>
      <c r="DK11" s="29"/>
      <c r="DL11" s="29"/>
      <c r="DM11" s="29"/>
      <c r="DN11" s="29"/>
      <c r="DO11" s="29"/>
      <c r="DP11" s="29"/>
      <c r="DQ11" s="29"/>
      <c r="DR11" s="29"/>
      <c r="DS11" s="29"/>
      <c r="DT11" s="29"/>
      <c r="DU11" s="29"/>
      <c r="DV11" s="29"/>
      <c r="DW11" s="29"/>
    </row>
    <row r="12" spans="1:127" ht="15.6">
      <c r="A12" s="5">
        <v>2019</v>
      </c>
      <c r="B12" s="3">
        <v>100600</v>
      </c>
      <c r="C12" s="3">
        <v>55004</v>
      </c>
      <c r="D12" s="3">
        <v>38335</v>
      </c>
      <c r="E12" s="3">
        <v>12603</v>
      </c>
      <c r="F12" s="3">
        <v>24858</v>
      </c>
      <c r="G12" s="3">
        <v>81145</v>
      </c>
      <c r="H12" s="3">
        <v>19837</v>
      </c>
      <c r="I12" s="3">
        <v>6837</v>
      </c>
      <c r="J12" s="3">
        <v>7676</v>
      </c>
      <c r="K12" s="3">
        <v>15713</v>
      </c>
      <c r="L12" s="3">
        <v>18736</v>
      </c>
      <c r="M12" s="3">
        <v>12639</v>
      </c>
      <c r="N12" s="3">
        <v>14872</v>
      </c>
      <c r="O12" s="3">
        <v>7890</v>
      </c>
      <c r="P12" s="3">
        <v>61568</v>
      </c>
      <c r="Q12" s="3">
        <v>47220</v>
      </c>
      <c r="R12" s="3">
        <v>37009</v>
      </c>
      <c r="S12" s="3">
        <v>27771</v>
      </c>
      <c r="T12" s="3">
        <v>16419</v>
      </c>
      <c r="U12" s="3">
        <v>26934</v>
      </c>
      <c r="V12" s="3">
        <v>27237</v>
      </c>
      <c r="W12" s="3">
        <v>4754</v>
      </c>
      <c r="X12" s="3">
        <v>2027</v>
      </c>
      <c r="Y12" s="3">
        <v>26936</v>
      </c>
      <c r="Z12" s="3">
        <v>7445</v>
      </c>
      <c r="AA12" s="3">
        <v>30245</v>
      </c>
      <c r="AB12" s="3">
        <v>1616</v>
      </c>
      <c r="AC12" s="3">
        <v>2411</v>
      </c>
      <c r="AD12" s="3">
        <v>1779</v>
      </c>
      <c r="AE12" s="3">
        <v>3608</v>
      </c>
      <c r="AF12" s="3">
        <v>5209</v>
      </c>
      <c r="AG12" s="3">
        <v>2067</v>
      </c>
      <c r="AH12" s="3">
        <v>6023</v>
      </c>
      <c r="AI12" s="3">
        <v>3302</v>
      </c>
      <c r="AJ12" s="3">
        <v>5167</v>
      </c>
      <c r="AK12" s="3">
        <v>9975</v>
      </c>
      <c r="AL12" s="3">
        <v>2978</v>
      </c>
      <c r="AM12" s="3">
        <v>1942</v>
      </c>
      <c r="AN12" s="3">
        <v>1844</v>
      </c>
      <c r="AO12" s="3">
        <v>3171</v>
      </c>
      <c r="AP12" s="3">
        <v>1187</v>
      </c>
      <c r="AQ12" s="3">
        <v>13057</v>
      </c>
      <c r="AR12" s="3">
        <v>2765</v>
      </c>
      <c r="AS12" s="3">
        <v>1964</v>
      </c>
      <c r="AT12" s="3">
        <v>6121</v>
      </c>
      <c r="AU12" s="3">
        <v>1236</v>
      </c>
      <c r="AV12" s="3">
        <v>1961</v>
      </c>
      <c r="AW12" s="3">
        <v>12249</v>
      </c>
      <c r="AX12" s="3">
        <v>4701</v>
      </c>
      <c r="AY12" s="3">
        <v>5012</v>
      </c>
      <c r="AZ12" s="3">
        <v>5488</v>
      </c>
      <c r="BA12" s="3">
        <v>6016</v>
      </c>
      <c r="BB12" s="3">
        <v>39126</v>
      </c>
      <c r="BC12" s="3">
        <v>2960</v>
      </c>
      <c r="BD12" s="3">
        <v>2544</v>
      </c>
      <c r="BE12" s="3">
        <v>7093</v>
      </c>
      <c r="BF12" s="3">
        <v>4121</v>
      </c>
      <c r="BG12" s="3">
        <v>744</v>
      </c>
      <c r="BH12" s="3">
        <v>2607</v>
      </c>
      <c r="BI12" s="3">
        <v>3077</v>
      </c>
      <c r="BJ12" s="3">
        <v>3674</v>
      </c>
      <c r="BK12" s="3">
        <v>2603</v>
      </c>
      <c r="BL12" s="3">
        <v>2158</v>
      </c>
      <c r="BM12" s="3">
        <v>993</v>
      </c>
      <c r="BN12" s="3">
        <v>22504</v>
      </c>
      <c r="BO12" s="3">
        <v>5283</v>
      </c>
      <c r="BP12" s="3">
        <v>2873</v>
      </c>
      <c r="BQ12" s="3">
        <v>5941</v>
      </c>
      <c r="BR12" s="3">
        <v>3818</v>
      </c>
      <c r="BS12" s="3">
        <v>2463</v>
      </c>
      <c r="BT12" s="3">
        <v>2673</v>
      </c>
      <c r="BU12" s="3">
        <v>444</v>
      </c>
      <c r="BV12" s="3">
        <v>4059</v>
      </c>
      <c r="BW12" s="3">
        <v>2016</v>
      </c>
      <c r="BX12" s="3">
        <v>1718</v>
      </c>
      <c r="BY12" s="3">
        <v>1919</v>
      </c>
      <c r="BZ12" s="3">
        <v>1781</v>
      </c>
      <c r="CA12" s="3">
        <v>43870</v>
      </c>
      <c r="CB12" s="3">
        <v>50775</v>
      </c>
      <c r="CC12" s="3">
        <v>1879</v>
      </c>
      <c r="CD12" s="3">
        <v>2583</v>
      </c>
      <c r="CE12" s="3">
        <v>1935</v>
      </c>
      <c r="CF12" s="3">
        <v>3782</v>
      </c>
      <c r="CG12" s="3">
        <v>6382</v>
      </c>
      <c r="CH12" s="3">
        <v>787</v>
      </c>
      <c r="CI12" s="3">
        <v>1468</v>
      </c>
      <c r="CJ12" s="3">
        <v>1425</v>
      </c>
      <c r="CK12" s="3">
        <v>1740</v>
      </c>
      <c r="CL12" s="3">
        <v>1518</v>
      </c>
      <c r="CM12" s="3">
        <v>1393</v>
      </c>
      <c r="CN12" s="3">
        <v>2010</v>
      </c>
      <c r="CO12" s="3">
        <v>963</v>
      </c>
      <c r="CP12" s="3">
        <v>1339</v>
      </c>
      <c r="CQ12" s="3">
        <v>1117</v>
      </c>
      <c r="CR12" s="3">
        <v>597</v>
      </c>
      <c r="CS12" s="3">
        <v>964</v>
      </c>
      <c r="CT12" s="3">
        <v>14301</v>
      </c>
      <c r="CU12" s="3">
        <v>1496</v>
      </c>
      <c r="CV12" s="3">
        <v>1980</v>
      </c>
      <c r="CW12" s="3">
        <v>218</v>
      </c>
      <c r="CX12" s="3">
        <v>585</v>
      </c>
      <c r="CY12" s="3">
        <v>304</v>
      </c>
      <c r="CZ12" s="3">
        <v>368</v>
      </c>
      <c r="DA12" s="3">
        <v>279</v>
      </c>
      <c r="DB12" s="3">
        <v>10770</v>
      </c>
      <c r="DC12" s="3">
        <v>1278</v>
      </c>
      <c r="DD12" s="3">
        <v>4172</v>
      </c>
      <c r="DE12" s="3">
        <v>1519</v>
      </c>
      <c r="DF12" s="3">
        <v>1043</v>
      </c>
      <c r="DG12" s="3">
        <v>1398</v>
      </c>
      <c r="DH12" s="3"/>
      <c r="DI12" s="29"/>
      <c r="DJ12" s="29"/>
      <c r="DK12" s="29"/>
      <c r="DL12" s="29"/>
      <c r="DM12" s="29"/>
      <c r="DN12" s="29"/>
      <c r="DO12" s="29"/>
      <c r="DP12" s="29"/>
      <c r="DQ12" s="29"/>
      <c r="DR12" s="29"/>
      <c r="DS12" s="29"/>
      <c r="DT12" s="29"/>
      <c r="DU12" s="29"/>
      <c r="DV12" s="29"/>
      <c r="DW12" s="29"/>
    </row>
    <row r="13" spans="1:127" ht="15.6">
      <c r="A13" s="5">
        <v>2020</v>
      </c>
      <c r="B13" s="3">
        <v>139800</v>
      </c>
      <c r="C13" s="3">
        <v>76323</v>
      </c>
      <c r="D13" s="3">
        <v>60702</v>
      </c>
      <c r="E13" s="3">
        <v>27368</v>
      </c>
      <c r="F13" s="3">
        <v>41321</v>
      </c>
      <c r="G13" s="3">
        <v>138861</v>
      </c>
      <c r="H13" s="3">
        <v>30662</v>
      </c>
      <c r="I13" s="3">
        <v>10046</v>
      </c>
      <c r="J13" s="3">
        <v>11768</v>
      </c>
      <c r="K13" s="3">
        <v>21533</v>
      </c>
      <c r="L13" s="3">
        <v>28486</v>
      </c>
      <c r="M13" s="3">
        <v>19814</v>
      </c>
      <c r="N13" s="3">
        <v>20265</v>
      </c>
      <c r="O13" s="3">
        <v>13960</v>
      </c>
      <c r="P13" s="3">
        <v>92399</v>
      </c>
      <c r="Q13" s="3">
        <v>60520</v>
      </c>
      <c r="R13" s="3">
        <v>52199</v>
      </c>
      <c r="S13" s="3">
        <v>34966</v>
      </c>
      <c r="T13" s="3">
        <v>17712</v>
      </c>
      <c r="U13" s="3">
        <v>35574</v>
      </c>
      <c r="V13" s="3">
        <v>42446</v>
      </c>
      <c r="W13" s="3">
        <v>6557</v>
      </c>
      <c r="X13" s="3">
        <v>2805</v>
      </c>
      <c r="Y13" s="3">
        <v>34830</v>
      </c>
      <c r="Z13" s="3">
        <v>11606</v>
      </c>
      <c r="AA13" s="3">
        <v>41054</v>
      </c>
      <c r="AB13" s="3">
        <v>2925</v>
      </c>
      <c r="AC13" s="3">
        <v>4452</v>
      </c>
      <c r="AD13" s="3">
        <v>4122</v>
      </c>
      <c r="AE13" s="3">
        <v>4513</v>
      </c>
      <c r="AF13" s="3">
        <v>7153</v>
      </c>
      <c r="AG13" s="3">
        <v>3261</v>
      </c>
      <c r="AH13" s="3">
        <v>8654</v>
      </c>
      <c r="AI13" s="3">
        <v>5401</v>
      </c>
      <c r="AJ13" s="3">
        <v>7829</v>
      </c>
      <c r="AK13" s="3">
        <v>13228</v>
      </c>
      <c r="AL13" s="3">
        <v>5320</v>
      </c>
      <c r="AM13" s="3">
        <v>2382</v>
      </c>
      <c r="AN13" s="3">
        <v>2374</v>
      </c>
      <c r="AO13" s="3">
        <v>5479</v>
      </c>
      <c r="AP13" s="3">
        <v>1549</v>
      </c>
      <c r="AQ13" s="3">
        <v>17910</v>
      </c>
      <c r="AR13" s="3">
        <v>3215</v>
      </c>
      <c r="AS13" s="3">
        <v>2159</v>
      </c>
      <c r="AT13" s="3">
        <v>9032</v>
      </c>
      <c r="AU13" s="3">
        <v>2345</v>
      </c>
      <c r="AV13" s="3">
        <v>2291</v>
      </c>
      <c r="AW13" s="3">
        <v>17612</v>
      </c>
      <c r="AX13" s="3">
        <v>6356</v>
      </c>
      <c r="AY13" s="3">
        <v>7240</v>
      </c>
      <c r="AZ13" s="3">
        <v>6261</v>
      </c>
      <c r="BA13" s="3">
        <v>7184</v>
      </c>
      <c r="BB13" s="3">
        <v>58810</v>
      </c>
      <c r="BC13" s="3">
        <v>4031</v>
      </c>
      <c r="BD13" s="3">
        <v>4063</v>
      </c>
      <c r="BE13" s="3">
        <v>8245</v>
      </c>
      <c r="BF13" s="3">
        <v>7092</v>
      </c>
      <c r="BG13" s="3">
        <v>1285</v>
      </c>
      <c r="BH13" s="3">
        <v>3457</v>
      </c>
      <c r="BI13" s="3">
        <v>4263</v>
      </c>
      <c r="BJ13" s="3">
        <v>5356</v>
      </c>
      <c r="BK13" s="3">
        <v>4741</v>
      </c>
      <c r="BL13" s="3">
        <v>3665</v>
      </c>
      <c r="BM13" s="3">
        <v>1670</v>
      </c>
      <c r="BN13" s="3">
        <v>33012</v>
      </c>
      <c r="BO13" s="3">
        <v>7385</v>
      </c>
      <c r="BP13" s="3">
        <v>4205</v>
      </c>
      <c r="BQ13" s="3">
        <v>9227</v>
      </c>
      <c r="BR13" s="3">
        <v>4383</v>
      </c>
      <c r="BS13" s="3">
        <v>5409</v>
      </c>
      <c r="BT13" s="3">
        <v>3891</v>
      </c>
      <c r="BU13" s="3">
        <v>723</v>
      </c>
      <c r="BV13" s="3">
        <v>4964</v>
      </c>
      <c r="BW13" s="3">
        <v>3019</v>
      </c>
      <c r="BX13" s="3">
        <v>3062</v>
      </c>
      <c r="BY13" s="3">
        <v>2839</v>
      </c>
      <c r="BZ13" s="3">
        <v>2571</v>
      </c>
      <c r="CA13" s="3">
        <v>55377</v>
      </c>
      <c r="CB13" s="3">
        <v>65453</v>
      </c>
      <c r="CC13" s="3">
        <v>2240</v>
      </c>
      <c r="CD13" s="3">
        <v>2474</v>
      </c>
      <c r="CE13" s="3">
        <v>2575</v>
      </c>
      <c r="CF13" s="3">
        <v>4791</v>
      </c>
      <c r="CG13" s="3">
        <v>7636</v>
      </c>
      <c r="CH13" s="3">
        <v>910</v>
      </c>
      <c r="CI13" s="3">
        <v>2151</v>
      </c>
      <c r="CJ13" s="3">
        <v>2064</v>
      </c>
      <c r="CK13" s="3">
        <v>2026</v>
      </c>
      <c r="CL13" s="3">
        <v>2680</v>
      </c>
      <c r="CM13" s="3">
        <v>1991</v>
      </c>
      <c r="CN13" s="3">
        <v>4003</v>
      </c>
      <c r="CO13" s="3">
        <v>1547</v>
      </c>
      <c r="CP13" s="4">
        <v>2165</v>
      </c>
      <c r="CQ13" s="3">
        <v>1199</v>
      </c>
      <c r="CR13" s="3">
        <v>1055</v>
      </c>
      <c r="CS13" s="3">
        <v>1074</v>
      </c>
      <c r="CT13" s="3">
        <v>18372</v>
      </c>
      <c r="CU13" s="3">
        <v>2475</v>
      </c>
      <c r="CV13" s="3">
        <v>2420</v>
      </c>
      <c r="CW13" s="3">
        <v>470</v>
      </c>
      <c r="CX13" s="3">
        <v>808</v>
      </c>
      <c r="CY13" s="3">
        <v>438</v>
      </c>
      <c r="CZ13" s="3">
        <v>545</v>
      </c>
      <c r="DA13" s="3">
        <v>418</v>
      </c>
      <c r="DB13" s="3">
        <v>15379</v>
      </c>
      <c r="DC13" s="3">
        <v>1900</v>
      </c>
      <c r="DD13" s="3">
        <v>6140</v>
      </c>
      <c r="DE13" s="3">
        <v>1707</v>
      </c>
      <c r="DF13" s="3">
        <v>1761</v>
      </c>
      <c r="DG13" s="3">
        <v>2193</v>
      </c>
      <c r="DH13" s="3"/>
      <c r="DI13" s="29"/>
      <c r="DJ13" s="29"/>
      <c r="DK13" s="29"/>
      <c r="DL13" s="29"/>
      <c r="DM13" s="29"/>
      <c r="DN13" s="29"/>
      <c r="DO13" s="29"/>
      <c r="DP13" s="29"/>
      <c r="DQ13" s="29"/>
      <c r="DR13" s="29"/>
      <c r="DS13" s="29"/>
      <c r="DT13" s="29"/>
      <c r="DU13" s="29"/>
      <c r="DV13" s="29"/>
      <c r="DW13" s="29"/>
    </row>
    <row r="14" spans="1:127" ht="15.6">
      <c r="A14" s="5">
        <v>2021</v>
      </c>
      <c r="B14" s="5">
        <v>179317</v>
      </c>
      <c r="C14" s="5">
        <v>91964</v>
      </c>
      <c r="D14" s="5">
        <v>79738</v>
      </c>
      <c r="E14" s="5">
        <v>41895</v>
      </c>
      <c r="F14" s="5">
        <v>51955</v>
      </c>
      <c r="G14" s="5">
        <v>185133</v>
      </c>
      <c r="H14" s="5">
        <v>40867</v>
      </c>
      <c r="I14" s="13">
        <v>9607</v>
      </c>
      <c r="J14" s="5">
        <v>14831</v>
      </c>
      <c r="K14" s="5">
        <v>27365</v>
      </c>
      <c r="L14" s="5">
        <v>28942</v>
      </c>
      <c r="M14" s="5">
        <v>22692</v>
      </c>
      <c r="N14" s="5">
        <v>8957</v>
      </c>
      <c r="O14" s="5">
        <v>17078</v>
      </c>
      <c r="P14" s="5">
        <v>122520</v>
      </c>
      <c r="Q14" s="5">
        <v>72390</v>
      </c>
      <c r="R14" s="5">
        <v>61313</v>
      </c>
      <c r="S14" s="5">
        <v>61313</v>
      </c>
      <c r="T14" s="5">
        <v>20216</v>
      </c>
      <c r="U14" s="5">
        <v>38293</v>
      </c>
      <c r="V14" s="5">
        <v>46180</v>
      </c>
      <c r="W14" s="5">
        <v>7940</v>
      </c>
      <c r="X14" s="5">
        <v>3154</v>
      </c>
      <c r="Y14" s="5">
        <v>39269</v>
      </c>
      <c r="Z14" s="5">
        <v>12860</v>
      </c>
      <c r="AA14" s="8">
        <v>53843</v>
      </c>
      <c r="AB14" s="8">
        <v>4534</v>
      </c>
      <c r="AC14" s="8">
        <v>4023</v>
      </c>
      <c r="AD14" s="8">
        <v>4650</v>
      </c>
      <c r="AE14" s="8">
        <v>6453</v>
      </c>
      <c r="AF14" s="8">
        <v>7600</v>
      </c>
      <c r="AG14" s="8">
        <v>4280</v>
      </c>
      <c r="AH14" s="8">
        <v>12380</v>
      </c>
      <c r="AI14" s="8">
        <v>6635</v>
      </c>
      <c r="AJ14" s="8">
        <v>9538</v>
      </c>
      <c r="AK14" s="8">
        <v>16963</v>
      </c>
      <c r="AL14" s="8">
        <v>6921</v>
      </c>
      <c r="AM14" s="8">
        <v>3303</v>
      </c>
      <c r="AN14" s="8">
        <v>2666</v>
      </c>
      <c r="AO14" s="8">
        <v>7426</v>
      </c>
      <c r="AP14" s="8">
        <v>2260</v>
      </c>
      <c r="AQ14" s="8">
        <v>23800</v>
      </c>
      <c r="AR14" s="8">
        <v>3282</v>
      </c>
      <c r="AS14" s="8">
        <v>2464</v>
      </c>
      <c r="AT14" s="8">
        <v>10491</v>
      </c>
      <c r="AU14" s="5">
        <v>2748</v>
      </c>
      <c r="AV14" s="5">
        <v>2744</v>
      </c>
      <c r="AW14" s="8">
        <v>19758</v>
      </c>
      <c r="AX14" s="8">
        <v>8631</v>
      </c>
      <c r="AY14" s="56">
        <v>8678</v>
      </c>
      <c r="AZ14" s="56">
        <v>7131</v>
      </c>
      <c r="BA14" s="56">
        <v>7652</v>
      </c>
      <c r="BB14" s="8">
        <v>86379</v>
      </c>
      <c r="BC14" s="56">
        <v>5201</v>
      </c>
      <c r="BD14" s="8">
        <v>4749</v>
      </c>
      <c r="BE14" s="8">
        <v>10533</v>
      </c>
      <c r="BF14" s="56">
        <v>10646</v>
      </c>
      <c r="BG14" s="56">
        <v>2007</v>
      </c>
      <c r="BH14" s="56">
        <v>4950</v>
      </c>
      <c r="BI14" s="56">
        <v>5709</v>
      </c>
      <c r="BJ14" s="56">
        <v>7096</v>
      </c>
      <c r="BK14" s="56">
        <v>6087</v>
      </c>
      <c r="BL14" s="56">
        <v>4746</v>
      </c>
      <c r="BM14" s="56">
        <v>2135</v>
      </c>
      <c r="BN14" s="8">
        <v>44574</v>
      </c>
      <c r="BO14" s="8">
        <v>12000</v>
      </c>
      <c r="BP14" s="8">
        <v>5435</v>
      </c>
      <c r="BQ14" s="8">
        <v>6420</v>
      </c>
      <c r="BR14" s="8">
        <v>5395</v>
      </c>
      <c r="BS14" s="8">
        <v>5098</v>
      </c>
      <c r="BT14" s="8">
        <v>4991</v>
      </c>
      <c r="BU14" s="8">
        <v>656</v>
      </c>
      <c r="BV14" s="8">
        <v>4047</v>
      </c>
      <c r="BW14" s="8">
        <v>3545</v>
      </c>
      <c r="BX14" s="8">
        <v>3658</v>
      </c>
      <c r="BY14" s="8">
        <v>2526</v>
      </c>
      <c r="BZ14" s="8">
        <v>2897</v>
      </c>
      <c r="CA14" s="8">
        <v>76206</v>
      </c>
      <c r="CB14" s="5">
        <v>88517</v>
      </c>
      <c r="CC14" s="5">
        <v>3508</v>
      </c>
      <c r="CD14" s="5">
        <v>1928</v>
      </c>
      <c r="CE14" s="5">
        <v>3601</v>
      </c>
      <c r="CF14" s="5">
        <v>6743</v>
      </c>
      <c r="CG14" s="5">
        <v>9654</v>
      </c>
      <c r="CH14" s="5">
        <v>1278</v>
      </c>
      <c r="CI14" s="5">
        <v>2907</v>
      </c>
      <c r="CJ14" s="5">
        <v>2659</v>
      </c>
      <c r="CK14" s="5">
        <v>2459</v>
      </c>
      <c r="CL14" s="5">
        <v>3339</v>
      </c>
      <c r="CM14" s="5">
        <v>2951</v>
      </c>
      <c r="CN14" s="5">
        <v>6059</v>
      </c>
      <c r="CO14" s="5">
        <v>2094</v>
      </c>
      <c r="CP14" s="5">
        <v>3182</v>
      </c>
      <c r="CQ14" s="5">
        <v>1465</v>
      </c>
      <c r="CR14" s="5">
        <v>1267</v>
      </c>
      <c r="CS14" s="5">
        <v>1382</v>
      </c>
      <c r="CT14" s="5">
        <v>26023</v>
      </c>
      <c r="CU14" s="5">
        <v>2680</v>
      </c>
      <c r="CV14" s="5">
        <v>2752</v>
      </c>
      <c r="CW14" s="5">
        <v>810</v>
      </c>
      <c r="CX14" s="5">
        <v>990</v>
      </c>
      <c r="CY14" s="5">
        <v>388</v>
      </c>
      <c r="CZ14" s="5">
        <v>562</v>
      </c>
      <c r="DA14" s="5">
        <v>499</v>
      </c>
      <c r="DB14" s="5">
        <v>17154</v>
      </c>
      <c r="DC14" s="5">
        <v>2209</v>
      </c>
      <c r="DD14" s="5">
        <v>6937</v>
      </c>
      <c r="DE14" s="5">
        <v>1930</v>
      </c>
      <c r="DF14" s="5">
        <v>2125</v>
      </c>
      <c r="DG14" s="5">
        <v>2266</v>
      </c>
      <c r="DH14" s="5"/>
      <c r="DI14" s="6"/>
      <c r="DJ14" s="6"/>
      <c r="DK14" s="6"/>
      <c r="DL14" s="29"/>
      <c r="DM14" s="29"/>
      <c r="DN14" s="29"/>
      <c r="DO14" s="29"/>
      <c r="DP14" s="29"/>
      <c r="DQ14" s="29"/>
      <c r="DR14" s="29"/>
      <c r="DS14" s="29"/>
      <c r="DT14" s="29"/>
      <c r="DU14" s="29"/>
      <c r="DV14" s="29"/>
      <c r="DW14" s="29"/>
    </row>
    <row r="15" spans="1:127">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row>
    <row r="16" spans="1:127">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row>
    <row r="17" spans="1:11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row>
    <row r="18" spans="1:11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row>
    <row r="19" spans="1:11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row>
    <row r="20" spans="1:11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row>
    <row r="21" spans="1:11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row>
    <row r="22" spans="1:11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row>
    <row r="23" spans="1:11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row>
    <row r="24" spans="1:11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row>
    <row r="25" spans="1:11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row>
    <row r="26" spans="1:11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row>
    <row r="27" spans="1:11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row>
    <row r="29" spans="1:11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row>
    <row r="30" spans="1:11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row>
    <row r="31" spans="1:11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row>
    <row r="32" spans="1:11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row>
    <row r="33" spans="1:11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row>
    <row r="34" spans="1:11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row>
    <row r="35" spans="1:11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row>
    <row r="36" spans="1:11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row>
    <row r="37" spans="1:11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row>
    <row r="38" spans="1:11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row>
    <row r="39" spans="1:11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row>
    <row r="40" spans="1:11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row>
    <row r="41" spans="1:11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row>
    <row r="42" spans="1:11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row>
    <row r="43" spans="1:11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row>
    <row r="44" spans="1:11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row>
    <row r="45" spans="1:11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row>
    <row r="46" spans="1:11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row>
    <row r="48" spans="1:11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row>
    <row r="49" spans="1:11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row>
    <row r="50" spans="1:11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row>
    <row r="51" spans="1:11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row>
    <row r="52" spans="1:11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row>
    <row r="53" spans="1:11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row>
    <row r="54" spans="1:11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row>
    <row r="55" spans="1:11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row>
    <row r="57" spans="1:11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row>
    <row r="58" spans="1:11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row>
    <row r="59" spans="1:11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row>
    <row r="60" spans="1:11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row>
    <row r="61" spans="1:11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row>
    <row r="62" spans="1:11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row>
    <row r="63" spans="1:11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row>
    <row r="64" spans="1:11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row>
    <row r="65" spans="1:11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row>
    <row r="66" spans="1:11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row>
    <row r="67" spans="1:11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row>
    <row r="68" spans="1:11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row>
    <row r="69" spans="1:11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row>
    <row r="70" spans="1:11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row>
    <row r="71" spans="1:11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row>
    <row r="72" spans="1:11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row>
    <row r="73" spans="1:11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row>
    <row r="74" spans="1:11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row>
    <row r="75" spans="1:11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row>
    <row r="76" spans="1:11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row>
    <row r="77" spans="1:11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row>
    <row r="78" spans="1:11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row>
    <row r="79" spans="1:11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row>
    <row r="80" spans="1:11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row>
    <row r="81" spans="1:11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row>
    <row r="82" spans="1:11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row>
    <row r="83" spans="1:11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row>
    <row r="84" spans="1:11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row>
    <row r="85" spans="1:11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row>
    <row r="86" spans="1:11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row>
    <row r="89" spans="1:11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row>
    <row r="90" spans="1:11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row>
    <row r="91" spans="1:11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row>
    <row r="92" spans="1:11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row>
    <row r="93" spans="1:11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row>
    <row r="94" spans="1:11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row>
    <row r="95" spans="1:11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row>
    <row r="96" spans="1:11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row>
    <row r="97" spans="1:11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row>
    <row r="98" spans="1:11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row>
    <row r="99" spans="1:11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row>
    <row r="100" spans="1:11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row>
    <row r="101" spans="1:11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row>
    <row r="102" spans="1:11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row>
    <row r="103" spans="1:11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row>
    <row r="104" spans="1:11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row>
    <row r="106" spans="1:11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row>
    <row r="107" spans="1:11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row>
    <row r="108" spans="1:11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row>
    <row r="109" spans="1:11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row>
    <row r="110" spans="1:11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row>
    <row r="111" spans="1:11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row>
    <row r="112" spans="1:11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row>
    <row r="113" spans="1: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row>
    <row r="114" spans="1:11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row>
    <row r="115" spans="1:11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row>
    <row r="116" spans="1:11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row>
    <row r="117" spans="1:11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row>
    <row r="118" spans="1:11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row>
    <row r="119" spans="1:11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row>
    <row r="120" spans="1:11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row>
    <row r="121" spans="1:11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row>
    <row r="123" spans="1:11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row>
    <row r="124" spans="1:11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row>
    <row r="125" spans="1:11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row>
    <row r="126" spans="1:11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row>
    <row r="127" spans="1:11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row>
    <row r="128" spans="1:11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row>
    <row r="129" spans="1:11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row>
    <row r="130" spans="1:11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row>
    <row r="131" spans="1:11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row>
    <row r="132" spans="1:11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row>
    <row r="133" spans="1:11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row>
    <row r="134" spans="1:11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row>
    <row r="135" spans="1:11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row>
    <row r="136" spans="1:11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row>
    <row r="137" spans="1:11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row>
    <row r="138" spans="1:11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row>
    <row r="140" spans="1:11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row>
    <row r="141" spans="1:11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row>
    <row r="142" spans="1:11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row>
    <row r="143" spans="1:11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row>
    <row r="144" spans="1:11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row>
    <row r="145" spans="1:11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row>
    <row r="146" spans="1:11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row>
    <row r="147" spans="1:11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row>
    <row r="148" spans="1:11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row>
    <row r="149" spans="1:11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row>
    <row r="150" spans="1:11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row>
    <row r="151" spans="1:11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row>
    <row r="152" spans="1:11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row>
    <row r="153" spans="1:11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row>
    <row r="154" spans="1:11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row>
    <row r="155" spans="1:11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row>
    <row r="157" spans="1:11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row>
    <row r="158" spans="1:11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row>
    <row r="159" spans="1:11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row>
    <row r="160" spans="1:11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row>
    <row r="161" spans="1:11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row>
    <row r="162" spans="1:11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row>
    <row r="163" spans="1:11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row>
    <row r="164" spans="1:11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row>
    <row r="165" spans="1:11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row>
    <row r="166" spans="1:11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row>
    <row r="167" spans="1:11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row>
    <row r="168" spans="1:11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row>
    <row r="169" spans="1:11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row>
    <row r="170" spans="1:11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row>
    <row r="171" spans="1:11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row>
    <row r="172" spans="1:11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row>
    <row r="174" spans="1:11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row>
    <row r="175" spans="1:11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row>
    <row r="176" spans="1:11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row>
    <row r="177" spans="1:11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row>
    <row r="178" spans="1:11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row>
    <row r="179" spans="1:11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row>
    <row r="180" spans="1:11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row>
    <row r="181" spans="1:11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row>
    <row r="182" spans="1:11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row>
    <row r="183" spans="1:11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row>
    <row r="184" spans="1:11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row>
    <row r="185" spans="1:11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row>
    <row r="186" spans="1:11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row>
    <row r="187" spans="1:11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row>
    <row r="188" spans="1:11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row>
    <row r="189" spans="1:11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row>
    <row r="192" spans="1:11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row>
    <row r="193" spans="1:11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row>
    <row r="194" spans="1:11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row>
    <row r="195" spans="1:11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row>
    <row r="196" spans="1:11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row>
    <row r="197" spans="1:11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row>
    <row r="198" spans="1:11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row>
    <row r="199" spans="1:11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row>
    <row r="200" spans="1:11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row>
    <row r="201" spans="1:11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59"/>
  <sheetViews>
    <sheetView workbookViewId="0">
      <selection activeCell="E14" sqref="E14"/>
    </sheetView>
  </sheetViews>
  <sheetFormatPr defaultColWidth="8.77734375" defaultRowHeight="14.4"/>
  <cols>
    <col min="1" max="16384" width="8.77734375" style="151"/>
  </cols>
  <sheetData>
    <row r="1" spans="1:111">
      <c r="A1" s="151" t="s">
        <v>264</v>
      </c>
    </row>
    <row r="2" spans="1:111">
      <c r="B2" s="128" t="s">
        <v>11</v>
      </c>
      <c r="C2" s="128" t="s">
        <v>12</v>
      </c>
      <c r="D2" s="128" t="s">
        <v>13</v>
      </c>
      <c r="E2" s="128" t="s">
        <v>14</v>
      </c>
      <c r="F2" s="128" t="s">
        <v>15</v>
      </c>
      <c r="G2" s="128" t="s">
        <v>16</v>
      </c>
      <c r="H2" s="128" t="s">
        <v>17</v>
      </c>
      <c r="I2" s="128" t="s">
        <v>18</v>
      </c>
      <c r="J2" s="128" t="s">
        <v>19</v>
      </c>
      <c r="K2" s="128" t="s">
        <v>20</v>
      </c>
      <c r="L2" s="128" t="s">
        <v>21</v>
      </c>
      <c r="M2" s="128" t="s">
        <v>22</v>
      </c>
      <c r="N2" s="128" t="s">
        <v>23</v>
      </c>
      <c r="O2" s="128" t="s">
        <v>24</v>
      </c>
      <c r="P2" s="113" t="s">
        <v>25</v>
      </c>
      <c r="Q2" s="113" t="s">
        <v>26</v>
      </c>
      <c r="R2" s="113" t="s">
        <v>27</v>
      </c>
      <c r="S2" s="113" t="s">
        <v>28</v>
      </c>
      <c r="T2" s="113" t="s">
        <v>29</v>
      </c>
      <c r="U2" s="113" t="s">
        <v>30</v>
      </c>
      <c r="V2" s="113" t="s">
        <v>31</v>
      </c>
      <c r="W2" s="113" t="s">
        <v>32</v>
      </c>
      <c r="X2" s="113" t="s">
        <v>33</v>
      </c>
      <c r="Y2" s="113" t="s">
        <v>34</v>
      </c>
      <c r="Z2" s="113" t="s">
        <v>35</v>
      </c>
      <c r="AA2" s="113" t="s">
        <v>36</v>
      </c>
      <c r="AB2" s="113" t="s">
        <v>41</v>
      </c>
      <c r="AC2" s="113" t="s">
        <v>248</v>
      </c>
      <c r="AD2" s="113" t="s">
        <v>47</v>
      </c>
      <c r="AE2" s="113" t="s">
        <v>38</v>
      </c>
      <c r="AF2" s="113" t="s">
        <v>46</v>
      </c>
      <c r="AG2" s="113" t="s">
        <v>39</v>
      </c>
      <c r="AH2" s="113" t="s">
        <v>45</v>
      </c>
      <c r="AI2" s="113" t="s">
        <v>48</v>
      </c>
      <c r="AJ2" s="113" t="s">
        <v>40</v>
      </c>
      <c r="AK2" s="113" t="s">
        <v>37</v>
      </c>
      <c r="AL2" s="113" t="s">
        <v>51</v>
      </c>
      <c r="AM2" s="113" t="s">
        <v>42</v>
      </c>
      <c r="AN2" s="113" t="s">
        <v>50</v>
      </c>
      <c r="AO2" s="113" t="s">
        <v>43</v>
      </c>
      <c r="AP2" s="128" t="s">
        <v>44</v>
      </c>
      <c r="AQ2" s="101" t="s">
        <v>249</v>
      </c>
      <c r="AR2" s="113" t="s">
        <v>53</v>
      </c>
      <c r="AS2" s="113" t="s">
        <v>54</v>
      </c>
      <c r="AT2" s="101" t="s">
        <v>250</v>
      </c>
      <c r="AU2" s="156" t="s">
        <v>56</v>
      </c>
      <c r="AV2" s="156" t="s">
        <v>57</v>
      </c>
      <c r="AW2" s="101" t="s">
        <v>251</v>
      </c>
      <c r="AX2" s="101" t="s">
        <v>59</v>
      </c>
      <c r="AY2" s="101" t="s">
        <v>252</v>
      </c>
      <c r="AZ2" s="101" t="s">
        <v>253</v>
      </c>
      <c r="BA2" s="101" t="s">
        <v>254</v>
      </c>
      <c r="BB2" s="101" t="s">
        <v>63</v>
      </c>
      <c r="BC2" s="101" t="s">
        <v>255</v>
      </c>
      <c r="BD2" s="101" t="s">
        <v>65</v>
      </c>
      <c r="BE2" s="101" t="s">
        <v>66</v>
      </c>
      <c r="BF2" s="101" t="s">
        <v>256</v>
      </c>
      <c r="BG2" s="101" t="s">
        <v>219</v>
      </c>
      <c r="BH2" s="101" t="s">
        <v>257</v>
      </c>
      <c r="BI2" s="101" t="s">
        <v>258</v>
      </c>
      <c r="BJ2" s="101" t="s">
        <v>259</v>
      </c>
      <c r="BK2" s="101" t="s">
        <v>260</v>
      </c>
      <c r="BL2" s="101" t="s">
        <v>261</v>
      </c>
      <c r="BM2" s="101" t="s">
        <v>262</v>
      </c>
      <c r="BN2" s="101" t="s">
        <v>75</v>
      </c>
      <c r="BO2" s="101" t="s">
        <v>76</v>
      </c>
      <c r="BP2" s="101" t="s">
        <v>77</v>
      </c>
      <c r="BQ2" s="101" t="s">
        <v>78</v>
      </c>
      <c r="BR2" s="101" t="s">
        <v>79</v>
      </c>
      <c r="BS2" s="101" t="s">
        <v>80</v>
      </c>
      <c r="BT2" s="101" t="s">
        <v>81</v>
      </c>
      <c r="BU2" s="101" t="s">
        <v>82</v>
      </c>
      <c r="BV2" s="101" t="s">
        <v>83</v>
      </c>
      <c r="BW2" s="101" t="s">
        <v>84</v>
      </c>
      <c r="BX2" s="101" t="s">
        <v>85</v>
      </c>
      <c r="BY2" s="101" t="s">
        <v>86</v>
      </c>
      <c r="BZ2" s="101" t="s">
        <v>87</v>
      </c>
      <c r="CA2" s="113" t="s">
        <v>88</v>
      </c>
      <c r="CB2" s="157" t="s">
        <v>89</v>
      </c>
      <c r="CC2" s="157" t="s">
        <v>90</v>
      </c>
      <c r="CD2" s="157" t="s">
        <v>91</v>
      </c>
      <c r="CE2" s="157" t="s">
        <v>92</v>
      </c>
      <c r="CF2" s="157" t="s">
        <v>93</v>
      </c>
      <c r="CG2" s="157" t="s">
        <v>94</v>
      </c>
      <c r="CH2" s="157" t="s">
        <v>95</v>
      </c>
      <c r="CI2" s="157" t="s">
        <v>96</v>
      </c>
      <c r="CJ2" s="157" t="s">
        <v>97</v>
      </c>
      <c r="CK2" s="157" t="s">
        <v>98</v>
      </c>
      <c r="CL2" s="157" t="s">
        <v>99</v>
      </c>
      <c r="CM2" s="157" t="s">
        <v>100</v>
      </c>
      <c r="CN2" s="157" t="s">
        <v>101</v>
      </c>
      <c r="CO2" s="157" t="s">
        <v>102</v>
      </c>
      <c r="CP2" s="157" t="s">
        <v>103</v>
      </c>
      <c r="CQ2" s="157" t="s">
        <v>104</v>
      </c>
      <c r="CR2" s="157" t="s">
        <v>105</v>
      </c>
      <c r="CS2" s="157" t="s">
        <v>106</v>
      </c>
      <c r="CT2" s="113" t="s">
        <v>107</v>
      </c>
      <c r="CU2" s="113" t="s">
        <v>136</v>
      </c>
      <c r="CV2" s="128" t="s">
        <v>137</v>
      </c>
      <c r="CW2" s="128" t="s">
        <v>110</v>
      </c>
      <c r="CX2" s="128" t="s">
        <v>111</v>
      </c>
      <c r="CY2" s="128" t="s">
        <v>112</v>
      </c>
      <c r="CZ2" s="128" t="s">
        <v>113</v>
      </c>
      <c r="DA2" s="128" t="s">
        <v>114</v>
      </c>
      <c r="DB2" s="113" t="s">
        <v>115</v>
      </c>
      <c r="DC2" s="113" t="s">
        <v>116</v>
      </c>
      <c r="DD2" s="113" t="s">
        <v>117</v>
      </c>
      <c r="DE2" s="113" t="s">
        <v>118</v>
      </c>
      <c r="DF2" s="113" t="s">
        <v>119</v>
      </c>
      <c r="DG2" s="113" t="s">
        <v>120</v>
      </c>
    </row>
    <row r="3" spans="1:111">
      <c r="A3" s="151">
        <v>2010</v>
      </c>
      <c r="B3" s="158">
        <v>48215</v>
      </c>
      <c r="C3" s="158">
        <v>9150</v>
      </c>
      <c r="D3" s="158">
        <v>26448</v>
      </c>
      <c r="E3" s="158">
        <v>4928</v>
      </c>
      <c r="F3" s="158">
        <v>9093</v>
      </c>
      <c r="G3" s="158">
        <v>46109</v>
      </c>
      <c r="H3" s="158">
        <v>22644</v>
      </c>
      <c r="I3" s="158">
        <v>1274</v>
      </c>
      <c r="J3" s="158">
        <v>1170</v>
      </c>
      <c r="K3" s="158">
        <v>2499</v>
      </c>
      <c r="L3" s="158">
        <v>3790</v>
      </c>
      <c r="M3" s="158">
        <v>6562</v>
      </c>
      <c r="N3" s="158">
        <v>4198</v>
      </c>
      <c r="O3" s="158">
        <v>509</v>
      </c>
      <c r="P3" s="159">
        <v>26483</v>
      </c>
      <c r="Q3" s="159">
        <v>25971</v>
      </c>
      <c r="R3" s="159">
        <v>10554</v>
      </c>
      <c r="S3" s="159">
        <v>8476</v>
      </c>
      <c r="T3" s="159">
        <v>6630</v>
      </c>
      <c r="U3" s="159">
        <v>11670</v>
      </c>
      <c r="V3" s="159">
        <v>9765</v>
      </c>
      <c r="W3" s="159">
        <v>1372</v>
      </c>
      <c r="X3" s="159">
        <v>376</v>
      </c>
      <c r="Y3" s="159">
        <v>10558</v>
      </c>
      <c r="Z3" s="159">
        <v>1510</v>
      </c>
      <c r="AA3" s="159">
        <v>4007</v>
      </c>
      <c r="AB3" s="159">
        <v>251</v>
      </c>
      <c r="AC3" s="159">
        <v>319</v>
      </c>
      <c r="AD3" s="159">
        <v>216</v>
      </c>
      <c r="AE3" s="159">
        <v>929</v>
      </c>
      <c r="AF3" s="159">
        <v>469</v>
      </c>
      <c r="AG3" s="159">
        <v>690</v>
      </c>
      <c r="AH3" s="159">
        <v>1037</v>
      </c>
      <c r="AI3" s="159">
        <v>436</v>
      </c>
      <c r="AJ3" s="159">
        <v>836</v>
      </c>
      <c r="AK3" s="159">
        <v>3884</v>
      </c>
      <c r="AL3" s="159">
        <v>881</v>
      </c>
      <c r="AM3" s="159">
        <v>749</v>
      </c>
      <c r="AN3" s="159">
        <v>248</v>
      </c>
      <c r="AO3" s="159">
        <v>366</v>
      </c>
      <c r="AP3" s="158">
        <v>312</v>
      </c>
      <c r="AQ3" s="151">
        <v>1467</v>
      </c>
      <c r="AR3" s="113">
        <v>267</v>
      </c>
      <c r="AS3" s="113">
        <v>146</v>
      </c>
      <c r="AT3" s="151">
        <v>300</v>
      </c>
      <c r="AU3" s="137">
        <v>148</v>
      </c>
      <c r="AV3" s="137">
        <v>187</v>
      </c>
      <c r="AW3" s="159">
        <v>362</v>
      </c>
      <c r="AX3" s="159">
        <v>258</v>
      </c>
      <c r="AY3" s="159">
        <v>411</v>
      </c>
      <c r="AZ3" s="159">
        <v>189</v>
      </c>
      <c r="BA3" s="138">
        <v>285</v>
      </c>
      <c r="BB3" s="151">
        <v>9344</v>
      </c>
      <c r="BC3" s="159">
        <v>584</v>
      </c>
      <c r="BD3" s="151">
        <v>589</v>
      </c>
      <c r="BE3" s="138">
        <v>1046</v>
      </c>
      <c r="BF3" s="159"/>
      <c r="BG3" s="159">
        <v>169</v>
      </c>
      <c r="BH3" s="159">
        <v>282</v>
      </c>
      <c r="BI3" s="138">
        <v>447</v>
      </c>
      <c r="BJ3" s="159">
        <v>572</v>
      </c>
      <c r="BK3" s="159">
        <v>504</v>
      </c>
      <c r="BL3" s="159">
        <v>217</v>
      </c>
      <c r="BM3" s="159">
        <v>172</v>
      </c>
      <c r="BN3" s="138">
        <v>5783</v>
      </c>
      <c r="BO3" s="138">
        <v>1589</v>
      </c>
      <c r="BP3" s="138">
        <v>1113</v>
      </c>
      <c r="BQ3" s="138">
        <v>621</v>
      </c>
      <c r="BR3" s="138">
        <v>393</v>
      </c>
      <c r="BS3" s="138">
        <v>546</v>
      </c>
      <c r="BT3" s="138">
        <v>706</v>
      </c>
      <c r="BU3" s="138">
        <v>78</v>
      </c>
      <c r="BV3" s="138">
        <v>429</v>
      </c>
      <c r="BW3" s="138">
        <v>432</v>
      </c>
      <c r="BX3" s="138">
        <v>283</v>
      </c>
      <c r="BY3" s="138">
        <v>485</v>
      </c>
      <c r="BZ3" s="138">
        <v>424</v>
      </c>
      <c r="CA3" s="113">
        <v>12080</v>
      </c>
      <c r="CB3" s="137">
        <v>25905</v>
      </c>
      <c r="CC3" s="137">
        <v>274</v>
      </c>
      <c r="CD3" s="137">
        <v>478</v>
      </c>
      <c r="CE3" s="137">
        <v>288</v>
      </c>
      <c r="CF3" s="137">
        <v>685</v>
      </c>
      <c r="CG3" s="137">
        <v>1057</v>
      </c>
      <c r="CH3" s="137">
        <v>142</v>
      </c>
      <c r="CI3" s="137">
        <v>165</v>
      </c>
      <c r="CJ3" s="137">
        <v>206</v>
      </c>
      <c r="CK3" s="137">
        <v>312</v>
      </c>
      <c r="CL3" s="137">
        <v>349</v>
      </c>
      <c r="CM3" s="137">
        <v>255</v>
      </c>
      <c r="CN3" s="137">
        <v>779</v>
      </c>
      <c r="CO3" s="137">
        <v>96</v>
      </c>
      <c r="CP3" s="137">
        <v>123</v>
      </c>
      <c r="CQ3" s="137">
        <v>74</v>
      </c>
      <c r="CR3" s="137">
        <v>93</v>
      </c>
      <c r="CS3" s="137">
        <v>339</v>
      </c>
      <c r="CT3" s="159">
        <v>2366</v>
      </c>
      <c r="CU3" s="159">
        <v>100</v>
      </c>
      <c r="CV3" s="160">
        <v>308</v>
      </c>
      <c r="CW3" s="158">
        <v>64</v>
      </c>
      <c r="CX3" s="158">
        <v>33</v>
      </c>
      <c r="CY3" s="158">
        <v>48</v>
      </c>
      <c r="CZ3" s="158">
        <v>58</v>
      </c>
      <c r="DA3" s="160">
        <v>12</v>
      </c>
      <c r="DB3" s="159">
        <v>2106</v>
      </c>
      <c r="DC3" s="159">
        <v>46</v>
      </c>
      <c r="DD3" s="159">
        <v>429</v>
      </c>
      <c r="DE3" s="159">
        <v>127</v>
      </c>
      <c r="DF3" s="159">
        <v>78</v>
      </c>
      <c r="DG3" s="159">
        <v>53</v>
      </c>
    </row>
    <row r="4" spans="1:111">
      <c r="A4" s="151">
        <v>2011</v>
      </c>
      <c r="B4" s="158">
        <v>47959</v>
      </c>
      <c r="C4" s="158">
        <v>12404</v>
      </c>
      <c r="D4" s="158">
        <v>34077</v>
      </c>
      <c r="E4" s="158">
        <v>6821</v>
      </c>
      <c r="F4" s="158">
        <v>11390</v>
      </c>
      <c r="G4" s="158">
        <v>77281</v>
      </c>
      <c r="H4" s="158">
        <v>31335</v>
      </c>
      <c r="I4" s="158">
        <v>2042</v>
      </c>
      <c r="J4" s="158">
        <v>1819</v>
      </c>
      <c r="K4" s="158">
        <v>3234</v>
      </c>
      <c r="L4" s="158">
        <v>5344</v>
      </c>
      <c r="M4" s="158">
        <v>7404</v>
      </c>
      <c r="N4" s="158">
        <v>5300</v>
      </c>
      <c r="O4" s="158">
        <v>898</v>
      </c>
      <c r="P4" s="159">
        <v>29249</v>
      </c>
      <c r="Q4" s="159">
        <v>37342</v>
      </c>
      <c r="R4" s="159">
        <v>11184</v>
      </c>
      <c r="S4" s="159">
        <v>9596</v>
      </c>
      <c r="T4" s="159">
        <v>7646</v>
      </c>
      <c r="U4" s="159">
        <v>8922</v>
      </c>
      <c r="V4" s="159">
        <v>11329</v>
      </c>
      <c r="W4" s="159">
        <v>1407</v>
      </c>
      <c r="X4" s="159">
        <v>618</v>
      </c>
      <c r="Y4" s="159">
        <v>9653</v>
      </c>
      <c r="Z4" s="159">
        <v>1850</v>
      </c>
      <c r="AA4" s="159">
        <v>10712</v>
      </c>
      <c r="AB4" s="159">
        <v>434</v>
      </c>
      <c r="AC4" s="159">
        <v>451</v>
      </c>
      <c r="AD4" s="159">
        <v>326</v>
      </c>
      <c r="AE4" s="159">
        <v>2219</v>
      </c>
      <c r="AF4" s="159">
        <v>985</v>
      </c>
      <c r="AG4" s="159">
        <v>870</v>
      </c>
      <c r="AH4" s="159">
        <v>2111</v>
      </c>
      <c r="AI4" s="159">
        <v>1098</v>
      </c>
      <c r="AJ4" s="159">
        <v>1379</v>
      </c>
      <c r="AK4" s="159">
        <v>7566</v>
      </c>
      <c r="AL4" s="159">
        <v>2285</v>
      </c>
      <c r="AM4" s="159">
        <v>758</v>
      </c>
      <c r="AN4" s="159">
        <v>521</v>
      </c>
      <c r="AO4" s="159">
        <v>587</v>
      </c>
      <c r="AP4" s="158">
        <v>379</v>
      </c>
      <c r="AQ4" s="151">
        <v>1992</v>
      </c>
      <c r="AR4" s="113">
        <v>316</v>
      </c>
      <c r="AS4" s="113">
        <v>215</v>
      </c>
      <c r="AT4" s="151">
        <v>449</v>
      </c>
      <c r="AU4" s="137">
        <v>208</v>
      </c>
      <c r="AV4" s="137">
        <v>250</v>
      </c>
      <c r="AW4" s="159">
        <v>598</v>
      </c>
      <c r="AX4" s="159">
        <v>317</v>
      </c>
      <c r="AY4" s="159">
        <v>464</v>
      </c>
      <c r="AZ4" s="159">
        <v>183</v>
      </c>
      <c r="BA4" s="138">
        <v>216</v>
      </c>
      <c r="BB4" s="151">
        <v>11666</v>
      </c>
      <c r="BC4" s="159">
        <v>787</v>
      </c>
      <c r="BD4" s="151">
        <v>498</v>
      </c>
      <c r="BE4" s="138">
        <v>1535</v>
      </c>
      <c r="BF4" s="159">
        <v>1127</v>
      </c>
      <c r="BG4" s="159">
        <v>153</v>
      </c>
      <c r="BH4" s="159">
        <v>346</v>
      </c>
      <c r="BI4" s="138">
        <v>530</v>
      </c>
      <c r="BJ4" s="159">
        <v>564</v>
      </c>
      <c r="BK4" s="159">
        <v>513</v>
      </c>
      <c r="BL4" s="159">
        <v>306</v>
      </c>
      <c r="BM4" s="159">
        <v>227</v>
      </c>
      <c r="BN4" s="138">
        <v>6500</v>
      </c>
      <c r="BO4" s="138">
        <v>1745</v>
      </c>
      <c r="BP4" s="138">
        <v>1525</v>
      </c>
      <c r="BQ4" s="138">
        <v>868</v>
      </c>
      <c r="BR4" s="138">
        <v>531</v>
      </c>
      <c r="BS4" s="138">
        <v>827</v>
      </c>
      <c r="BT4" s="138">
        <v>849</v>
      </c>
      <c r="BU4" s="138">
        <v>91</v>
      </c>
      <c r="BV4" s="138">
        <v>579</v>
      </c>
      <c r="BW4" s="138">
        <v>472</v>
      </c>
      <c r="BX4" s="138">
        <v>460</v>
      </c>
      <c r="BY4" s="138">
        <v>288</v>
      </c>
      <c r="BZ4" s="138">
        <v>506</v>
      </c>
      <c r="CA4" s="113">
        <v>15525</v>
      </c>
      <c r="CB4" s="137">
        <v>20258</v>
      </c>
      <c r="CC4" s="137">
        <v>323</v>
      </c>
      <c r="CD4" s="137">
        <v>809</v>
      </c>
      <c r="CE4" s="137">
        <v>374</v>
      </c>
      <c r="CF4" s="137">
        <v>873</v>
      </c>
      <c r="CG4" s="137">
        <v>1344</v>
      </c>
      <c r="CH4" s="137">
        <v>160</v>
      </c>
      <c r="CI4" s="137">
        <v>208</v>
      </c>
      <c r="CJ4" s="137">
        <v>200</v>
      </c>
      <c r="CK4" s="137">
        <v>385</v>
      </c>
      <c r="CL4" s="137">
        <v>281</v>
      </c>
      <c r="CM4" s="137">
        <v>354</v>
      </c>
      <c r="CN4" s="137">
        <v>556</v>
      </c>
      <c r="CO4" s="137">
        <v>139</v>
      </c>
      <c r="CP4" s="137">
        <v>193</v>
      </c>
      <c r="CQ4" s="137">
        <v>155</v>
      </c>
      <c r="CR4" s="137">
        <v>142</v>
      </c>
      <c r="CS4" s="137">
        <v>372</v>
      </c>
      <c r="CT4" s="159">
        <v>2610</v>
      </c>
      <c r="CU4" s="159">
        <v>169</v>
      </c>
      <c r="CV4" s="160">
        <v>543</v>
      </c>
      <c r="CW4" s="158">
        <v>58</v>
      </c>
      <c r="CX4" s="158">
        <v>37</v>
      </c>
      <c r="CY4" s="158">
        <v>95</v>
      </c>
      <c r="CZ4" s="158">
        <v>63</v>
      </c>
      <c r="DA4" s="160">
        <v>27</v>
      </c>
      <c r="DB4" s="159">
        <v>2042</v>
      </c>
      <c r="DC4" s="159">
        <v>122</v>
      </c>
      <c r="DD4" s="159">
        <v>484</v>
      </c>
      <c r="DE4" s="159">
        <v>204</v>
      </c>
      <c r="DF4" s="159">
        <v>151</v>
      </c>
      <c r="DG4" s="159">
        <v>103</v>
      </c>
    </row>
    <row r="5" spans="1:111">
      <c r="A5" s="151">
        <v>2012</v>
      </c>
      <c r="B5" s="158">
        <v>51508</v>
      </c>
      <c r="C5" s="158">
        <v>18612</v>
      </c>
      <c r="D5" s="158">
        <v>51442</v>
      </c>
      <c r="E5" s="158">
        <v>9106</v>
      </c>
      <c r="F5" s="158">
        <v>15379</v>
      </c>
      <c r="G5" s="158">
        <v>98276</v>
      </c>
      <c r="H5" s="158">
        <v>36247</v>
      </c>
      <c r="I5" s="158">
        <v>3940</v>
      </c>
      <c r="J5" s="158">
        <v>3140</v>
      </c>
      <c r="K5" s="158">
        <v>4964</v>
      </c>
      <c r="L5" s="158">
        <v>8091</v>
      </c>
      <c r="M5" s="158">
        <v>9235</v>
      </c>
      <c r="N5" s="158">
        <v>8414</v>
      </c>
      <c r="O5" s="158">
        <v>2095</v>
      </c>
      <c r="P5" s="159">
        <v>40651</v>
      </c>
      <c r="Q5" s="159">
        <v>59175</v>
      </c>
      <c r="R5" s="159">
        <v>17267</v>
      </c>
      <c r="S5" s="159">
        <v>9584</v>
      </c>
      <c r="T5" s="159">
        <v>9870</v>
      </c>
      <c r="U5" s="159">
        <v>12360</v>
      </c>
      <c r="V5" s="159">
        <v>14367</v>
      </c>
      <c r="W5" s="159">
        <v>2621</v>
      </c>
      <c r="X5" s="159">
        <v>1096</v>
      </c>
      <c r="Y5" s="159">
        <v>12182</v>
      </c>
      <c r="Z5" s="159">
        <v>2532</v>
      </c>
      <c r="AA5" s="159">
        <v>9639</v>
      </c>
      <c r="AB5" s="159">
        <v>1504</v>
      </c>
      <c r="AC5" s="159">
        <v>947</v>
      </c>
      <c r="AD5" s="159">
        <v>664</v>
      </c>
      <c r="AE5" s="159">
        <v>3457</v>
      </c>
      <c r="AF5" s="159">
        <v>1300</v>
      </c>
      <c r="AG5" s="159">
        <v>2038</v>
      </c>
      <c r="AH5" s="159">
        <v>2969</v>
      </c>
      <c r="AI5" s="159">
        <v>1813</v>
      </c>
      <c r="AJ5" s="159">
        <v>2293</v>
      </c>
      <c r="AK5" s="159">
        <v>10408</v>
      </c>
      <c r="AL5" s="159">
        <v>2142</v>
      </c>
      <c r="AM5" s="159">
        <v>1658</v>
      </c>
      <c r="AN5" s="159">
        <v>850</v>
      </c>
      <c r="AO5" s="159">
        <v>934</v>
      </c>
      <c r="AP5" s="158">
        <v>705</v>
      </c>
      <c r="AQ5" s="151">
        <v>2402</v>
      </c>
      <c r="AR5" s="113">
        <v>303</v>
      </c>
      <c r="AS5" s="113">
        <v>226</v>
      </c>
      <c r="AT5" s="151">
        <v>577</v>
      </c>
      <c r="AU5" s="137">
        <v>260</v>
      </c>
      <c r="AV5" s="137">
        <v>212</v>
      </c>
      <c r="AW5" s="159">
        <v>788</v>
      </c>
      <c r="AX5" s="159">
        <v>366</v>
      </c>
      <c r="AY5" s="159">
        <v>552</v>
      </c>
      <c r="AZ5" s="159">
        <v>319</v>
      </c>
      <c r="BA5" s="138">
        <v>314</v>
      </c>
      <c r="BB5" s="151">
        <v>11375</v>
      </c>
      <c r="BC5" s="159">
        <v>909</v>
      </c>
      <c r="BD5" s="151">
        <v>1029</v>
      </c>
      <c r="BE5" s="138">
        <v>2000</v>
      </c>
      <c r="BF5" s="159">
        <v>1427</v>
      </c>
      <c r="BG5" s="159">
        <v>144</v>
      </c>
      <c r="BH5" s="159">
        <v>362</v>
      </c>
      <c r="BI5" s="138">
        <v>680</v>
      </c>
      <c r="BJ5" s="159">
        <v>682</v>
      </c>
      <c r="BK5" s="159">
        <v>533</v>
      </c>
      <c r="BL5" s="159">
        <v>223</v>
      </c>
      <c r="BM5" s="159">
        <v>312</v>
      </c>
      <c r="BN5" s="138">
        <v>8425</v>
      </c>
      <c r="BO5" s="138">
        <v>2052</v>
      </c>
      <c r="BP5" s="138">
        <v>2144</v>
      </c>
      <c r="BQ5" s="138">
        <v>798</v>
      </c>
      <c r="BR5" s="138">
        <v>568</v>
      </c>
      <c r="BS5" s="138">
        <v>953</v>
      </c>
      <c r="BT5" s="138">
        <v>956</v>
      </c>
      <c r="BU5" s="138">
        <v>115</v>
      </c>
      <c r="BV5" s="138">
        <v>718</v>
      </c>
      <c r="BW5" s="138">
        <v>549</v>
      </c>
      <c r="BX5" s="138">
        <v>503</v>
      </c>
      <c r="BY5" s="138">
        <v>280</v>
      </c>
      <c r="BZ5" s="138">
        <v>713</v>
      </c>
      <c r="CA5" s="113">
        <v>20364</v>
      </c>
      <c r="CB5" s="137">
        <v>26518</v>
      </c>
      <c r="CC5" s="137">
        <v>412</v>
      </c>
      <c r="CD5" s="137">
        <v>785</v>
      </c>
      <c r="CE5" s="137">
        <v>423</v>
      </c>
      <c r="CF5" s="137">
        <v>835</v>
      </c>
      <c r="CG5" s="137">
        <v>1387</v>
      </c>
      <c r="CH5" s="137">
        <v>194</v>
      </c>
      <c r="CI5" s="137">
        <v>355</v>
      </c>
      <c r="CJ5" s="137">
        <v>263</v>
      </c>
      <c r="CK5" s="137">
        <v>442</v>
      </c>
      <c r="CL5" s="137">
        <v>379</v>
      </c>
      <c r="CM5" s="137">
        <v>394</v>
      </c>
      <c r="CN5" s="137">
        <v>640</v>
      </c>
      <c r="CO5" s="137">
        <v>174</v>
      </c>
      <c r="CP5" s="137">
        <v>229</v>
      </c>
      <c r="CQ5" s="137">
        <v>189</v>
      </c>
      <c r="CR5" s="137">
        <v>77</v>
      </c>
      <c r="CS5" s="137">
        <v>348</v>
      </c>
      <c r="CT5" s="159">
        <v>2972</v>
      </c>
      <c r="CU5" s="159">
        <v>204</v>
      </c>
      <c r="CV5" s="160">
        <v>521</v>
      </c>
      <c r="CW5" s="158">
        <v>111</v>
      </c>
      <c r="CX5" s="158">
        <v>90</v>
      </c>
      <c r="CY5" s="158">
        <v>106</v>
      </c>
      <c r="CZ5" s="158">
        <v>101</v>
      </c>
      <c r="DA5" s="160">
        <v>36</v>
      </c>
      <c r="DB5" s="159">
        <v>2862</v>
      </c>
      <c r="DC5" s="159">
        <v>187</v>
      </c>
      <c r="DD5" s="159">
        <v>1266</v>
      </c>
      <c r="DE5" s="159">
        <v>314</v>
      </c>
      <c r="DF5" s="159">
        <v>415</v>
      </c>
      <c r="DG5" s="159">
        <v>222</v>
      </c>
    </row>
    <row r="6" spans="1:111">
      <c r="A6" s="151">
        <v>2013</v>
      </c>
      <c r="B6" s="158">
        <v>48680</v>
      </c>
      <c r="C6" s="158">
        <v>19484</v>
      </c>
      <c r="D6" s="158">
        <v>39828</v>
      </c>
      <c r="E6" s="158">
        <v>12783</v>
      </c>
      <c r="F6" s="158">
        <v>18207</v>
      </c>
      <c r="G6" s="158">
        <v>81665</v>
      </c>
      <c r="H6" s="158">
        <v>22086</v>
      </c>
      <c r="I6" s="158">
        <v>4410</v>
      </c>
      <c r="J6" s="158">
        <v>4573</v>
      </c>
      <c r="K6" s="158">
        <v>4718</v>
      </c>
      <c r="L6" s="158">
        <v>11416</v>
      </c>
      <c r="M6" s="158">
        <v>9809</v>
      </c>
      <c r="N6" s="158">
        <v>8000</v>
      </c>
      <c r="O6" s="158">
        <v>4488</v>
      </c>
      <c r="P6" s="159">
        <v>41518</v>
      </c>
      <c r="Q6" s="159">
        <v>58406</v>
      </c>
      <c r="R6" s="159">
        <v>24069</v>
      </c>
      <c r="S6" s="159">
        <v>14952</v>
      </c>
      <c r="T6" s="159">
        <v>10326</v>
      </c>
      <c r="U6" s="159">
        <v>15123</v>
      </c>
      <c r="V6" s="159">
        <v>16199</v>
      </c>
      <c r="W6" s="159">
        <v>3433</v>
      </c>
      <c r="X6" s="159">
        <v>1656</v>
      </c>
      <c r="Y6" s="159">
        <v>12673</v>
      </c>
      <c r="Z6" s="159">
        <v>4298</v>
      </c>
      <c r="AA6" s="159">
        <v>11487</v>
      </c>
      <c r="AB6" s="159">
        <v>1747</v>
      </c>
      <c r="AC6" s="159">
        <v>971</v>
      </c>
      <c r="AD6" s="159">
        <v>792</v>
      </c>
      <c r="AE6" s="159">
        <v>3409</v>
      </c>
      <c r="AF6" s="159">
        <v>1916</v>
      </c>
      <c r="AG6" s="159">
        <v>1735</v>
      </c>
      <c r="AH6" s="159">
        <v>3013</v>
      </c>
      <c r="AI6" s="159">
        <v>2656</v>
      </c>
      <c r="AJ6" s="159">
        <v>4127</v>
      </c>
      <c r="AK6" s="159">
        <v>9256</v>
      </c>
      <c r="AL6" s="159">
        <v>2332</v>
      </c>
      <c r="AM6" s="159">
        <v>1972</v>
      </c>
      <c r="AN6" s="159">
        <v>1115</v>
      </c>
      <c r="AO6" s="159">
        <v>1394</v>
      </c>
      <c r="AP6" s="158">
        <v>927</v>
      </c>
      <c r="AQ6" s="151">
        <v>3387</v>
      </c>
      <c r="AR6" s="113">
        <v>412</v>
      </c>
      <c r="AS6" s="113">
        <v>366</v>
      </c>
      <c r="AT6" s="151">
        <v>843</v>
      </c>
      <c r="AU6" s="137">
        <v>400</v>
      </c>
      <c r="AV6" s="137">
        <v>234</v>
      </c>
      <c r="AW6" s="159">
        <v>1717</v>
      </c>
      <c r="AX6" s="159">
        <v>578</v>
      </c>
      <c r="AY6" s="159">
        <v>834</v>
      </c>
      <c r="AZ6" s="159">
        <v>525</v>
      </c>
      <c r="BA6" s="138">
        <v>557</v>
      </c>
      <c r="BB6" s="151">
        <v>16182</v>
      </c>
      <c r="BC6" s="159">
        <v>1116</v>
      </c>
      <c r="BD6" s="151">
        <v>1079</v>
      </c>
      <c r="BE6" s="138">
        <v>2946</v>
      </c>
      <c r="BF6" s="159">
        <v>2090</v>
      </c>
      <c r="BG6" s="159">
        <v>227</v>
      </c>
      <c r="BH6" s="159">
        <v>852</v>
      </c>
      <c r="BI6" s="138">
        <v>941</v>
      </c>
      <c r="BJ6" s="159">
        <v>1043</v>
      </c>
      <c r="BK6" s="159">
        <v>804</v>
      </c>
      <c r="BL6" s="159">
        <v>361</v>
      </c>
      <c r="BM6" s="159">
        <v>480</v>
      </c>
      <c r="BN6" s="138">
        <v>10613</v>
      </c>
      <c r="BO6" s="138">
        <v>2923</v>
      </c>
      <c r="BP6" s="138">
        <v>1903</v>
      </c>
      <c r="BQ6" s="138">
        <v>1683</v>
      </c>
      <c r="BR6" s="138">
        <v>758</v>
      </c>
      <c r="BS6" s="138">
        <v>1187</v>
      </c>
      <c r="BT6" s="138">
        <v>1203</v>
      </c>
      <c r="BU6" s="138">
        <v>141</v>
      </c>
      <c r="BV6" s="138">
        <v>996</v>
      </c>
      <c r="BW6" s="138">
        <v>1038</v>
      </c>
      <c r="BX6" s="138">
        <v>826</v>
      </c>
      <c r="BY6" s="138">
        <v>455</v>
      </c>
      <c r="BZ6" s="138">
        <v>764</v>
      </c>
      <c r="CA6" s="113">
        <v>24828</v>
      </c>
      <c r="CB6" s="137">
        <v>35235</v>
      </c>
      <c r="CC6" s="137">
        <v>696</v>
      </c>
      <c r="CD6" s="137">
        <v>987</v>
      </c>
      <c r="CE6" s="137">
        <v>549</v>
      </c>
      <c r="CF6" s="137">
        <v>1200</v>
      </c>
      <c r="CG6" s="137">
        <v>2881</v>
      </c>
      <c r="CH6" s="137">
        <v>387</v>
      </c>
      <c r="CI6" s="137">
        <v>594</v>
      </c>
      <c r="CJ6" s="137">
        <v>418</v>
      </c>
      <c r="CK6" s="137">
        <v>544</v>
      </c>
      <c r="CL6" s="137">
        <v>651</v>
      </c>
      <c r="CM6" s="137">
        <v>510</v>
      </c>
      <c r="CN6" s="137">
        <v>1011</v>
      </c>
      <c r="CO6" s="137">
        <v>334</v>
      </c>
      <c r="CP6" s="137">
        <v>397</v>
      </c>
      <c r="CQ6" s="137">
        <v>436</v>
      </c>
      <c r="CR6" s="137">
        <v>149</v>
      </c>
      <c r="CS6" s="137">
        <v>599</v>
      </c>
      <c r="CT6" s="159">
        <v>4431</v>
      </c>
      <c r="CU6" s="159">
        <v>385</v>
      </c>
      <c r="CV6" s="160">
        <v>688</v>
      </c>
      <c r="CW6" s="158">
        <v>97</v>
      </c>
      <c r="CX6" s="158">
        <v>117</v>
      </c>
      <c r="CY6" s="158">
        <v>134</v>
      </c>
      <c r="CZ6" s="158">
        <v>119</v>
      </c>
      <c r="DA6" s="160">
        <v>35</v>
      </c>
      <c r="DB6" s="159">
        <v>3531</v>
      </c>
      <c r="DC6" s="159">
        <v>421</v>
      </c>
      <c r="DD6" s="159">
        <v>1449</v>
      </c>
      <c r="DE6" s="159">
        <v>573</v>
      </c>
      <c r="DF6" s="159">
        <v>363</v>
      </c>
      <c r="DG6" s="159">
        <v>296</v>
      </c>
    </row>
    <row r="7" spans="1:111">
      <c r="A7" s="151">
        <v>2014</v>
      </c>
      <c r="B7" s="158">
        <v>50488</v>
      </c>
      <c r="C7" s="158">
        <v>22844</v>
      </c>
      <c r="D7" s="158">
        <v>27937</v>
      </c>
      <c r="E7" s="158">
        <v>8468</v>
      </c>
      <c r="F7" s="158">
        <v>18152</v>
      </c>
      <c r="G7" s="158">
        <v>54709</v>
      </c>
      <c r="H7" s="158">
        <v>12391</v>
      </c>
      <c r="I7" s="158">
        <v>6341</v>
      </c>
      <c r="J7" s="158">
        <v>6663</v>
      </c>
      <c r="K7" s="158">
        <v>4549</v>
      </c>
      <c r="L7" s="158">
        <v>11843</v>
      </c>
      <c r="M7" s="158">
        <v>12707</v>
      </c>
      <c r="N7" s="158">
        <v>9118</v>
      </c>
      <c r="O7" s="158">
        <v>4306</v>
      </c>
      <c r="P7" s="159">
        <v>33548</v>
      </c>
      <c r="Q7" s="159">
        <v>43286</v>
      </c>
      <c r="R7" s="159">
        <v>24371</v>
      </c>
      <c r="S7" s="159">
        <v>17047</v>
      </c>
      <c r="T7" s="159">
        <v>12679</v>
      </c>
      <c r="U7" s="159">
        <v>17356</v>
      </c>
      <c r="V7" s="159">
        <v>14869</v>
      </c>
      <c r="W7" s="159">
        <v>2761</v>
      </c>
      <c r="X7" s="159">
        <v>2088</v>
      </c>
      <c r="Y7" s="159">
        <v>16134</v>
      </c>
      <c r="Z7" s="159">
        <v>3669</v>
      </c>
      <c r="AA7" s="159">
        <v>12722</v>
      </c>
      <c r="AB7" s="159">
        <v>1416</v>
      </c>
      <c r="AC7" s="159">
        <v>908</v>
      </c>
      <c r="AD7" s="159">
        <v>1022</v>
      </c>
      <c r="AE7" s="159">
        <v>3171</v>
      </c>
      <c r="AF7" s="159">
        <v>1310</v>
      </c>
      <c r="AG7" s="159">
        <v>2072</v>
      </c>
      <c r="AH7" s="159">
        <v>3053</v>
      </c>
      <c r="AI7" s="159">
        <v>2118</v>
      </c>
      <c r="AJ7" s="159">
        <v>3066</v>
      </c>
      <c r="AK7" s="159">
        <v>8934</v>
      </c>
      <c r="AL7" s="159">
        <v>2677</v>
      </c>
      <c r="AM7" s="159">
        <v>1474</v>
      </c>
      <c r="AN7" s="159">
        <v>1137</v>
      </c>
      <c r="AO7" s="159">
        <v>2456</v>
      </c>
      <c r="AP7" s="158">
        <v>844</v>
      </c>
      <c r="AQ7" s="151">
        <v>4251</v>
      </c>
      <c r="AR7" s="113">
        <v>486</v>
      </c>
      <c r="AS7" s="113">
        <v>343</v>
      </c>
      <c r="AT7" s="151">
        <v>1018</v>
      </c>
      <c r="AU7" s="137">
        <v>679</v>
      </c>
      <c r="AV7" s="137">
        <v>533</v>
      </c>
      <c r="AW7" s="159">
        <v>1969</v>
      </c>
      <c r="AX7" s="159">
        <v>1011</v>
      </c>
      <c r="AY7" s="159">
        <v>1121</v>
      </c>
      <c r="AZ7" s="159">
        <v>844</v>
      </c>
      <c r="BA7" s="138">
        <v>678</v>
      </c>
      <c r="BB7" s="151">
        <v>16553</v>
      </c>
      <c r="BC7" s="159">
        <v>772</v>
      </c>
      <c r="BD7" s="151">
        <v>1190</v>
      </c>
      <c r="BE7" s="138">
        <v>2226</v>
      </c>
      <c r="BF7" s="159">
        <v>1596</v>
      </c>
      <c r="BG7" s="159">
        <v>215</v>
      </c>
      <c r="BH7" s="159">
        <v>768</v>
      </c>
      <c r="BI7" s="138">
        <v>1138</v>
      </c>
      <c r="BJ7" s="159">
        <v>990</v>
      </c>
      <c r="BK7" s="159">
        <v>879</v>
      </c>
      <c r="BL7" s="159">
        <v>473</v>
      </c>
      <c r="BM7" s="159">
        <v>385</v>
      </c>
      <c r="BN7" s="138">
        <v>11109</v>
      </c>
      <c r="BO7" s="138">
        <v>3136</v>
      </c>
      <c r="BP7" s="138">
        <v>1883</v>
      </c>
      <c r="BQ7" s="138">
        <v>1466</v>
      </c>
      <c r="BR7" s="138">
        <v>932</v>
      </c>
      <c r="BS7" s="138">
        <v>1246</v>
      </c>
      <c r="BT7" s="138">
        <v>1039</v>
      </c>
      <c r="BU7" s="138">
        <v>152</v>
      </c>
      <c r="BV7" s="138">
        <v>971</v>
      </c>
      <c r="BW7" s="138">
        <v>912</v>
      </c>
      <c r="BX7" s="138">
        <v>948</v>
      </c>
      <c r="BY7" s="138">
        <v>416</v>
      </c>
      <c r="BZ7" s="138">
        <v>878</v>
      </c>
      <c r="CA7" s="113">
        <v>24312</v>
      </c>
      <c r="CB7" s="137">
        <v>31251</v>
      </c>
      <c r="CC7" s="137">
        <v>932</v>
      </c>
      <c r="CD7" s="137">
        <v>1002</v>
      </c>
      <c r="CE7" s="137">
        <v>761</v>
      </c>
      <c r="CF7" s="137">
        <v>1677</v>
      </c>
      <c r="CG7" s="137">
        <v>2931</v>
      </c>
      <c r="CH7" s="137">
        <v>306</v>
      </c>
      <c r="CI7" s="137">
        <v>955</v>
      </c>
      <c r="CJ7" s="137">
        <v>500</v>
      </c>
      <c r="CK7" s="137">
        <v>674</v>
      </c>
      <c r="CL7" s="137">
        <v>724</v>
      </c>
      <c r="CM7" s="137">
        <v>552</v>
      </c>
      <c r="CN7" s="137">
        <v>993</v>
      </c>
      <c r="CO7" s="137">
        <v>341</v>
      </c>
      <c r="CP7" s="137">
        <v>541</v>
      </c>
      <c r="CQ7" s="137">
        <v>488</v>
      </c>
      <c r="CR7" s="137">
        <v>223</v>
      </c>
      <c r="CS7" s="137">
        <v>610</v>
      </c>
      <c r="CT7" s="159">
        <v>4921</v>
      </c>
      <c r="CU7" s="159">
        <v>435</v>
      </c>
      <c r="CV7" s="160">
        <v>661</v>
      </c>
      <c r="CW7" s="158">
        <v>140</v>
      </c>
      <c r="CX7" s="158">
        <v>171</v>
      </c>
      <c r="CY7" s="158">
        <v>228</v>
      </c>
      <c r="CZ7" s="158">
        <v>84</v>
      </c>
      <c r="DA7" s="160">
        <v>70</v>
      </c>
      <c r="DB7" s="159">
        <v>3766</v>
      </c>
      <c r="DC7" s="159">
        <v>242</v>
      </c>
      <c r="DD7" s="159">
        <v>2040</v>
      </c>
      <c r="DE7" s="159">
        <v>841</v>
      </c>
      <c r="DF7" s="159">
        <v>352</v>
      </c>
      <c r="DG7" s="159">
        <v>784</v>
      </c>
    </row>
    <row r="8" spans="1:111">
      <c r="A8" s="151">
        <v>2015</v>
      </c>
      <c r="B8" s="158">
        <v>60623</v>
      </c>
      <c r="C8" s="158">
        <v>28104</v>
      </c>
      <c r="D8" s="158">
        <v>34776</v>
      </c>
      <c r="E8" s="158">
        <v>8599</v>
      </c>
      <c r="F8" s="158">
        <v>21585</v>
      </c>
      <c r="G8" s="158">
        <v>62263</v>
      </c>
      <c r="H8" s="158">
        <v>25970</v>
      </c>
      <c r="I8" s="158">
        <v>5144</v>
      </c>
      <c r="J8" s="158">
        <v>9365</v>
      </c>
      <c r="K8" s="158">
        <v>7840</v>
      </c>
      <c r="L8" s="158">
        <v>13948</v>
      </c>
      <c r="M8" s="158">
        <v>14136</v>
      </c>
      <c r="N8" s="158">
        <v>13484</v>
      </c>
      <c r="O8" s="158">
        <v>5151</v>
      </c>
      <c r="P8" s="159">
        <v>46245</v>
      </c>
      <c r="Q8" s="159">
        <v>46088</v>
      </c>
      <c r="R8" s="159">
        <v>27098</v>
      </c>
      <c r="S8" s="159">
        <v>18102</v>
      </c>
      <c r="T8" s="159">
        <v>16653</v>
      </c>
      <c r="U8" s="159">
        <v>33030</v>
      </c>
      <c r="V8" s="159">
        <v>16019</v>
      </c>
      <c r="W8" s="159">
        <v>3616</v>
      </c>
      <c r="X8" s="159">
        <v>2856</v>
      </c>
      <c r="Y8" s="159">
        <v>19717</v>
      </c>
      <c r="Z8" s="159">
        <v>4134</v>
      </c>
      <c r="AA8" s="159">
        <v>17070</v>
      </c>
      <c r="AB8" s="159">
        <v>1112</v>
      </c>
      <c r="AC8" s="159">
        <v>1196</v>
      </c>
      <c r="AD8" s="159">
        <v>1490</v>
      </c>
      <c r="AE8" s="159">
        <v>3318</v>
      </c>
      <c r="AF8" s="159">
        <v>2614</v>
      </c>
      <c r="AG8" s="159">
        <v>2413</v>
      </c>
      <c r="AH8" s="159">
        <v>3349</v>
      </c>
      <c r="AI8" s="159">
        <v>3025</v>
      </c>
      <c r="AJ8" s="159">
        <v>4541</v>
      </c>
      <c r="AK8" s="159">
        <v>9049</v>
      </c>
      <c r="AL8" s="159">
        <v>2343</v>
      </c>
      <c r="AM8" s="159">
        <v>1409</v>
      </c>
      <c r="AN8" s="159">
        <v>1614</v>
      </c>
      <c r="AO8" s="159">
        <v>3500</v>
      </c>
      <c r="AP8" s="158">
        <v>996</v>
      </c>
      <c r="AQ8" s="151">
        <v>6061</v>
      </c>
      <c r="AR8" s="113">
        <v>794</v>
      </c>
      <c r="AS8" s="113">
        <v>761</v>
      </c>
      <c r="AT8" s="151">
        <v>2095</v>
      </c>
      <c r="AU8" s="137">
        <v>1138</v>
      </c>
      <c r="AV8" s="137">
        <v>1172</v>
      </c>
      <c r="AW8" s="159">
        <v>3977</v>
      </c>
      <c r="AX8" s="159">
        <v>1673</v>
      </c>
      <c r="AY8" s="159">
        <v>1940</v>
      </c>
      <c r="AZ8" s="159">
        <v>1638</v>
      </c>
      <c r="BA8" s="138">
        <v>1530</v>
      </c>
      <c r="BB8" s="151">
        <v>21740</v>
      </c>
      <c r="BC8" s="159">
        <v>1072</v>
      </c>
      <c r="BD8" s="151">
        <v>1417</v>
      </c>
      <c r="BE8" s="138">
        <v>3432</v>
      </c>
      <c r="BF8" s="159">
        <v>2242</v>
      </c>
      <c r="BG8" s="159">
        <v>279</v>
      </c>
      <c r="BH8" s="159">
        <v>902</v>
      </c>
      <c r="BI8" s="138">
        <v>1419</v>
      </c>
      <c r="BJ8" s="159">
        <v>1455</v>
      </c>
      <c r="BK8" s="159">
        <v>1263</v>
      </c>
      <c r="BL8" s="159">
        <v>887</v>
      </c>
      <c r="BM8" s="159">
        <v>469</v>
      </c>
      <c r="BN8" s="138">
        <v>14075</v>
      </c>
      <c r="BO8" s="138">
        <v>4015</v>
      </c>
      <c r="BP8" s="138">
        <v>2077</v>
      </c>
      <c r="BQ8" s="138">
        <v>1978</v>
      </c>
      <c r="BR8" s="138">
        <v>1376</v>
      </c>
      <c r="BS8" s="138">
        <v>1506</v>
      </c>
      <c r="BT8" s="138">
        <v>1510</v>
      </c>
      <c r="BU8" s="138">
        <v>321</v>
      </c>
      <c r="BV8" s="138">
        <v>1446</v>
      </c>
      <c r="BW8" s="138">
        <v>1209</v>
      </c>
      <c r="BX8" s="138">
        <v>1010</v>
      </c>
      <c r="BY8" s="138">
        <v>697</v>
      </c>
      <c r="BZ8" s="138">
        <v>979</v>
      </c>
      <c r="CA8" s="113">
        <v>38915</v>
      </c>
      <c r="CB8" s="137">
        <v>43064</v>
      </c>
      <c r="CC8" s="137">
        <v>1151</v>
      </c>
      <c r="CD8" s="137">
        <v>1457</v>
      </c>
      <c r="CE8" s="137">
        <v>902</v>
      </c>
      <c r="CF8" s="137">
        <v>1860</v>
      </c>
      <c r="CG8" s="137">
        <v>4254</v>
      </c>
      <c r="CH8" s="137">
        <v>708</v>
      </c>
      <c r="CI8" s="137">
        <v>982</v>
      </c>
      <c r="CJ8" s="137">
        <v>706</v>
      </c>
      <c r="CK8" s="137">
        <v>789</v>
      </c>
      <c r="CL8" s="137">
        <v>952</v>
      </c>
      <c r="CM8" s="137">
        <v>726</v>
      </c>
      <c r="CN8" s="137">
        <v>1567</v>
      </c>
      <c r="CO8" s="137">
        <v>470</v>
      </c>
      <c r="CP8" s="137">
        <v>814</v>
      </c>
      <c r="CQ8" s="137">
        <v>597</v>
      </c>
      <c r="CR8" s="137">
        <v>278</v>
      </c>
      <c r="CS8" s="137">
        <v>725</v>
      </c>
      <c r="CT8" s="159">
        <v>6432</v>
      </c>
      <c r="CU8" s="159">
        <v>795</v>
      </c>
      <c r="CV8" s="160">
        <v>888</v>
      </c>
      <c r="CW8" s="158">
        <v>338</v>
      </c>
      <c r="CX8" s="158">
        <v>266</v>
      </c>
      <c r="CY8" s="158">
        <v>271</v>
      </c>
      <c r="CZ8" s="158">
        <v>145</v>
      </c>
      <c r="DA8" s="160">
        <v>131</v>
      </c>
      <c r="DB8" s="159">
        <v>8002</v>
      </c>
      <c r="DC8" s="159">
        <v>506</v>
      </c>
      <c r="DD8" s="159">
        <v>1981</v>
      </c>
      <c r="DE8" s="159">
        <v>835</v>
      </c>
      <c r="DF8" s="159">
        <v>335</v>
      </c>
      <c r="DG8" s="159">
        <v>646</v>
      </c>
    </row>
    <row r="9" spans="1:111">
      <c r="A9" s="151">
        <v>2016</v>
      </c>
      <c r="B9" s="158">
        <v>64230</v>
      </c>
      <c r="C9" s="158">
        <v>28782</v>
      </c>
      <c r="D9" s="158">
        <v>29865</v>
      </c>
      <c r="E9" s="158">
        <v>11458</v>
      </c>
      <c r="F9" s="158">
        <v>17790</v>
      </c>
      <c r="G9" s="158">
        <v>53528</v>
      </c>
      <c r="H9" s="158">
        <v>24337</v>
      </c>
      <c r="I9" s="158">
        <v>4599</v>
      </c>
      <c r="J9" s="158">
        <v>8081</v>
      </c>
      <c r="K9" s="158">
        <v>8076</v>
      </c>
      <c r="L9" s="158">
        <v>13253</v>
      </c>
      <c r="M9" s="158">
        <v>13836</v>
      </c>
      <c r="N9" s="158">
        <v>12489</v>
      </c>
      <c r="O9" s="158">
        <v>4910</v>
      </c>
      <c r="P9" s="159">
        <v>41052</v>
      </c>
      <c r="Q9" s="159">
        <v>40792</v>
      </c>
      <c r="R9" s="159">
        <v>29931</v>
      </c>
      <c r="S9" s="159">
        <v>20184</v>
      </c>
      <c r="T9" s="159">
        <v>13695</v>
      </c>
      <c r="U9" s="159">
        <v>28371</v>
      </c>
      <c r="V9" s="159">
        <v>16896</v>
      </c>
      <c r="W9" s="159">
        <v>3973</v>
      </c>
      <c r="X9" s="159">
        <v>1836</v>
      </c>
      <c r="Y9" s="159">
        <v>20075</v>
      </c>
      <c r="Z9" s="159">
        <v>4966</v>
      </c>
      <c r="AA9" s="159">
        <v>18496</v>
      </c>
      <c r="AB9" s="159">
        <v>909</v>
      </c>
      <c r="AC9" s="159">
        <v>1447</v>
      </c>
      <c r="AD9" s="159">
        <v>1180</v>
      </c>
      <c r="AE9" s="159">
        <v>3098</v>
      </c>
      <c r="AF9" s="159">
        <v>2801</v>
      </c>
      <c r="AG9" s="159">
        <v>2268</v>
      </c>
      <c r="AH9" s="159">
        <v>3600</v>
      </c>
      <c r="AI9" s="159">
        <v>3210</v>
      </c>
      <c r="AJ9" s="159">
        <v>4390</v>
      </c>
      <c r="AK9" s="159">
        <v>10052</v>
      </c>
      <c r="AL9" s="159">
        <v>2293</v>
      </c>
      <c r="AM9" s="159">
        <v>1331</v>
      </c>
      <c r="AN9" s="159">
        <v>1306</v>
      </c>
      <c r="AO9" s="159">
        <v>3712</v>
      </c>
      <c r="AP9" s="158">
        <v>890</v>
      </c>
      <c r="AQ9" s="151">
        <v>8477</v>
      </c>
      <c r="AR9" s="113">
        <v>872</v>
      </c>
      <c r="AS9" s="113">
        <v>1297</v>
      </c>
      <c r="AT9" s="151">
        <v>2950</v>
      </c>
      <c r="AU9" s="137">
        <v>1533</v>
      </c>
      <c r="AV9" s="137">
        <v>1985</v>
      </c>
      <c r="AW9" s="159">
        <v>5268</v>
      </c>
      <c r="AX9" s="159">
        <v>3393</v>
      </c>
      <c r="AY9" s="159">
        <v>1607</v>
      </c>
      <c r="AZ9" s="159">
        <v>1841</v>
      </c>
      <c r="BA9" s="138">
        <v>1804</v>
      </c>
      <c r="BB9" s="151">
        <v>22967</v>
      </c>
      <c r="BC9" s="159">
        <v>1278</v>
      </c>
      <c r="BD9" s="151">
        <v>1436</v>
      </c>
      <c r="BE9" s="138">
        <v>3903</v>
      </c>
      <c r="BF9" s="159">
        <v>2498</v>
      </c>
      <c r="BG9" s="159">
        <v>419</v>
      </c>
      <c r="BH9" s="159">
        <v>1226</v>
      </c>
      <c r="BI9" s="138">
        <v>1792</v>
      </c>
      <c r="BJ9" s="159">
        <v>2011</v>
      </c>
      <c r="BK9" s="159">
        <v>1387</v>
      </c>
      <c r="BL9" s="159">
        <v>1103</v>
      </c>
      <c r="BM9" s="159">
        <v>687</v>
      </c>
      <c r="BN9" s="138">
        <v>15037</v>
      </c>
      <c r="BO9" s="138">
        <v>3726</v>
      </c>
      <c r="BP9" s="138">
        <v>2388</v>
      </c>
      <c r="BQ9" s="138">
        <v>2247</v>
      </c>
      <c r="BR9" s="138">
        <v>1523</v>
      </c>
      <c r="BS9" s="138">
        <v>1573</v>
      </c>
      <c r="BT9" s="138">
        <v>1341</v>
      </c>
      <c r="BU9" s="138">
        <v>269</v>
      </c>
      <c r="BV9" s="138">
        <v>1522</v>
      </c>
      <c r="BW9" s="138">
        <v>985</v>
      </c>
      <c r="BX9" s="138">
        <v>1119</v>
      </c>
      <c r="BY9" s="138">
        <v>643</v>
      </c>
      <c r="BZ9" s="138">
        <v>1058</v>
      </c>
      <c r="CA9" s="113">
        <v>42738</v>
      </c>
      <c r="CB9" s="137">
        <v>42311</v>
      </c>
      <c r="CC9" s="137">
        <v>1175</v>
      </c>
      <c r="CD9" s="137">
        <v>1562</v>
      </c>
      <c r="CE9" s="137">
        <v>1096</v>
      </c>
      <c r="CF9" s="137">
        <v>2651</v>
      </c>
      <c r="CG9" s="137">
        <v>4942</v>
      </c>
      <c r="CH9" s="137">
        <v>741</v>
      </c>
      <c r="CI9" s="137">
        <v>853</v>
      </c>
      <c r="CJ9" s="137">
        <v>661</v>
      </c>
      <c r="CK9" s="137">
        <v>1066</v>
      </c>
      <c r="CL9" s="137">
        <v>976</v>
      </c>
      <c r="CM9" s="137">
        <v>797</v>
      </c>
      <c r="CN9" s="137">
        <v>1369</v>
      </c>
      <c r="CO9" s="137">
        <v>494</v>
      </c>
      <c r="CP9" s="137">
        <v>803</v>
      </c>
      <c r="CQ9" s="137">
        <v>656</v>
      </c>
      <c r="CR9" s="137">
        <v>379</v>
      </c>
      <c r="CS9" s="137">
        <v>667</v>
      </c>
      <c r="CT9" s="159">
        <v>7443</v>
      </c>
      <c r="CU9" s="159">
        <v>671</v>
      </c>
      <c r="CV9" s="160">
        <v>917</v>
      </c>
      <c r="CW9" s="158">
        <v>323</v>
      </c>
      <c r="CX9" s="158">
        <v>236</v>
      </c>
      <c r="CY9" s="158">
        <v>469</v>
      </c>
      <c r="CZ9" s="158">
        <v>195</v>
      </c>
      <c r="DA9" s="160">
        <v>115</v>
      </c>
      <c r="DB9" s="159">
        <v>4754</v>
      </c>
      <c r="DC9" s="159">
        <v>552</v>
      </c>
      <c r="DD9" s="159">
        <v>1881</v>
      </c>
      <c r="DE9" s="159">
        <v>523</v>
      </c>
      <c r="DF9" s="159">
        <v>410</v>
      </c>
      <c r="DG9" s="159">
        <v>667</v>
      </c>
    </row>
    <row r="10" spans="1:111">
      <c r="A10" s="151">
        <v>2017</v>
      </c>
      <c r="B10" s="158">
        <v>70464</v>
      </c>
      <c r="C10" s="158">
        <v>32073</v>
      </c>
      <c r="D10" s="158">
        <v>28926</v>
      </c>
      <c r="E10" s="158">
        <v>5765</v>
      </c>
      <c r="F10" s="158">
        <v>16423</v>
      </c>
      <c r="G10" s="158">
        <v>53223</v>
      </c>
      <c r="H10" s="158">
        <v>19057</v>
      </c>
      <c r="I10" s="158">
        <v>6311</v>
      </c>
      <c r="J10" s="158">
        <v>7731</v>
      </c>
      <c r="K10" s="158">
        <v>10017</v>
      </c>
      <c r="L10" s="158">
        <v>14214</v>
      </c>
      <c r="M10" s="158">
        <v>14825</v>
      </c>
      <c r="N10" s="158">
        <v>9849</v>
      </c>
      <c r="O10" s="158">
        <v>4368</v>
      </c>
      <c r="P10" s="159">
        <v>42227</v>
      </c>
      <c r="Q10" s="159">
        <v>36993</v>
      </c>
      <c r="R10" s="159">
        <v>29511</v>
      </c>
      <c r="S10" s="159">
        <v>18153</v>
      </c>
      <c r="T10" s="159">
        <v>12025</v>
      </c>
      <c r="U10" s="159">
        <v>25741</v>
      </c>
      <c r="V10" s="159">
        <v>17317</v>
      </c>
      <c r="W10" s="159">
        <v>4823</v>
      </c>
      <c r="X10" s="159">
        <v>1920</v>
      </c>
      <c r="Y10" s="159">
        <v>19143</v>
      </c>
      <c r="Z10" s="159">
        <v>5660</v>
      </c>
      <c r="AA10" s="159">
        <v>21469</v>
      </c>
      <c r="AB10" s="159">
        <v>970</v>
      </c>
      <c r="AC10" s="159">
        <v>1310</v>
      </c>
      <c r="AD10" s="159">
        <v>882</v>
      </c>
      <c r="AE10" s="159">
        <v>2190</v>
      </c>
      <c r="AF10" s="159">
        <v>2396</v>
      </c>
      <c r="AG10" s="159">
        <v>2358</v>
      </c>
      <c r="AH10" s="159">
        <v>3131</v>
      </c>
      <c r="AI10" s="159">
        <v>2645</v>
      </c>
      <c r="AJ10" s="159">
        <v>4049</v>
      </c>
      <c r="AK10" s="159">
        <v>8910</v>
      </c>
      <c r="AL10" s="159">
        <v>1973</v>
      </c>
      <c r="AM10" s="159">
        <v>1040</v>
      </c>
      <c r="AN10" s="159">
        <v>1562</v>
      </c>
      <c r="AO10" s="159">
        <v>2499</v>
      </c>
      <c r="AP10" s="158">
        <v>829</v>
      </c>
      <c r="AQ10" s="151">
        <v>8202</v>
      </c>
      <c r="AR10" s="113">
        <v>1326</v>
      </c>
      <c r="AS10" s="113">
        <v>1850</v>
      </c>
      <c r="AT10" s="151">
        <v>2947</v>
      </c>
      <c r="AU10" s="137">
        <v>932</v>
      </c>
      <c r="AV10" s="137">
        <v>750</v>
      </c>
      <c r="AW10" s="159">
        <v>5822</v>
      </c>
      <c r="AX10" s="159">
        <v>2871</v>
      </c>
      <c r="AY10" s="159">
        <v>2683</v>
      </c>
      <c r="AZ10" s="159">
        <v>2782</v>
      </c>
      <c r="BA10" s="138">
        <v>2431</v>
      </c>
      <c r="BB10" s="151">
        <v>25528</v>
      </c>
      <c r="BC10" s="159">
        <v>1381</v>
      </c>
      <c r="BD10" s="151">
        <v>1624</v>
      </c>
      <c r="BE10" s="138">
        <v>4303</v>
      </c>
      <c r="BF10" s="159">
        <v>2486</v>
      </c>
      <c r="BG10" s="159">
        <v>421</v>
      </c>
      <c r="BH10" s="159">
        <v>1394</v>
      </c>
      <c r="BI10" s="138">
        <v>2152</v>
      </c>
      <c r="BJ10" s="159">
        <v>2007</v>
      </c>
      <c r="BK10" s="159">
        <v>1463</v>
      </c>
      <c r="BL10" s="159">
        <v>1371</v>
      </c>
      <c r="BM10" s="159">
        <v>561</v>
      </c>
      <c r="BN10" s="138">
        <v>17029</v>
      </c>
      <c r="BO10" s="138">
        <v>3709</v>
      </c>
      <c r="BP10" s="138">
        <v>2315</v>
      </c>
      <c r="BQ10" s="138">
        <v>2602</v>
      </c>
      <c r="BR10" s="138">
        <v>1707</v>
      </c>
      <c r="BS10" s="138">
        <v>1726</v>
      </c>
      <c r="BT10" s="138">
        <v>1544</v>
      </c>
      <c r="BU10" s="138">
        <v>351</v>
      </c>
      <c r="BV10" s="138">
        <v>1512</v>
      </c>
      <c r="BW10" s="138">
        <v>1126</v>
      </c>
      <c r="BX10" s="138">
        <v>1217</v>
      </c>
      <c r="BY10" s="138">
        <v>872</v>
      </c>
      <c r="BZ10" s="138">
        <v>1112</v>
      </c>
      <c r="CA10" s="113">
        <v>34780</v>
      </c>
      <c r="CB10" s="137">
        <v>41059</v>
      </c>
      <c r="CC10" s="137">
        <v>1133</v>
      </c>
      <c r="CD10" s="137">
        <v>1304</v>
      </c>
      <c r="CE10" s="137">
        <v>1413</v>
      </c>
      <c r="CF10" s="137">
        <v>3201</v>
      </c>
      <c r="CG10" s="137">
        <v>4741</v>
      </c>
      <c r="CH10" s="137">
        <v>837</v>
      </c>
      <c r="CI10" s="137">
        <v>983</v>
      </c>
      <c r="CJ10" s="137">
        <v>718</v>
      </c>
      <c r="CK10" s="137">
        <v>1303</v>
      </c>
      <c r="CL10" s="137">
        <v>967</v>
      </c>
      <c r="CM10" s="137">
        <v>702</v>
      </c>
      <c r="CN10" s="137">
        <v>1630</v>
      </c>
      <c r="CO10" s="137">
        <v>589</v>
      </c>
      <c r="CP10" s="137">
        <v>1051</v>
      </c>
      <c r="CQ10" s="137">
        <v>570</v>
      </c>
      <c r="CR10" s="137">
        <v>337</v>
      </c>
      <c r="CS10" s="137">
        <v>651</v>
      </c>
      <c r="CT10" s="159">
        <v>8196</v>
      </c>
      <c r="CU10" s="159">
        <v>1082</v>
      </c>
      <c r="CV10" s="160">
        <v>1003</v>
      </c>
      <c r="CW10" s="158">
        <v>229</v>
      </c>
      <c r="CX10" s="158">
        <v>292</v>
      </c>
      <c r="CY10" s="158">
        <v>323</v>
      </c>
      <c r="CZ10" s="158">
        <v>278</v>
      </c>
      <c r="DA10" s="160">
        <v>213</v>
      </c>
      <c r="DB10" s="159">
        <v>5641</v>
      </c>
      <c r="DC10" s="159">
        <v>520</v>
      </c>
      <c r="DD10" s="159">
        <v>2192</v>
      </c>
      <c r="DE10" s="159">
        <v>590</v>
      </c>
      <c r="DF10" s="159">
        <v>420</v>
      </c>
      <c r="DG10" s="159">
        <v>609</v>
      </c>
    </row>
    <row r="11" spans="1:111">
      <c r="A11" s="151">
        <v>2018</v>
      </c>
      <c r="B11" s="158">
        <v>92460</v>
      </c>
      <c r="C11" s="158">
        <v>44089</v>
      </c>
      <c r="D11" s="158">
        <v>35256</v>
      </c>
      <c r="E11" s="158">
        <v>11247</v>
      </c>
      <c r="F11" s="158">
        <v>23334</v>
      </c>
      <c r="G11" s="158">
        <v>75837</v>
      </c>
      <c r="H11" s="158">
        <v>24578</v>
      </c>
      <c r="I11" s="158">
        <v>5790</v>
      </c>
      <c r="J11" s="158">
        <v>8689</v>
      </c>
      <c r="K11" s="158">
        <v>15932</v>
      </c>
      <c r="L11" s="158">
        <v>22804</v>
      </c>
      <c r="M11" s="158">
        <v>15348</v>
      </c>
      <c r="N11" s="158">
        <v>15555</v>
      </c>
      <c r="O11" s="158">
        <v>8488</v>
      </c>
      <c r="P11" s="159">
        <v>55379</v>
      </c>
      <c r="Q11" s="159">
        <v>44777</v>
      </c>
      <c r="R11" s="159">
        <v>38181</v>
      </c>
      <c r="S11" s="159">
        <v>24589</v>
      </c>
      <c r="T11" s="159">
        <v>18672</v>
      </c>
      <c r="U11" s="159">
        <v>37288</v>
      </c>
      <c r="V11" s="159">
        <v>23711</v>
      </c>
      <c r="W11" s="159">
        <v>6125</v>
      </c>
      <c r="X11" s="159">
        <v>2216</v>
      </c>
      <c r="Y11" s="159">
        <v>26287</v>
      </c>
      <c r="Z11" s="159">
        <v>7375</v>
      </c>
      <c r="AA11" s="159">
        <v>28438</v>
      </c>
      <c r="AB11" s="159">
        <v>1276</v>
      </c>
      <c r="AC11" s="159">
        <v>2307</v>
      </c>
      <c r="AD11" s="159">
        <v>1503</v>
      </c>
      <c r="AE11" s="159">
        <v>3290</v>
      </c>
      <c r="AF11" s="159">
        <v>4892</v>
      </c>
      <c r="AG11" s="159">
        <v>2313</v>
      </c>
      <c r="AH11" s="159">
        <v>4707</v>
      </c>
      <c r="AI11" s="159">
        <v>3944</v>
      </c>
      <c r="AJ11" s="159">
        <v>5577</v>
      </c>
      <c r="AK11" s="159">
        <v>10781</v>
      </c>
      <c r="AL11" s="159">
        <v>3271</v>
      </c>
      <c r="AM11" s="159">
        <v>1567</v>
      </c>
      <c r="AN11" s="159">
        <v>1780</v>
      </c>
      <c r="AO11" s="159">
        <v>3304</v>
      </c>
      <c r="AP11" s="158">
        <v>1097</v>
      </c>
      <c r="AQ11" s="151">
        <v>13015</v>
      </c>
      <c r="AR11" s="113">
        <v>1888</v>
      </c>
      <c r="AS11" s="113">
        <v>2522</v>
      </c>
      <c r="AT11" s="151">
        <v>5366</v>
      </c>
      <c r="AU11" s="137">
        <v>1072</v>
      </c>
      <c r="AV11" s="137">
        <v>2796</v>
      </c>
      <c r="AW11" s="159">
        <v>8901</v>
      </c>
      <c r="AX11" s="159">
        <v>4276</v>
      </c>
      <c r="AY11" s="159">
        <v>3813</v>
      </c>
      <c r="AZ11" s="159">
        <v>4532</v>
      </c>
      <c r="BA11" s="138">
        <v>4158</v>
      </c>
      <c r="BB11" s="151">
        <v>32397</v>
      </c>
      <c r="BC11" s="159">
        <v>2681</v>
      </c>
      <c r="BD11" s="151">
        <v>1930</v>
      </c>
      <c r="BE11" s="138">
        <v>6701</v>
      </c>
      <c r="BF11" s="159">
        <v>4105</v>
      </c>
      <c r="BG11" s="159">
        <v>572</v>
      </c>
      <c r="BH11" s="159">
        <v>2234</v>
      </c>
      <c r="BI11" s="138">
        <v>3130</v>
      </c>
      <c r="BJ11" s="159">
        <v>3125</v>
      </c>
      <c r="BK11" s="159">
        <v>2099</v>
      </c>
      <c r="BL11" s="159">
        <v>1864</v>
      </c>
      <c r="BM11" s="159">
        <v>772</v>
      </c>
      <c r="BN11" s="138">
        <v>21047</v>
      </c>
      <c r="BO11" s="138">
        <v>4956</v>
      </c>
      <c r="BP11" s="138">
        <v>2972</v>
      </c>
      <c r="BQ11" s="138">
        <v>3248</v>
      </c>
      <c r="BR11" s="138">
        <v>2658</v>
      </c>
      <c r="BS11" s="138">
        <v>2148</v>
      </c>
      <c r="BT11" s="138">
        <v>2188</v>
      </c>
      <c r="BU11" s="138">
        <v>366</v>
      </c>
      <c r="BV11" s="138">
        <v>2128</v>
      </c>
      <c r="BW11" s="138">
        <v>1582</v>
      </c>
      <c r="BX11" s="138">
        <v>1595</v>
      </c>
      <c r="BY11" s="138">
        <v>1180</v>
      </c>
      <c r="BZ11" s="138">
        <v>1669</v>
      </c>
      <c r="CA11" s="113">
        <v>45688</v>
      </c>
      <c r="CB11" s="137">
        <v>57462</v>
      </c>
      <c r="CC11" s="137">
        <v>1451</v>
      </c>
      <c r="CD11" s="137">
        <v>1333</v>
      </c>
      <c r="CE11" s="137">
        <v>1774</v>
      </c>
      <c r="CF11" s="137">
        <v>4021</v>
      </c>
      <c r="CG11" s="137">
        <v>6630</v>
      </c>
      <c r="CH11" s="137">
        <v>928</v>
      </c>
      <c r="CI11" s="137">
        <v>1282</v>
      </c>
      <c r="CJ11" s="137">
        <v>1305</v>
      </c>
      <c r="CK11" s="137">
        <v>1397</v>
      </c>
      <c r="CL11" s="137">
        <v>1411</v>
      </c>
      <c r="CM11" s="137">
        <v>1081</v>
      </c>
      <c r="CN11" s="137">
        <v>1707</v>
      </c>
      <c r="CO11" s="137">
        <v>837</v>
      </c>
      <c r="CP11" s="137">
        <v>1342</v>
      </c>
      <c r="CQ11" s="137">
        <v>1027</v>
      </c>
      <c r="CR11" s="137">
        <v>584</v>
      </c>
      <c r="CS11" s="137">
        <v>683</v>
      </c>
      <c r="CT11" s="159">
        <v>12340</v>
      </c>
      <c r="CU11" s="159">
        <v>1308</v>
      </c>
      <c r="CV11" s="160">
        <v>1473</v>
      </c>
      <c r="CW11" s="158">
        <v>318</v>
      </c>
      <c r="CX11" s="158">
        <v>461</v>
      </c>
      <c r="CY11" s="158">
        <v>336</v>
      </c>
      <c r="CZ11" s="158">
        <v>381</v>
      </c>
      <c r="DA11" s="160">
        <v>318</v>
      </c>
      <c r="DB11" s="159">
        <v>9113</v>
      </c>
      <c r="DC11" s="159">
        <v>764</v>
      </c>
      <c r="DD11" s="159">
        <v>3245</v>
      </c>
      <c r="DE11" s="159">
        <v>1045</v>
      </c>
      <c r="DF11" s="159">
        <v>837</v>
      </c>
      <c r="DG11" s="159">
        <v>910</v>
      </c>
    </row>
    <row r="12" spans="1:111">
      <c r="A12" s="151">
        <v>2019</v>
      </c>
      <c r="B12" s="158">
        <v>100600</v>
      </c>
      <c r="C12" s="158">
        <v>55004</v>
      </c>
      <c r="D12" s="158">
        <v>38335</v>
      </c>
      <c r="E12" s="158">
        <v>12603</v>
      </c>
      <c r="F12" s="158">
        <v>24858</v>
      </c>
      <c r="G12" s="158">
        <v>81145</v>
      </c>
      <c r="H12" s="158">
        <v>19837</v>
      </c>
      <c r="I12" s="158">
        <v>6837</v>
      </c>
      <c r="J12" s="158">
        <v>7676</v>
      </c>
      <c r="K12" s="158">
        <v>15713</v>
      </c>
      <c r="L12" s="158">
        <v>18736</v>
      </c>
      <c r="M12" s="158">
        <v>12639</v>
      </c>
      <c r="N12" s="158">
        <v>14872</v>
      </c>
      <c r="O12" s="158">
        <v>7890</v>
      </c>
      <c r="P12" s="159">
        <v>61568</v>
      </c>
      <c r="Q12" s="159">
        <v>47220</v>
      </c>
      <c r="R12" s="159">
        <v>37009</v>
      </c>
      <c r="S12" s="159">
        <v>27771</v>
      </c>
      <c r="T12" s="159">
        <v>16419</v>
      </c>
      <c r="U12" s="159">
        <v>26934</v>
      </c>
      <c r="V12" s="159">
        <v>27237</v>
      </c>
      <c r="W12" s="159">
        <v>4754</v>
      </c>
      <c r="X12" s="159">
        <v>2027</v>
      </c>
      <c r="Y12" s="159">
        <v>26936</v>
      </c>
      <c r="Z12" s="159">
        <v>7445</v>
      </c>
      <c r="AA12" s="159">
        <v>30245</v>
      </c>
      <c r="AB12" s="159">
        <v>1616</v>
      </c>
      <c r="AC12" s="159">
        <v>2411</v>
      </c>
      <c r="AD12" s="159">
        <v>1779</v>
      </c>
      <c r="AE12" s="159">
        <v>3608</v>
      </c>
      <c r="AF12" s="159">
        <v>5209</v>
      </c>
      <c r="AG12" s="159">
        <v>2067</v>
      </c>
      <c r="AH12" s="159">
        <v>6023</v>
      </c>
      <c r="AI12" s="159">
        <v>3302</v>
      </c>
      <c r="AJ12" s="159">
        <v>5167</v>
      </c>
      <c r="AK12" s="159">
        <v>9975</v>
      </c>
      <c r="AL12" s="159">
        <v>2978</v>
      </c>
      <c r="AM12" s="159">
        <v>1972</v>
      </c>
      <c r="AN12" s="159">
        <v>1844</v>
      </c>
      <c r="AO12" s="159">
        <v>3171</v>
      </c>
      <c r="AP12" s="158">
        <v>1187</v>
      </c>
      <c r="AQ12" s="151">
        <v>13057</v>
      </c>
      <c r="AR12" s="113">
        <v>2271</v>
      </c>
      <c r="AS12" s="113">
        <v>1937</v>
      </c>
      <c r="AT12" s="151">
        <v>6121</v>
      </c>
      <c r="AU12" s="137">
        <v>1266</v>
      </c>
      <c r="AV12" s="137">
        <v>1953</v>
      </c>
      <c r="AW12" s="159">
        <v>12231</v>
      </c>
      <c r="AX12" s="159">
        <v>4682</v>
      </c>
      <c r="AY12" s="159">
        <v>4744</v>
      </c>
      <c r="AZ12" s="159">
        <v>5425</v>
      </c>
      <c r="BA12" s="138">
        <v>4845</v>
      </c>
      <c r="BB12" s="151">
        <v>39258</v>
      </c>
      <c r="BC12" s="159">
        <v>2896</v>
      </c>
      <c r="BD12" s="151">
        <v>2543</v>
      </c>
      <c r="BE12" s="138">
        <v>7104</v>
      </c>
      <c r="BF12" s="159">
        <v>4109</v>
      </c>
      <c r="BG12" s="159">
        <v>722</v>
      </c>
      <c r="BH12" s="159">
        <v>2592</v>
      </c>
      <c r="BI12" s="138">
        <v>3086</v>
      </c>
      <c r="BJ12" s="159">
        <v>3582</v>
      </c>
      <c r="BK12" s="159">
        <v>2571</v>
      </c>
      <c r="BL12" s="159">
        <v>2131</v>
      </c>
      <c r="BM12" s="159">
        <v>956</v>
      </c>
      <c r="BN12" s="138">
        <v>22814</v>
      </c>
      <c r="BO12" s="138">
        <v>5213</v>
      </c>
      <c r="BP12" s="138">
        <v>2873</v>
      </c>
      <c r="BQ12" s="138">
        <v>3814</v>
      </c>
      <c r="BR12" s="138">
        <v>3786</v>
      </c>
      <c r="BS12" s="138">
        <v>2437</v>
      </c>
      <c r="BT12" s="138">
        <v>2656</v>
      </c>
      <c r="BU12" s="138">
        <v>433</v>
      </c>
      <c r="BV12" s="138">
        <v>2708</v>
      </c>
      <c r="BW12" s="138">
        <v>2019</v>
      </c>
      <c r="BX12" s="138">
        <v>1711</v>
      </c>
      <c r="BY12" s="138">
        <v>1902</v>
      </c>
      <c r="BZ12" s="138">
        <v>1755</v>
      </c>
      <c r="CA12" s="113">
        <v>43872</v>
      </c>
      <c r="CB12" s="137">
        <v>51079</v>
      </c>
      <c r="CC12" s="137">
        <v>1881</v>
      </c>
      <c r="CD12" s="137">
        <v>1389</v>
      </c>
      <c r="CE12" s="137">
        <v>1925</v>
      </c>
      <c r="CF12" s="137">
        <v>3775</v>
      </c>
      <c r="CG12" s="137">
        <v>6342</v>
      </c>
      <c r="CH12" s="137">
        <v>756</v>
      </c>
      <c r="CI12" s="137">
        <v>1443</v>
      </c>
      <c r="CJ12" s="137">
        <v>1415</v>
      </c>
      <c r="CK12" s="137">
        <v>1736</v>
      </c>
      <c r="CL12" s="137">
        <v>1805</v>
      </c>
      <c r="CM12" s="137">
        <v>1379</v>
      </c>
      <c r="CN12" s="137">
        <v>1971</v>
      </c>
      <c r="CO12" s="137">
        <v>985</v>
      </c>
      <c r="CP12" s="137">
        <v>1324</v>
      </c>
      <c r="CQ12" s="137">
        <v>748</v>
      </c>
      <c r="CR12" s="137">
        <v>597</v>
      </c>
      <c r="CS12" s="137">
        <v>579</v>
      </c>
      <c r="CT12" s="159">
        <v>14419</v>
      </c>
      <c r="CU12" s="159">
        <v>1496</v>
      </c>
      <c r="CV12" s="160">
        <v>1514</v>
      </c>
      <c r="CW12" s="158">
        <v>218</v>
      </c>
      <c r="CX12" s="158">
        <v>585</v>
      </c>
      <c r="CY12" s="158">
        <v>304</v>
      </c>
      <c r="CZ12" s="158">
        <v>368</v>
      </c>
      <c r="DA12" s="160">
        <v>228</v>
      </c>
      <c r="DB12" s="159">
        <v>10770</v>
      </c>
      <c r="DC12" s="159">
        <v>1278</v>
      </c>
      <c r="DD12" s="159">
        <v>4172</v>
      </c>
      <c r="DE12" s="159">
        <v>1519</v>
      </c>
      <c r="DF12" s="159">
        <v>1043</v>
      </c>
      <c r="DG12" s="159">
        <v>1398</v>
      </c>
    </row>
    <row r="13" spans="1:111">
      <c r="A13" s="151">
        <v>2020</v>
      </c>
      <c r="B13" s="158">
        <v>139800</v>
      </c>
      <c r="C13" s="158">
        <v>76323</v>
      </c>
      <c r="D13" s="158">
        <v>60702</v>
      </c>
      <c r="E13" s="158">
        <v>27368</v>
      </c>
      <c r="F13" s="158">
        <v>41321</v>
      </c>
      <c r="G13" s="158">
        <v>138861</v>
      </c>
      <c r="H13" s="158">
        <v>30662</v>
      </c>
      <c r="I13" s="158">
        <v>10046</v>
      </c>
      <c r="J13" s="158">
        <v>11768</v>
      </c>
      <c r="K13" s="158">
        <v>21533</v>
      </c>
      <c r="L13" s="158">
        <v>28486</v>
      </c>
      <c r="M13" s="158">
        <v>19814</v>
      </c>
      <c r="N13" s="158">
        <v>20265</v>
      </c>
      <c r="O13" s="158">
        <v>13960</v>
      </c>
      <c r="P13" s="159">
        <v>92399</v>
      </c>
      <c r="Q13" s="159">
        <v>60520</v>
      </c>
      <c r="R13" s="159">
        <v>52199</v>
      </c>
      <c r="S13" s="159">
        <v>34967</v>
      </c>
      <c r="T13" s="159">
        <v>17711</v>
      </c>
      <c r="U13" s="159">
        <v>35574</v>
      </c>
      <c r="V13" s="159">
        <v>42447</v>
      </c>
      <c r="W13" s="159">
        <v>6557</v>
      </c>
      <c r="X13" s="159">
        <v>2805</v>
      </c>
      <c r="Y13" s="159">
        <v>34830</v>
      </c>
      <c r="Z13" s="159">
        <v>11606</v>
      </c>
      <c r="AA13" s="159">
        <v>41054</v>
      </c>
      <c r="AB13" s="159">
        <v>2925</v>
      </c>
      <c r="AC13" s="159">
        <v>4452</v>
      </c>
      <c r="AD13" s="159">
        <v>4122</v>
      </c>
      <c r="AE13" s="159">
        <v>4513</v>
      </c>
      <c r="AF13" s="159">
        <v>7153</v>
      </c>
      <c r="AG13" s="159">
        <v>3261</v>
      </c>
      <c r="AH13" s="159">
        <v>8654</v>
      </c>
      <c r="AI13" s="159">
        <v>5401</v>
      </c>
      <c r="AJ13" s="159">
        <v>7829</v>
      </c>
      <c r="AK13" s="159">
        <v>13228</v>
      </c>
      <c r="AL13" s="159">
        <v>5320</v>
      </c>
      <c r="AM13" s="159">
        <v>2382</v>
      </c>
      <c r="AN13" s="159">
        <v>2374</v>
      </c>
      <c r="AO13" s="159">
        <v>5479</v>
      </c>
      <c r="AP13" s="158">
        <v>1549</v>
      </c>
      <c r="AQ13" s="151">
        <v>17910</v>
      </c>
      <c r="AR13" s="113">
        <v>2770</v>
      </c>
      <c r="AS13" s="113">
        <v>2157</v>
      </c>
      <c r="AT13" s="151">
        <v>9026</v>
      </c>
      <c r="AU13" s="137">
        <v>2313</v>
      </c>
      <c r="AV13" s="137">
        <v>2279</v>
      </c>
      <c r="AW13" s="159">
        <v>17623</v>
      </c>
      <c r="AX13" s="159">
        <v>6415</v>
      </c>
      <c r="AY13" s="159">
        <v>7192</v>
      </c>
      <c r="AZ13" s="159">
        <v>6229</v>
      </c>
      <c r="BA13" s="138">
        <v>6219</v>
      </c>
      <c r="BB13" s="151">
        <v>58923</v>
      </c>
      <c r="BC13" s="159">
        <v>3910</v>
      </c>
      <c r="BD13" s="151">
        <v>4063</v>
      </c>
      <c r="BE13" s="138">
        <v>8209</v>
      </c>
      <c r="BF13" s="159">
        <v>7077</v>
      </c>
      <c r="BG13" s="159">
        <v>1263</v>
      </c>
      <c r="BH13" s="159">
        <v>3445</v>
      </c>
      <c r="BI13" s="138">
        <v>4235</v>
      </c>
      <c r="BJ13" s="159">
        <v>5290</v>
      </c>
      <c r="BK13" s="159">
        <v>4620</v>
      </c>
      <c r="BL13" s="159">
        <v>3653</v>
      </c>
      <c r="BM13" s="159">
        <v>1653</v>
      </c>
      <c r="BN13" s="138">
        <v>33301</v>
      </c>
      <c r="BO13" s="138">
        <v>7280</v>
      </c>
      <c r="BP13" s="138">
        <v>4205</v>
      </c>
      <c r="BQ13" s="138">
        <v>4889</v>
      </c>
      <c r="BR13" s="138">
        <v>4319</v>
      </c>
      <c r="BS13" s="138">
        <v>4158</v>
      </c>
      <c r="BT13" s="138">
        <v>3893</v>
      </c>
      <c r="BU13" s="138">
        <v>715</v>
      </c>
      <c r="BV13" s="138">
        <v>3725</v>
      </c>
      <c r="BW13" s="138">
        <v>3015</v>
      </c>
      <c r="BX13" s="138">
        <v>3093</v>
      </c>
      <c r="BY13" s="138">
        <v>2795</v>
      </c>
      <c r="BZ13" s="138">
        <v>2544</v>
      </c>
      <c r="CA13" s="113">
        <v>55377</v>
      </c>
      <c r="CB13" s="137">
        <v>66042</v>
      </c>
      <c r="CC13" s="137">
        <v>2384</v>
      </c>
      <c r="CD13" s="137">
        <v>1588</v>
      </c>
      <c r="CE13" s="137">
        <v>2553</v>
      </c>
      <c r="CF13" s="137">
        <v>4792</v>
      </c>
      <c r="CG13" s="137">
        <v>7643</v>
      </c>
      <c r="CH13" s="137">
        <v>857</v>
      </c>
      <c r="CI13" s="137">
        <v>2119</v>
      </c>
      <c r="CJ13" s="137">
        <v>2024</v>
      </c>
      <c r="CK13" s="137">
        <v>2021</v>
      </c>
      <c r="CL13" s="137">
        <v>2585</v>
      </c>
      <c r="CM13" s="137">
        <v>1977</v>
      </c>
      <c r="CN13" s="137">
        <v>3925</v>
      </c>
      <c r="CO13" s="137">
        <v>1553</v>
      </c>
      <c r="CP13" s="137">
        <v>2157</v>
      </c>
      <c r="CQ13" s="137">
        <v>911</v>
      </c>
      <c r="CR13" s="137">
        <v>1032</v>
      </c>
      <c r="CS13" s="137">
        <v>797</v>
      </c>
      <c r="CT13" s="159">
        <v>18538</v>
      </c>
      <c r="CU13" s="159">
        <v>2027</v>
      </c>
      <c r="CV13" s="160">
        <v>2059</v>
      </c>
      <c r="CW13" s="158">
        <v>470</v>
      </c>
      <c r="CX13" s="158">
        <v>808</v>
      </c>
      <c r="CY13" s="158">
        <v>438</v>
      </c>
      <c r="CZ13" s="158">
        <v>545</v>
      </c>
      <c r="DA13" s="160">
        <v>334</v>
      </c>
      <c r="DB13" s="159">
        <v>15379</v>
      </c>
      <c r="DC13" s="159">
        <v>1900</v>
      </c>
      <c r="DD13" s="159">
        <v>6140</v>
      </c>
      <c r="DE13" s="159">
        <v>1707</v>
      </c>
      <c r="DF13" s="159">
        <v>1761</v>
      </c>
      <c r="DG13" s="159">
        <v>2193</v>
      </c>
    </row>
    <row r="14" spans="1:111">
      <c r="A14" s="151">
        <v>2021</v>
      </c>
      <c r="B14" s="128">
        <v>179317</v>
      </c>
      <c r="C14" s="128">
        <v>91964</v>
      </c>
      <c r="D14" s="128">
        <v>79738</v>
      </c>
      <c r="E14" s="128">
        <v>41895</v>
      </c>
      <c r="F14" s="128">
        <v>51955</v>
      </c>
      <c r="G14" s="128">
        <v>185133</v>
      </c>
      <c r="H14" s="128">
        <v>40867</v>
      </c>
      <c r="I14" s="128">
        <v>9607</v>
      </c>
      <c r="J14" s="128">
        <v>14831</v>
      </c>
      <c r="K14" s="128">
        <v>23681</v>
      </c>
      <c r="L14" s="128">
        <v>28942</v>
      </c>
      <c r="M14" s="128">
        <v>22692</v>
      </c>
      <c r="N14" s="128">
        <v>8957</v>
      </c>
      <c r="O14" s="128">
        <v>17078</v>
      </c>
      <c r="P14" s="159">
        <v>122520</v>
      </c>
      <c r="Q14" s="159">
        <v>72390</v>
      </c>
      <c r="R14" s="159">
        <v>61313</v>
      </c>
      <c r="S14" s="159">
        <v>41264</v>
      </c>
      <c r="T14" s="159">
        <v>20254</v>
      </c>
      <c r="U14" s="159">
        <v>38293</v>
      </c>
      <c r="V14" s="159">
        <v>46180</v>
      </c>
      <c r="W14" s="159">
        <v>7940</v>
      </c>
      <c r="X14" s="159">
        <v>3154</v>
      </c>
      <c r="Y14" s="159">
        <v>29269</v>
      </c>
      <c r="Z14" s="159">
        <v>12860</v>
      </c>
      <c r="AA14" s="159">
        <v>53843</v>
      </c>
      <c r="AB14" s="159">
        <v>4534</v>
      </c>
      <c r="AC14" s="159">
        <v>4023</v>
      </c>
      <c r="AD14" s="159">
        <v>4650</v>
      </c>
      <c r="AE14" s="159">
        <v>6453</v>
      </c>
      <c r="AF14" s="159">
        <v>7600</v>
      </c>
      <c r="AG14" s="159">
        <v>4280</v>
      </c>
      <c r="AH14" s="159">
        <v>11380</v>
      </c>
      <c r="AI14" s="159">
        <v>6635</v>
      </c>
      <c r="AJ14" s="159">
        <v>9538</v>
      </c>
      <c r="AK14" s="159">
        <v>16963</v>
      </c>
      <c r="AL14" s="159">
        <v>6921</v>
      </c>
      <c r="AM14" s="159">
        <v>3303</v>
      </c>
      <c r="AN14" s="159">
        <v>2666</v>
      </c>
      <c r="AO14" s="159">
        <v>7426</v>
      </c>
      <c r="AP14" s="128">
        <v>2260</v>
      </c>
      <c r="AQ14" s="151">
        <v>23800</v>
      </c>
      <c r="AR14" s="113">
        <v>3275</v>
      </c>
      <c r="AS14" s="113">
        <v>2460</v>
      </c>
      <c r="AT14" s="151">
        <v>10491</v>
      </c>
      <c r="AU14" s="137">
        <v>2731</v>
      </c>
      <c r="AV14" s="137">
        <v>2716</v>
      </c>
      <c r="AW14" s="159">
        <v>19731</v>
      </c>
      <c r="AX14" s="159">
        <v>8647</v>
      </c>
      <c r="AY14" s="159">
        <v>8644</v>
      </c>
      <c r="AZ14" s="159">
        <v>7079</v>
      </c>
      <c r="BA14" s="138">
        <v>7616</v>
      </c>
      <c r="BB14" s="151">
        <v>86379</v>
      </c>
      <c r="BC14" s="159">
        <v>5169</v>
      </c>
      <c r="BD14" s="151">
        <v>4749</v>
      </c>
      <c r="BE14" s="138">
        <v>10539</v>
      </c>
      <c r="BF14" s="159">
        <v>10672</v>
      </c>
      <c r="BG14" s="159">
        <v>1970</v>
      </c>
      <c r="BH14" s="159">
        <v>4972</v>
      </c>
      <c r="BI14" s="138">
        <v>5672</v>
      </c>
      <c r="BJ14" s="159">
        <v>6986</v>
      </c>
      <c r="BK14" s="159">
        <v>6030</v>
      </c>
      <c r="BL14" s="159">
        <v>4717</v>
      </c>
      <c r="BM14" s="159">
        <v>2135</v>
      </c>
      <c r="BN14" s="138">
        <v>45199</v>
      </c>
      <c r="BO14" s="138">
        <v>8102</v>
      </c>
      <c r="BP14" s="138">
        <v>5434</v>
      </c>
      <c r="BQ14" s="138">
        <v>6341</v>
      </c>
      <c r="BR14" s="138">
        <v>5266</v>
      </c>
      <c r="BS14" s="138">
        <v>5047</v>
      </c>
      <c r="BT14" s="138">
        <v>4944</v>
      </c>
      <c r="BU14" s="138">
        <v>651</v>
      </c>
      <c r="BV14" s="138">
        <v>4075</v>
      </c>
      <c r="BW14" s="138">
        <v>3535</v>
      </c>
      <c r="BX14" s="138">
        <v>3645</v>
      </c>
      <c r="BY14" s="138">
        <v>2759</v>
      </c>
      <c r="BZ14" s="138">
        <v>2822</v>
      </c>
      <c r="CA14" s="113">
        <v>76206</v>
      </c>
      <c r="CB14" s="137">
        <v>89075</v>
      </c>
      <c r="CC14" s="137">
        <v>3484</v>
      </c>
      <c r="CD14" s="137">
        <v>1927</v>
      </c>
      <c r="CE14" s="137">
        <v>3576</v>
      </c>
      <c r="CF14" s="137">
        <v>6688</v>
      </c>
      <c r="CG14" s="137">
        <v>9691</v>
      </c>
      <c r="CH14" s="137">
        <v>1242</v>
      </c>
      <c r="CI14" s="137">
        <v>2810</v>
      </c>
      <c r="CJ14" s="137">
        <v>2645</v>
      </c>
      <c r="CK14" s="137">
        <v>2480</v>
      </c>
      <c r="CL14" s="137">
        <v>3291</v>
      </c>
      <c r="CM14" s="137">
        <v>2838</v>
      </c>
      <c r="CN14" s="137">
        <v>6012</v>
      </c>
      <c r="CO14" s="137">
        <v>2098</v>
      </c>
      <c r="CP14" s="137">
        <v>3146</v>
      </c>
      <c r="CQ14" s="137">
        <v>1425</v>
      </c>
      <c r="CR14" s="137">
        <v>1234</v>
      </c>
      <c r="CS14" s="137">
        <v>1347</v>
      </c>
      <c r="CT14" s="159">
        <v>26267</v>
      </c>
      <c r="CU14" s="159">
        <v>2680</v>
      </c>
      <c r="CV14" s="160">
        <v>2814</v>
      </c>
      <c r="CW14" s="128">
        <v>810</v>
      </c>
      <c r="CX14" s="128">
        <v>990</v>
      </c>
      <c r="CY14" s="128">
        <v>388</v>
      </c>
      <c r="CZ14" s="128">
        <v>562</v>
      </c>
      <c r="DA14" s="160">
        <v>591</v>
      </c>
      <c r="DB14" s="159">
        <v>17154</v>
      </c>
      <c r="DC14" s="159">
        <v>2209</v>
      </c>
      <c r="DD14" s="159">
        <v>6937</v>
      </c>
      <c r="DE14" s="159">
        <v>1930</v>
      </c>
      <c r="DF14" s="159">
        <v>2125</v>
      </c>
      <c r="DG14" s="159">
        <v>2266</v>
      </c>
    </row>
    <row r="16" spans="1:111">
      <c r="A16" s="151" t="s">
        <v>265</v>
      </c>
    </row>
    <row r="17" spans="1:111">
      <c r="B17" s="128" t="s">
        <v>11</v>
      </c>
      <c r="C17" s="128" t="s">
        <v>12</v>
      </c>
      <c r="D17" s="128" t="s">
        <v>13</v>
      </c>
      <c r="E17" s="128" t="s">
        <v>14</v>
      </c>
      <c r="F17" s="128" t="s">
        <v>15</v>
      </c>
      <c r="G17" s="128" t="s">
        <v>16</v>
      </c>
      <c r="H17" s="128" t="s">
        <v>17</v>
      </c>
      <c r="I17" s="128" t="s">
        <v>18</v>
      </c>
      <c r="J17" s="128" t="s">
        <v>19</v>
      </c>
      <c r="K17" s="128" t="s">
        <v>20</v>
      </c>
      <c r="L17" s="128" t="s">
        <v>21</v>
      </c>
      <c r="M17" s="128" t="s">
        <v>22</v>
      </c>
      <c r="N17" s="128" t="s">
        <v>23</v>
      </c>
      <c r="O17" s="128" t="s">
        <v>24</v>
      </c>
      <c r="P17" s="113" t="s">
        <v>25</v>
      </c>
      <c r="Q17" s="113" t="s">
        <v>26</v>
      </c>
      <c r="R17" s="113" t="s">
        <v>27</v>
      </c>
      <c r="S17" s="113" t="s">
        <v>28</v>
      </c>
      <c r="T17" s="113" t="s">
        <v>29</v>
      </c>
      <c r="U17" s="113" t="s">
        <v>30</v>
      </c>
      <c r="V17" s="113" t="s">
        <v>31</v>
      </c>
      <c r="W17" s="113" t="s">
        <v>32</v>
      </c>
      <c r="X17" s="113" t="s">
        <v>33</v>
      </c>
      <c r="Y17" s="113" t="s">
        <v>34</v>
      </c>
      <c r="Z17" s="113" t="s">
        <v>35</v>
      </c>
      <c r="AA17" s="113" t="s">
        <v>36</v>
      </c>
      <c r="AB17" s="113" t="s">
        <v>41</v>
      </c>
      <c r="AC17" s="161" t="s">
        <v>248</v>
      </c>
      <c r="AD17" s="113" t="s">
        <v>47</v>
      </c>
      <c r="AE17" s="113" t="s">
        <v>38</v>
      </c>
      <c r="AF17" s="113" t="s">
        <v>46</v>
      </c>
      <c r="AG17" s="113" t="s">
        <v>39</v>
      </c>
      <c r="AH17" s="113" t="s">
        <v>45</v>
      </c>
      <c r="AI17" s="113" t="s">
        <v>48</v>
      </c>
      <c r="AJ17" s="113" t="s">
        <v>40</v>
      </c>
      <c r="AK17" s="113" t="s">
        <v>37</v>
      </c>
      <c r="AL17" s="113" t="s">
        <v>51</v>
      </c>
      <c r="AM17" s="113" t="s">
        <v>42</v>
      </c>
      <c r="AN17" s="113" t="s">
        <v>50</v>
      </c>
      <c r="AO17" s="113" t="s">
        <v>43</v>
      </c>
      <c r="AP17" s="113" t="s">
        <v>44</v>
      </c>
      <c r="AQ17" s="101" t="s">
        <v>249</v>
      </c>
      <c r="AR17" s="113" t="s">
        <v>53</v>
      </c>
      <c r="AS17" s="113" t="s">
        <v>54</v>
      </c>
      <c r="AT17" s="101" t="s">
        <v>250</v>
      </c>
      <c r="AU17" s="156" t="s">
        <v>56</v>
      </c>
      <c r="AV17" s="156" t="s">
        <v>57</v>
      </c>
      <c r="AW17" s="101" t="s">
        <v>251</v>
      </c>
      <c r="AX17" s="113" t="s">
        <v>59</v>
      </c>
      <c r="AY17" s="101" t="s">
        <v>252</v>
      </c>
      <c r="AZ17" s="101" t="s">
        <v>253</v>
      </c>
      <c r="BA17" s="101" t="s">
        <v>254</v>
      </c>
      <c r="BB17" s="101" t="s">
        <v>63</v>
      </c>
      <c r="BC17" s="101" t="s">
        <v>255</v>
      </c>
      <c r="BD17" s="101" t="s">
        <v>65</v>
      </c>
      <c r="BE17" s="101" t="s">
        <v>66</v>
      </c>
      <c r="BF17" s="101" t="s">
        <v>256</v>
      </c>
      <c r="BG17" s="101" t="s">
        <v>219</v>
      </c>
      <c r="BH17" s="101" t="s">
        <v>257</v>
      </c>
      <c r="BI17" s="101" t="s">
        <v>258</v>
      </c>
      <c r="BJ17" s="101" t="s">
        <v>259</v>
      </c>
      <c r="BK17" s="101" t="s">
        <v>260</v>
      </c>
      <c r="BL17" s="101" t="s">
        <v>261</v>
      </c>
      <c r="BM17" s="101" t="s">
        <v>262</v>
      </c>
      <c r="BN17" s="101" t="s">
        <v>75</v>
      </c>
      <c r="BO17" s="101" t="s">
        <v>76</v>
      </c>
      <c r="BP17" s="101" t="s">
        <v>77</v>
      </c>
      <c r="BQ17" s="101" t="s">
        <v>78</v>
      </c>
      <c r="BR17" s="101" t="s">
        <v>79</v>
      </c>
      <c r="BS17" s="101" t="s">
        <v>80</v>
      </c>
      <c r="BT17" s="101" t="s">
        <v>81</v>
      </c>
      <c r="BU17" s="101" t="s">
        <v>82</v>
      </c>
      <c r="BV17" s="101" t="s">
        <v>83</v>
      </c>
      <c r="BW17" s="101" t="s">
        <v>84</v>
      </c>
      <c r="BX17" s="101" t="s">
        <v>85</v>
      </c>
      <c r="BY17" s="101" t="s">
        <v>86</v>
      </c>
      <c r="BZ17" s="101" t="s">
        <v>87</v>
      </c>
      <c r="CA17" s="113" t="s">
        <v>88</v>
      </c>
      <c r="CB17" s="157" t="s">
        <v>89</v>
      </c>
      <c r="CC17" s="157" t="s">
        <v>90</v>
      </c>
      <c r="CD17" s="157" t="s">
        <v>91</v>
      </c>
      <c r="CE17" s="157" t="s">
        <v>92</v>
      </c>
      <c r="CF17" s="157" t="s">
        <v>93</v>
      </c>
      <c r="CG17" s="157" t="s">
        <v>94</v>
      </c>
      <c r="CH17" s="157" t="s">
        <v>95</v>
      </c>
      <c r="CI17" s="157" t="s">
        <v>96</v>
      </c>
      <c r="CJ17" s="157" t="s">
        <v>97</v>
      </c>
      <c r="CK17" s="157" t="s">
        <v>98</v>
      </c>
      <c r="CL17" s="157" t="s">
        <v>99</v>
      </c>
      <c r="CM17" s="157" t="s">
        <v>100</v>
      </c>
      <c r="CN17" s="157" t="s">
        <v>101</v>
      </c>
      <c r="CO17" s="157" t="s">
        <v>102</v>
      </c>
      <c r="CP17" s="157" t="s">
        <v>103</v>
      </c>
      <c r="CQ17" s="157" t="s">
        <v>104</v>
      </c>
      <c r="CR17" s="157" t="s">
        <v>105</v>
      </c>
      <c r="CS17" s="157" t="s">
        <v>106</v>
      </c>
      <c r="CT17" s="113" t="s">
        <v>107</v>
      </c>
      <c r="CU17" s="113" t="s">
        <v>136</v>
      </c>
      <c r="CV17" s="128" t="s">
        <v>137</v>
      </c>
      <c r="CW17" s="128" t="s">
        <v>110</v>
      </c>
      <c r="CX17" s="128" t="s">
        <v>111</v>
      </c>
      <c r="CY17" s="128" t="s">
        <v>112</v>
      </c>
      <c r="CZ17" s="128" t="s">
        <v>113</v>
      </c>
      <c r="DA17" s="128" t="s">
        <v>114</v>
      </c>
      <c r="DB17" s="113" t="s">
        <v>115</v>
      </c>
      <c r="DC17" s="113" t="s">
        <v>116</v>
      </c>
      <c r="DD17" s="113" t="s">
        <v>117</v>
      </c>
      <c r="DE17" s="113" t="s">
        <v>118</v>
      </c>
      <c r="DF17" s="113" t="s">
        <v>119</v>
      </c>
      <c r="DG17" s="113" t="s">
        <v>120</v>
      </c>
    </row>
    <row r="18" spans="1:111">
      <c r="A18" s="151">
        <v>2010</v>
      </c>
      <c r="B18" s="160">
        <v>6867</v>
      </c>
      <c r="C18" s="160">
        <v>2487</v>
      </c>
      <c r="D18" s="160">
        <v>1147</v>
      </c>
      <c r="E18" s="158">
        <v>152</v>
      </c>
      <c r="F18" s="160">
        <v>559</v>
      </c>
      <c r="G18" s="160">
        <v>1370</v>
      </c>
      <c r="H18" s="160">
        <v>294</v>
      </c>
      <c r="I18" s="158">
        <v>89</v>
      </c>
      <c r="J18" s="158">
        <v>153</v>
      </c>
      <c r="K18" s="160">
        <v>119</v>
      </c>
      <c r="L18" s="160">
        <v>214</v>
      </c>
      <c r="M18" s="160">
        <v>405</v>
      </c>
      <c r="N18" s="158">
        <v>188</v>
      </c>
      <c r="O18" s="158">
        <v>28</v>
      </c>
      <c r="P18" s="159">
        <v>3238</v>
      </c>
      <c r="Q18" s="159">
        <v>1209</v>
      </c>
      <c r="R18" s="159">
        <v>455</v>
      </c>
      <c r="S18" s="159">
        <v>240</v>
      </c>
      <c r="T18" s="159">
        <v>214</v>
      </c>
      <c r="U18" s="159">
        <v>343</v>
      </c>
      <c r="V18" s="159">
        <v>271</v>
      </c>
      <c r="W18" s="159">
        <v>53</v>
      </c>
      <c r="X18" s="159">
        <v>33</v>
      </c>
      <c r="Y18" s="159">
        <v>285</v>
      </c>
      <c r="Z18" s="159">
        <v>33</v>
      </c>
      <c r="AA18" s="113">
        <v>485</v>
      </c>
      <c r="AB18" s="113">
        <v>22</v>
      </c>
      <c r="AC18" s="113">
        <v>8</v>
      </c>
      <c r="AD18" s="113">
        <v>17</v>
      </c>
      <c r="AE18" s="113">
        <v>64</v>
      </c>
      <c r="AF18" s="113">
        <v>17</v>
      </c>
      <c r="AG18" s="113">
        <v>13</v>
      </c>
      <c r="AH18" s="113">
        <v>25</v>
      </c>
      <c r="AI18" s="113">
        <v>6</v>
      </c>
      <c r="AJ18" s="113">
        <v>92</v>
      </c>
      <c r="AK18" s="113">
        <v>265</v>
      </c>
      <c r="AL18" s="113">
        <v>32</v>
      </c>
      <c r="AM18" s="113">
        <v>12</v>
      </c>
      <c r="AN18" s="161">
        <v>2</v>
      </c>
      <c r="AO18" s="113">
        <v>17</v>
      </c>
      <c r="AP18" s="113">
        <v>23</v>
      </c>
      <c r="AQ18" s="151">
        <v>183</v>
      </c>
      <c r="AR18" s="113">
        <v>17</v>
      </c>
      <c r="AS18" s="113">
        <v>11</v>
      </c>
      <c r="AT18" s="151">
        <v>18</v>
      </c>
      <c r="AU18" s="137">
        <v>9</v>
      </c>
      <c r="AV18" s="137">
        <v>13</v>
      </c>
      <c r="AW18" s="159">
        <v>19</v>
      </c>
      <c r="AX18" s="113">
        <v>17</v>
      </c>
      <c r="AY18" s="159">
        <v>35</v>
      </c>
      <c r="AZ18" s="159">
        <v>21</v>
      </c>
      <c r="BA18" s="159">
        <v>15</v>
      </c>
      <c r="BB18" s="151">
        <v>1565</v>
      </c>
      <c r="BC18" s="159">
        <v>17</v>
      </c>
      <c r="BD18" s="151">
        <v>5</v>
      </c>
      <c r="BE18" s="151">
        <v>63</v>
      </c>
      <c r="BF18" s="159"/>
      <c r="BG18" s="159">
        <v>7</v>
      </c>
      <c r="BH18" s="159">
        <v>14</v>
      </c>
      <c r="BI18" s="159">
        <v>34</v>
      </c>
      <c r="BJ18" s="159">
        <v>39</v>
      </c>
      <c r="BK18" s="159">
        <v>7</v>
      </c>
      <c r="BL18" s="159">
        <v>11</v>
      </c>
      <c r="BM18" s="159">
        <v>5</v>
      </c>
      <c r="BN18" s="138">
        <v>1311</v>
      </c>
      <c r="BO18" s="138">
        <v>164</v>
      </c>
      <c r="BP18" s="138">
        <v>100</v>
      </c>
      <c r="BQ18" s="138">
        <v>22</v>
      </c>
      <c r="BR18" s="138">
        <v>13</v>
      </c>
      <c r="BS18" s="138">
        <v>41</v>
      </c>
      <c r="BT18" s="138">
        <v>39</v>
      </c>
      <c r="BU18" s="138">
        <v>6</v>
      </c>
      <c r="BV18" s="138">
        <v>26</v>
      </c>
      <c r="BW18" s="138">
        <v>33</v>
      </c>
      <c r="BX18" s="138">
        <v>22</v>
      </c>
      <c r="BY18" s="138">
        <v>20</v>
      </c>
      <c r="BZ18" s="138">
        <v>28</v>
      </c>
      <c r="CA18" s="113">
        <v>1143</v>
      </c>
      <c r="CB18" s="137">
        <v>1834</v>
      </c>
      <c r="CC18" s="137">
        <v>36</v>
      </c>
      <c r="CD18" s="137">
        <v>78</v>
      </c>
      <c r="CE18" s="137">
        <v>18</v>
      </c>
      <c r="CF18" s="137">
        <v>73</v>
      </c>
      <c r="CG18" s="137">
        <v>107</v>
      </c>
      <c r="CH18" s="137">
        <v>3</v>
      </c>
      <c r="CI18" s="137">
        <v>9</v>
      </c>
      <c r="CJ18" s="137">
        <v>8</v>
      </c>
      <c r="CK18" s="137">
        <v>26</v>
      </c>
      <c r="CL18" s="137">
        <v>25</v>
      </c>
      <c r="CM18" s="137">
        <v>33</v>
      </c>
      <c r="CN18" s="137">
        <v>35</v>
      </c>
      <c r="CO18" s="137">
        <v>4</v>
      </c>
      <c r="CP18" s="137">
        <v>7</v>
      </c>
      <c r="CQ18" s="137">
        <v>9</v>
      </c>
      <c r="CR18" s="128">
        <v>1</v>
      </c>
      <c r="CS18" s="137">
        <v>12</v>
      </c>
      <c r="CT18" s="159">
        <v>488</v>
      </c>
      <c r="CU18" s="159">
        <v>7</v>
      </c>
      <c r="CV18" s="160">
        <v>31</v>
      </c>
      <c r="CW18" s="158">
        <v>4</v>
      </c>
      <c r="CX18" s="158">
        <v>2</v>
      </c>
      <c r="CY18" s="158">
        <v>7</v>
      </c>
      <c r="CZ18" s="158">
        <v>5</v>
      </c>
      <c r="DA18" s="160">
        <v>5</v>
      </c>
      <c r="DB18" s="159">
        <v>336</v>
      </c>
      <c r="DC18" s="159">
        <v>5</v>
      </c>
      <c r="DD18" s="159">
        <v>36</v>
      </c>
      <c r="DE18" s="159">
        <v>22</v>
      </c>
      <c r="DF18" s="159">
        <v>7</v>
      </c>
      <c r="DG18" s="159">
        <v>4</v>
      </c>
    </row>
    <row r="19" spans="1:111">
      <c r="A19" s="151">
        <v>2011</v>
      </c>
      <c r="B19" s="160">
        <v>9160</v>
      </c>
      <c r="C19" s="160">
        <v>3452</v>
      </c>
      <c r="D19" s="160">
        <v>1821</v>
      </c>
      <c r="E19" s="158">
        <v>262</v>
      </c>
      <c r="F19" s="160">
        <v>744</v>
      </c>
      <c r="G19" s="160">
        <v>2492</v>
      </c>
      <c r="H19" s="160">
        <v>495</v>
      </c>
      <c r="I19" s="158">
        <v>135</v>
      </c>
      <c r="J19" s="158">
        <v>218</v>
      </c>
      <c r="K19" s="160">
        <v>160</v>
      </c>
      <c r="L19" s="160">
        <v>284</v>
      </c>
      <c r="M19" s="160">
        <v>597</v>
      </c>
      <c r="N19" s="158">
        <v>256</v>
      </c>
      <c r="O19" s="158">
        <v>50</v>
      </c>
      <c r="P19" s="159">
        <v>4511</v>
      </c>
      <c r="Q19" s="159">
        <v>1625</v>
      </c>
      <c r="R19" s="159">
        <v>622</v>
      </c>
      <c r="S19" s="159">
        <v>360</v>
      </c>
      <c r="T19" s="159">
        <v>371</v>
      </c>
      <c r="U19" s="159">
        <v>534</v>
      </c>
      <c r="V19" s="159">
        <v>345</v>
      </c>
      <c r="W19" s="159">
        <v>94</v>
      </c>
      <c r="X19" s="159">
        <v>59</v>
      </c>
      <c r="Y19" s="159">
        <v>519</v>
      </c>
      <c r="Z19" s="159">
        <v>75</v>
      </c>
      <c r="AA19" s="113">
        <v>760</v>
      </c>
      <c r="AB19" s="113">
        <v>43</v>
      </c>
      <c r="AC19" s="113">
        <v>28</v>
      </c>
      <c r="AD19" s="113">
        <v>24</v>
      </c>
      <c r="AE19" s="113">
        <v>169</v>
      </c>
      <c r="AF19" s="113">
        <v>72</v>
      </c>
      <c r="AG19" s="113">
        <v>52</v>
      </c>
      <c r="AH19" s="113">
        <v>46</v>
      </c>
      <c r="AI19" s="113">
        <v>23</v>
      </c>
      <c r="AJ19" s="113">
        <v>102</v>
      </c>
      <c r="AK19" s="113">
        <v>538</v>
      </c>
      <c r="AL19" s="113">
        <v>45</v>
      </c>
      <c r="AM19" s="113">
        <v>23</v>
      </c>
      <c r="AN19" s="113">
        <v>15</v>
      </c>
      <c r="AO19" s="113">
        <v>45</v>
      </c>
      <c r="AP19" s="113">
        <v>41</v>
      </c>
      <c r="AQ19" s="151">
        <v>343</v>
      </c>
      <c r="AR19" s="113">
        <v>36</v>
      </c>
      <c r="AS19" s="113">
        <v>25</v>
      </c>
      <c r="AT19" s="151">
        <v>24</v>
      </c>
      <c r="AU19" s="137">
        <v>18</v>
      </c>
      <c r="AV19" s="137">
        <v>18</v>
      </c>
      <c r="AW19" s="159">
        <v>28</v>
      </c>
      <c r="AX19" s="113">
        <v>17</v>
      </c>
      <c r="AY19" s="159">
        <v>54</v>
      </c>
      <c r="AZ19" s="159">
        <v>33</v>
      </c>
      <c r="BA19" s="159">
        <v>32</v>
      </c>
      <c r="BB19" s="151">
        <v>2458</v>
      </c>
      <c r="BC19" s="159">
        <v>53</v>
      </c>
      <c r="BD19" s="151">
        <v>23</v>
      </c>
      <c r="BE19" s="151">
        <v>150</v>
      </c>
      <c r="BF19" s="159">
        <v>56</v>
      </c>
      <c r="BG19" s="159">
        <v>13</v>
      </c>
      <c r="BH19" s="159">
        <v>23</v>
      </c>
      <c r="BI19" s="159">
        <v>49</v>
      </c>
      <c r="BJ19" s="159">
        <v>62</v>
      </c>
      <c r="BK19" s="159">
        <v>28</v>
      </c>
      <c r="BL19" s="159">
        <v>20</v>
      </c>
      <c r="BM19" s="159">
        <v>12</v>
      </c>
      <c r="BN19" s="138">
        <v>1665</v>
      </c>
      <c r="BO19" s="138">
        <v>218</v>
      </c>
      <c r="BP19" s="138">
        <v>171</v>
      </c>
      <c r="BQ19" s="138">
        <v>56</v>
      </c>
      <c r="BR19" s="138">
        <v>23</v>
      </c>
      <c r="BS19" s="138">
        <v>63</v>
      </c>
      <c r="BT19" s="138">
        <v>73</v>
      </c>
      <c r="BU19" s="138">
        <v>13</v>
      </c>
      <c r="BV19" s="138">
        <v>46</v>
      </c>
      <c r="BW19" s="138">
        <v>28</v>
      </c>
      <c r="BX19" s="138">
        <v>34</v>
      </c>
      <c r="BY19" s="138">
        <v>18</v>
      </c>
      <c r="BZ19" s="138">
        <v>25</v>
      </c>
      <c r="CA19" s="113">
        <v>1865</v>
      </c>
      <c r="CB19" s="137">
        <v>2210</v>
      </c>
      <c r="CC19" s="137">
        <v>52</v>
      </c>
      <c r="CD19" s="137">
        <v>139</v>
      </c>
      <c r="CE19" s="137">
        <v>21</v>
      </c>
      <c r="CF19" s="137">
        <v>96</v>
      </c>
      <c r="CG19" s="137">
        <v>230</v>
      </c>
      <c r="CH19" s="137">
        <v>15</v>
      </c>
      <c r="CI19" s="137">
        <v>22</v>
      </c>
      <c r="CJ19" s="137">
        <v>14</v>
      </c>
      <c r="CK19" s="137">
        <v>42</v>
      </c>
      <c r="CL19" s="137">
        <v>24</v>
      </c>
      <c r="CM19" s="137">
        <v>30</v>
      </c>
      <c r="CN19" s="137">
        <v>44</v>
      </c>
      <c r="CO19" s="137">
        <v>5</v>
      </c>
      <c r="CP19" s="137">
        <v>7</v>
      </c>
      <c r="CQ19" s="137">
        <v>26</v>
      </c>
      <c r="CR19" s="128">
        <v>5</v>
      </c>
      <c r="CS19" s="137">
        <v>37</v>
      </c>
      <c r="CT19" s="159">
        <v>698</v>
      </c>
      <c r="CU19" s="159">
        <v>17</v>
      </c>
      <c r="CV19" s="160">
        <v>100</v>
      </c>
      <c r="CW19" s="158">
        <v>11</v>
      </c>
      <c r="CX19" s="158">
        <v>3</v>
      </c>
      <c r="CY19" s="158">
        <v>12</v>
      </c>
      <c r="CZ19" s="158">
        <v>6</v>
      </c>
      <c r="DA19" s="160">
        <v>9</v>
      </c>
      <c r="DB19" s="159">
        <v>438</v>
      </c>
      <c r="DC19" s="159">
        <v>9</v>
      </c>
      <c r="DD19" s="159">
        <v>71</v>
      </c>
      <c r="DE19" s="159">
        <v>47</v>
      </c>
      <c r="DF19" s="159">
        <v>4</v>
      </c>
      <c r="DG19" s="159">
        <v>4</v>
      </c>
    </row>
    <row r="20" spans="1:111">
      <c r="A20" s="151">
        <v>2012</v>
      </c>
      <c r="B20" s="160">
        <v>11379</v>
      </c>
      <c r="C20" s="160">
        <v>4437</v>
      </c>
      <c r="D20" s="160">
        <v>2512</v>
      </c>
      <c r="E20" s="158">
        <v>424</v>
      </c>
      <c r="F20" s="160">
        <v>1188</v>
      </c>
      <c r="G20" s="160">
        <v>4309</v>
      </c>
      <c r="H20" s="160">
        <v>671</v>
      </c>
      <c r="I20" s="158">
        <v>215</v>
      </c>
      <c r="J20" s="158">
        <v>264</v>
      </c>
      <c r="K20" s="160">
        <v>237</v>
      </c>
      <c r="L20" s="160">
        <v>482</v>
      </c>
      <c r="M20" s="160">
        <v>964</v>
      </c>
      <c r="N20" s="158">
        <v>340</v>
      </c>
      <c r="O20" s="158">
        <v>60</v>
      </c>
      <c r="P20" s="159">
        <v>5526</v>
      </c>
      <c r="Q20" s="159">
        <v>2065</v>
      </c>
      <c r="R20" s="159">
        <v>725</v>
      </c>
      <c r="S20" s="159">
        <v>477</v>
      </c>
      <c r="T20" s="159">
        <v>506</v>
      </c>
      <c r="U20" s="159">
        <v>646</v>
      </c>
      <c r="V20" s="159">
        <v>440</v>
      </c>
      <c r="W20" s="159">
        <v>125</v>
      </c>
      <c r="X20" s="159">
        <v>115</v>
      </c>
      <c r="Y20" s="159">
        <v>793</v>
      </c>
      <c r="Z20" s="159">
        <v>83</v>
      </c>
      <c r="AA20" s="113">
        <v>1242</v>
      </c>
      <c r="AB20" s="113">
        <v>63</v>
      </c>
      <c r="AC20" s="113">
        <v>34</v>
      </c>
      <c r="AD20" s="113">
        <v>28</v>
      </c>
      <c r="AE20" s="113">
        <v>290</v>
      </c>
      <c r="AF20" s="113">
        <v>90</v>
      </c>
      <c r="AG20" s="113">
        <v>85</v>
      </c>
      <c r="AH20" s="113">
        <v>58</v>
      </c>
      <c r="AI20" s="113">
        <v>50</v>
      </c>
      <c r="AJ20" s="113">
        <v>160</v>
      </c>
      <c r="AK20" s="113">
        <v>675</v>
      </c>
      <c r="AL20" s="113">
        <v>72</v>
      </c>
      <c r="AM20" s="113">
        <v>72</v>
      </c>
      <c r="AN20" s="113">
        <v>39</v>
      </c>
      <c r="AO20" s="113">
        <v>59</v>
      </c>
      <c r="AP20" s="113">
        <v>49</v>
      </c>
      <c r="AQ20" s="151">
        <v>481</v>
      </c>
      <c r="AR20" s="113">
        <v>45</v>
      </c>
      <c r="AS20" s="113">
        <v>33</v>
      </c>
      <c r="AT20" s="151">
        <v>41</v>
      </c>
      <c r="AU20" s="137">
        <v>32</v>
      </c>
      <c r="AV20" s="137">
        <v>6</v>
      </c>
      <c r="AW20" s="159">
        <v>60</v>
      </c>
      <c r="AX20" s="113">
        <v>33</v>
      </c>
      <c r="AY20" s="159">
        <v>79</v>
      </c>
      <c r="AZ20" s="159">
        <v>43</v>
      </c>
      <c r="BA20" s="159">
        <v>31</v>
      </c>
      <c r="BB20" s="151">
        <v>3209</v>
      </c>
      <c r="BC20" s="159">
        <v>83</v>
      </c>
      <c r="BD20" s="151">
        <v>40</v>
      </c>
      <c r="BE20" s="151">
        <v>230</v>
      </c>
      <c r="BF20" s="159">
        <v>92</v>
      </c>
      <c r="BG20" s="159">
        <v>18</v>
      </c>
      <c r="BH20" s="159">
        <v>32</v>
      </c>
      <c r="BI20" s="159">
        <v>95</v>
      </c>
      <c r="BJ20" s="159">
        <v>81</v>
      </c>
      <c r="BK20" s="159">
        <v>51</v>
      </c>
      <c r="BL20" s="159">
        <v>33</v>
      </c>
      <c r="BM20" s="159">
        <v>13</v>
      </c>
      <c r="BN20" s="138">
        <v>2114</v>
      </c>
      <c r="BO20" s="138">
        <v>295</v>
      </c>
      <c r="BP20" s="138">
        <v>202</v>
      </c>
      <c r="BQ20" s="138">
        <v>91</v>
      </c>
      <c r="BR20" s="138">
        <v>27</v>
      </c>
      <c r="BS20" s="138">
        <v>99</v>
      </c>
      <c r="BT20" s="138">
        <v>91</v>
      </c>
      <c r="BU20" s="138">
        <v>20</v>
      </c>
      <c r="BV20" s="138">
        <v>67</v>
      </c>
      <c r="BW20" s="138">
        <v>76</v>
      </c>
      <c r="BX20" s="138">
        <v>50</v>
      </c>
      <c r="BY20" s="138">
        <v>41</v>
      </c>
      <c r="BZ20" s="138">
        <v>34</v>
      </c>
      <c r="CA20" s="113">
        <v>2426</v>
      </c>
      <c r="CB20" s="137">
        <v>3049</v>
      </c>
      <c r="CC20" s="137">
        <v>80</v>
      </c>
      <c r="CD20" s="137">
        <v>220</v>
      </c>
      <c r="CE20" s="137">
        <v>85</v>
      </c>
      <c r="CF20" s="137">
        <v>141</v>
      </c>
      <c r="CG20" s="137">
        <v>297</v>
      </c>
      <c r="CH20" s="137">
        <v>20</v>
      </c>
      <c r="CI20" s="137">
        <v>45</v>
      </c>
      <c r="CJ20" s="137">
        <v>19</v>
      </c>
      <c r="CK20" s="137">
        <v>72</v>
      </c>
      <c r="CL20" s="137">
        <v>36</v>
      </c>
      <c r="CM20" s="137">
        <v>60</v>
      </c>
      <c r="CN20" s="137">
        <v>57</v>
      </c>
      <c r="CO20" s="137">
        <v>2</v>
      </c>
      <c r="CP20" s="137">
        <v>23</v>
      </c>
      <c r="CQ20" s="137">
        <v>40</v>
      </c>
      <c r="CR20" s="128">
        <v>6</v>
      </c>
      <c r="CS20" s="137">
        <v>35</v>
      </c>
      <c r="CT20" s="159">
        <v>891</v>
      </c>
      <c r="CU20" s="159">
        <v>25</v>
      </c>
      <c r="CV20" s="160">
        <v>112</v>
      </c>
      <c r="CW20" s="158">
        <v>19</v>
      </c>
      <c r="CX20" s="158">
        <v>10</v>
      </c>
      <c r="CY20" s="158">
        <v>14</v>
      </c>
      <c r="CZ20" s="158">
        <v>13</v>
      </c>
      <c r="DA20" s="160">
        <v>10</v>
      </c>
      <c r="DB20" s="159">
        <v>429</v>
      </c>
      <c r="DC20" s="159">
        <v>8</v>
      </c>
      <c r="DD20" s="159">
        <v>101</v>
      </c>
      <c r="DE20" s="159">
        <v>43</v>
      </c>
      <c r="DF20" s="159">
        <v>12</v>
      </c>
      <c r="DG20" s="159">
        <v>10</v>
      </c>
    </row>
    <row r="21" spans="1:111">
      <c r="A21" s="151">
        <v>2013</v>
      </c>
      <c r="B21" s="160">
        <v>10644</v>
      </c>
      <c r="C21" s="160">
        <v>4729</v>
      </c>
      <c r="D21" s="160">
        <v>2713</v>
      </c>
      <c r="E21" s="158">
        <v>610</v>
      </c>
      <c r="F21" s="160">
        <v>1173</v>
      </c>
      <c r="G21" s="160">
        <v>4413</v>
      </c>
      <c r="H21" s="160">
        <v>792</v>
      </c>
      <c r="I21" s="158">
        <v>289</v>
      </c>
      <c r="J21" s="158">
        <v>291</v>
      </c>
      <c r="K21" s="160">
        <v>283</v>
      </c>
      <c r="L21" s="160">
        <v>406</v>
      </c>
      <c r="M21" s="160">
        <v>874</v>
      </c>
      <c r="N21" s="158">
        <v>266</v>
      </c>
      <c r="O21" s="158">
        <v>69</v>
      </c>
      <c r="P21" s="159">
        <v>4903</v>
      </c>
      <c r="Q21" s="159">
        <v>2246</v>
      </c>
      <c r="R21" s="159">
        <v>683</v>
      </c>
      <c r="S21" s="159">
        <v>425</v>
      </c>
      <c r="T21" s="159">
        <v>521</v>
      </c>
      <c r="U21" s="159">
        <v>729</v>
      </c>
      <c r="V21" s="159">
        <v>499</v>
      </c>
      <c r="W21" s="159">
        <v>129</v>
      </c>
      <c r="X21" s="159">
        <v>211</v>
      </c>
      <c r="Y21" s="159">
        <v>737</v>
      </c>
      <c r="Z21" s="159">
        <v>85</v>
      </c>
      <c r="AA21" s="113">
        <v>1547</v>
      </c>
      <c r="AB21" s="113">
        <v>100</v>
      </c>
      <c r="AC21" s="113">
        <v>105</v>
      </c>
      <c r="AD21" s="113">
        <v>28</v>
      </c>
      <c r="AE21" s="113">
        <v>411</v>
      </c>
      <c r="AF21" s="113">
        <v>128</v>
      </c>
      <c r="AG21" s="113">
        <v>135</v>
      </c>
      <c r="AH21" s="113">
        <v>150</v>
      </c>
      <c r="AI21" s="113">
        <v>124</v>
      </c>
      <c r="AJ21" s="113">
        <v>280</v>
      </c>
      <c r="AK21" s="113">
        <v>750</v>
      </c>
      <c r="AL21" s="113">
        <v>91</v>
      </c>
      <c r="AM21" s="113">
        <v>138</v>
      </c>
      <c r="AN21" s="113">
        <v>113</v>
      </c>
      <c r="AO21" s="113">
        <v>78</v>
      </c>
      <c r="AP21" s="113">
        <v>63</v>
      </c>
      <c r="AQ21" s="151">
        <v>475</v>
      </c>
      <c r="AR21" s="113">
        <v>52</v>
      </c>
      <c r="AS21" s="113">
        <v>43</v>
      </c>
      <c r="AT21" s="151">
        <v>50</v>
      </c>
      <c r="AU21" s="137">
        <v>33</v>
      </c>
      <c r="AV21" s="137">
        <v>18</v>
      </c>
      <c r="AW21" s="159">
        <v>68</v>
      </c>
      <c r="AX21" s="113">
        <v>39</v>
      </c>
      <c r="AY21" s="159">
        <v>94</v>
      </c>
      <c r="AZ21" s="159">
        <v>56</v>
      </c>
      <c r="BA21" s="159">
        <v>22</v>
      </c>
      <c r="BB21" s="151">
        <v>3277</v>
      </c>
      <c r="BC21" s="159">
        <v>61</v>
      </c>
      <c r="BD21" s="151">
        <v>49</v>
      </c>
      <c r="BE21" s="151">
        <v>218</v>
      </c>
      <c r="BF21" s="159">
        <v>98</v>
      </c>
      <c r="BG21" s="159">
        <v>21</v>
      </c>
      <c r="BH21" s="159">
        <v>42</v>
      </c>
      <c r="BI21" s="159">
        <v>127</v>
      </c>
      <c r="BJ21" s="159">
        <v>89</v>
      </c>
      <c r="BK21" s="159">
        <v>61</v>
      </c>
      <c r="BL21" s="159">
        <v>27</v>
      </c>
      <c r="BM21" s="159">
        <v>15</v>
      </c>
      <c r="BN21" s="138">
        <v>2387</v>
      </c>
      <c r="BO21" s="138">
        <v>341</v>
      </c>
      <c r="BP21" s="138">
        <v>207</v>
      </c>
      <c r="BQ21" s="138">
        <v>130</v>
      </c>
      <c r="BR21" s="138">
        <v>36</v>
      </c>
      <c r="BS21" s="138">
        <v>122</v>
      </c>
      <c r="BT21" s="138">
        <v>103</v>
      </c>
      <c r="BU21" s="138">
        <v>33</v>
      </c>
      <c r="BV21" s="138">
        <v>68</v>
      </c>
      <c r="BW21" s="138">
        <v>86</v>
      </c>
      <c r="BX21" s="138">
        <v>90</v>
      </c>
      <c r="BY21" s="138">
        <v>62</v>
      </c>
      <c r="BZ21" s="138">
        <v>51</v>
      </c>
      <c r="CA21" s="113">
        <v>2360</v>
      </c>
      <c r="CB21" s="137">
        <v>3335</v>
      </c>
      <c r="CC21" s="137">
        <v>97</v>
      </c>
      <c r="CD21" s="137">
        <v>205</v>
      </c>
      <c r="CE21" s="137">
        <v>100</v>
      </c>
      <c r="CF21" s="137">
        <v>146</v>
      </c>
      <c r="CG21" s="137">
        <v>347</v>
      </c>
      <c r="CH21" s="137">
        <v>39</v>
      </c>
      <c r="CI21" s="137">
        <v>38</v>
      </c>
      <c r="CJ21" s="137">
        <v>28</v>
      </c>
      <c r="CK21" s="137">
        <v>84</v>
      </c>
      <c r="CL21" s="137">
        <v>37</v>
      </c>
      <c r="CM21" s="137">
        <v>55</v>
      </c>
      <c r="CN21" s="137">
        <v>75</v>
      </c>
      <c r="CO21" s="137">
        <v>14</v>
      </c>
      <c r="CP21" s="137">
        <v>27</v>
      </c>
      <c r="CQ21" s="137">
        <v>63</v>
      </c>
      <c r="CR21" s="128">
        <v>10</v>
      </c>
      <c r="CS21" s="137">
        <v>30</v>
      </c>
      <c r="CT21" s="159">
        <v>951</v>
      </c>
      <c r="CU21" s="159">
        <v>63</v>
      </c>
      <c r="CV21" s="160">
        <v>113</v>
      </c>
      <c r="CW21" s="158">
        <v>14</v>
      </c>
      <c r="CX21" s="158">
        <v>8</v>
      </c>
      <c r="CY21" s="158">
        <v>20</v>
      </c>
      <c r="CZ21" s="158">
        <v>29</v>
      </c>
      <c r="DA21" s="160">
        <v>11</v>
      </c>
      <c r="DB21" s="159">
        <v>535</v>
      </c>
      <c r="DC21" s="159">
        <v>17</v>
      </c>
      <c r="DD21" s="159">
        <v>94</v>
      </c>
      <c r="DE21" s="159">
        <v>17</v>
      </c>
      <c r="DF21" s="159">
        <v>17</v>
      </c>
      <c r="DG21" s="159">
        <v>14</v>
      </c>
    </row>
    <row r="22" spans="1:111">
      <c r="A22" s="151">
        <v>2014</v>
      </c>
      <c r="B22" s="160">
        <v>11614</v>
      </c>
      <c r="C22" s="160">
        <v>5265</v>
      </c>
      <c r="D22" s="160">
        <v>2801</v>
      </c>
      <c r="E22" s="158">
        <v>636</v>
      </c>
      <c r="F22" s="160">
        <v>1696</v>
      </c>
      <c r="G22" s="160">
        <v>5264</v>
      </c>
      <c r="H22" s="160">
        <v>881</v>
      </c>
      <c r="I22" s="158">
        <v>275</v>
      </c>
      <c r="J22" s="160">
        <v>326</v>
      </c>
      <c r="K22" s="160">
        <v>270</v>
      </c>
      <c r="L22" s="160">
        <v>467</v>
      </c>
      <c r="M22" s="160">
        <v>1274</v>
      </c>
      <c r="N22" s="158">
        <v>339</v>
      </c>
      <c r="O22" s="158">
        <v>78</v>
      </c>
      <c r="P22" s="159">
        <v>5552</v>
      </c>
      <c r="Q22" s="159">
        <v>2832</v>
      </c>
      <c r="R22" s="159">
        <v>954</v>
      </c>
      <c r="S22" s="159">
        <v>547</v>
      </c>
      <c r="T22" s="159">
        <v>700</v>
      </c>
      <c r="U22" s="159">
        <v>880</v>
      </c>
      <c r="V22" s="159">
        <v>499</v>
      </c>
      <c r="W22" s="159">
        <v>177</v>
      </c>
      <c r="X22" s="159">
        <v>258</v>
      </c>
      <c r="Y22" s="159">
        <v>791</v>
      </c>
      <c r="Z22" s="159">
        <v>150</v>
      </c>
      <c r="AA22" s="113">
        <v>1891</v>
      </c>
      <c r="AB22" s="113">
        <v>121</v>
      </c>
      <c r="AC22" s="113">
        <v>78</v>
      </c>
      <c r="AD22" s="113">
        <v>50</v>
      </c>
      <c r="AE22" s="113">
        <v>529</v>
      </c>
      <c r="AF22" s="113">
        <v>217</v>
      </c>
      <c r="AG22" s="113">
        <v>230</v>
      </c>
      <c r="AH22" s="113">
        <v>241</v>
      </c>
      <c r="AI22" s="113">
        <v>108</v>
      </c>
      <c r="AJ22" s="113">
        <v>385</v>
      </c>
      <c r="AK22" s="113">
        <v>853</v>
      </c>
      <c r="AL22" s="113">
        <v>114</v>
      </c>
      <c r="AM22" s="113">
        <v>145</v>
      </c>
      <c r="AN22" s="113">
        <v>62</v>
      </c>
      <c r="AO22" s="113">
        <v>77</v>
      </c>
      <c r="AP22" s="113">
        <v>83</v>
      </c>
      <c r="AQ22" s="151">
        <v>541</v>
      </c>
      <c r="AR22" s="113">
        <v>62</v>
      </c>
      <c r="AS22" s="113">
        <v>30</v>
      </c>
      <c r="AT22" s="151">
        <v>38</v>
      </c>
      <c r="AU22" s="137">
        <v>38</v>
      </c>
      <c r="AV22" s="137">
        <v>12</v>
      </c>
      <c r="AW22" s="159">
        <v>78</v>
      </c>
      <c r="AX22" s="113">
        <v>30</v>
      </c>
      <c r="AY22" s="159">
        <v>98</v>
      </c>
      <c r="AZ22" s="159">
        <v>70</v>
      </c>
      <c r="BA22" s="159">
        <v>20</v>
      </c>
      <c r="BB22" s="151">
        <v>3874</v>
      </c>
      <c r="BC22" s="159">
        <v>70</v>
      </c>
      <c r="BD22" s="151">
        <v>57</v>
      </c>
      <c r="BE22" s="151">
        <v>260</v>
      </c>
      <c r="BF22" s="159">
        <v>110</v>
      </c>
      <c r="BG22" s="159">
        <v>16</v>
      </c>
      <c r="BH22" s="159">
        <v>44</v>
      </c>
      <c r="BI22" s="159">
        <v>123</v>
      </c>
      <c r="BJ22" s="159">
        <v>88</v>
      </c>
      <c r="BK22" s="159">
        <v>55</v>
      </c>
      <c r="BL22" s="159">
        <v>37</v>
      </c>
      <c r="BM22" s="159">
        <v>17</v>
      </c>
      <c r="BN22" s="138">
        <v>2716</v>
      </c>
      <c r="BO22" s="138">
        <v>403</v>
      </c>
      <c r="BP22" s="138">
        <v>240</v>
      </c>
      <c r="BQ22" s="138">
        <v>113</v>
      </c>
      <c r="BR22" s="138">
        <v>28</v>
      </c>
      <c r="BS22" s="138">
        <v>118</v>
      </c>
      <c r="BT22" s="138">
        <v>105</v>
      </c>
      <c r="BU22" s="138">
        <v>29</v>
      </c>
      <c r="BV22" s="138">
        <v>63</v>
      </c>
      <c r="BW22" s="138">
        <v>82</v>
      </c>
      <c r="BX22" s="138">
        <v>93</v>
      </c>
      <c r="BY22" s="138">
        <v>29</v>
      </c>
      <c r="BZ22" s="138">
        <v>41</v>
      </c>
      <c r="CA22" s="113">
        <v>2321</v>
      </c>
      <c r="CB22" s="137">
        <v>3946</v>
      </c>
      <c r="CC22" s="137">
        <v>124</v>
      </c>
      <c r="CD22" s="137">
        <v>210</v>
      </c>
      <c r="CE22" s="137">
        <v>83</v>
      </c>
      <c r="CF22" s="137">
        <v>168</v>
      </c>
      <c r="CG22" s="137">
        <v>398</v>
      </c>
      <c r="CH22" s="137">
        <v>25</v>
      </c>
      <c r="CI22" s="137">
        <v>48</v>
      </c>
      <c r="CJ22" s="137">
        <v>36</v>
      </c>
      <c r="CK22" s="137">
        <v>70</v>
      </c>
      <c r="CL22" s="137">
        <v>57</v>
      </c>
      <c r="CM22" s="137">
        <v>52</v>
      </c>
      <c r="CN22" s="137">
        <v>96</v>
      </c>
      <c r="CO22" s="137">
        <v>16</v>
      </c>
      <c r="CP22" s="137">
        <v>34</v>
      </c>
      <c r="CQ22" s="137">
        <v>72</v>
      </c>
      <c r="CR22" s="128">
        <v>9</v>
      </c>
      <c r="CS22" s="137">
        <v>52</v>
      </c>
      <c r="CT22" s="159">
        <v>1054</v>
      </c>
      <c r="CU22" s="159">
        <v>47</v>
      </c>
      <c r="CV22" s="160">
        <v>91</v>
      </c>
      <c r="CW22" s="158">
        <v>16</v>
      </c>
      <c r="CX22" s="158">
        <v>16</v>
      </c>
      <c r="CY22" s="158">
        <v>17</v>
      </c>
      <c r="CZ22" s="158">
        <v>25</v>
      </c>
      <c r="DA22" s="160">
        <v>2</v>
      </c>
      <c r="DB22" s="159">
        <v>674</v>
      </c>
      <c r="DC22" s="159">
        <v>24</v>
      </c>
      <c r="DD22" s="159">
        <v>123</v>
      </c>
      <c r="DE22" s="159">
        <v>90</v>
      </c>
      <c r="DF22" s="159">
        <v>47</v>
      </c>
      <c r="DG22" s="159">
        <v>16</v>
      </c>
    </row>
    <row r="23" spans="1:111">
      <c r="A23" s="151">
        <v>2015</v>
      </c>
      <c r="B23" s="160">
        <v>17601</v>
      </c>
      <c r="C23" s="160">
        <v>8244</v>
      </c>
      <c r="D23" s="160">
        <v>5480</v>
      </c>
      <c r="E23" s="158">
        <v>1212</v>
      </c>
      <c r="F23" s="160">
        <v>2664</v>
      </c>
      <c r="G23" s="160">
        <v>10488</v>
      </c>
      <c r="H23" s="160">
        <v>2217</v>
      </c>
      <c r="I23" s="158">
        <v>414</v>
      </c>
      <c r="J23" s="160">
        <v>335</v>
      </c>
      <c r="K23" s="160">
        <v>463</v>
      </c>
      <c r="L23" s="160">
        <v>754</v>
      </c>
      <c r="M23" s="160">
        <v>2797</v>
      </c>
      <c r="N23" s="158">
        <v>542</v>
      </c>
      <c r="O23" s="158">
        <v>186</v>
      </c>
      <c r="P23" s="159">
        <v>8296</v>
      </c>
      <c r="Q23" s="159">
        <v>5412</v>
      </c>
      <c r="R23" s="159">
        <v>1902</v>
      </c>
      <c r="S23" s="159">
        <v>1056</v>
      </c>
      <c r="T23" s="159">
        <v>1647</v>
      </c>
      <c r="U23" s="159">
        <v>1523</v>
      </c>
      <c r="V23" s="159">
        <v>962</v>
      </c>
      <c r="W23" s="159">
        <v>354</v>
      </c>
      <c r="X23" s="159">
        <v>406</v>
      </c>
      <c r="Y23" s="159">
        <v>1386</v>
      </c>
      <c r="Z23" s="159">
        <v>260</v>
      </c>
      <c r="AA23" s="113">
        <v>3413</v>
      </c>
      <c r="AB23" s="113">
        <v>299</v>
      </c>
      <c r="AC23" s="113">
        <v>240</v>
      </c>
      <c r="AD23" s="113">
        <v>137</v>
      </c>
      <c r="AE23" s="113">
        <v>890</v>
      </c>
      <c r="AF23" s="113">
        <v>541</v>
      </c>
      <c r="AG23" s="113">
        <v>483</v>
      </c>
      <c r="AH23" s="113">
        <v>772</v>
      </c>
      <c r="AI23" s="113">
        <v>267</v>
      </c>
      <c r="AJ23" s="113">
        <v>930</v>
      </c>
      <c r="AK23" s="113">
        <v>1927</v>
      </c>
      <c r="AL23" s="113">
        <v>339</v>
      </c>
      <c r="AM23" s="113">
        <v>249</v>
      </c>
      <c r="AN23" s="113">
        <v>203</v>
      </c>
      <c r="AO23" s="113">
        <v>334</v>
      </c>
      <c r="AP23" s="113">
        <v>156</v>
      </c>
      <c r="AQ23" s="151">
        <v>696</v>
      </c>
      <c r="AR23" s="113">
        <v>60</v>
      </c>
      <c r="AS23" s="113">
        <v>38</v>
      </c>
      <c r="AT23" s="151">
        <v>65</v>
      </c>
      <c r="AU23" s="137">
        <v>67</v>
      </c>
      <c r="AV23" s="137">
        <v>24</v>
      </c>
      <c r="AW23" s="159">
        <v>170</v>
      </c>
      <c r="AX23" s="113">
        <v>44</v>
      </c>
      <c r="AY23" s="159">
        <v>120</v>
      </c>
      <c r="AZ23" s="159">
        <v>95</v>
      </c>
      <c r="BA23" s="159">
        <v>66</v>
      </c>
      <c r="BB23" s="151">
        <v>6003</v>
      </c>
      <c r="BC23" s="159">
        <v>90</v>
      </c>
      <c r="BD23" s="151">
        <v>122</v>
      </c>
      <c r="BE23" s="151">
        <v>490</v>
      </c>
      <c r="BF23" s="159">
        <v>208</v>
      </c>
      <c r="BG23" s="159">
        <v>37</v>
      </c>
      <c r="BH23" s="159">
        <v>62</v>
      </c>
      <c r="BI23" s="159">
        <v>171</v>
      </c>
      <c r="BJ23" s="159">
        <v>141</v>
      </c>
      <c r="BK23" s="159">
        <v>99</v>
      </c>
      <c r="BL23" s="159">
        <v>44</v>
      </c>
      <c r="BM23" s="159">
        <v>23</v>
      </c>
      <c r="BN23" s="138">
        <v>3929</v>
      </c>
      <c r="BO23" s="138">
        <v>731</v>
      </c>
      <c r="BP23" s="138">
        <v>458</v>
      </c>
      <c r="BQ23" s="138">
        <v>196</v>
      </c>
      <c r="BR23" s="138">
        <v>43</v>
      </c>
      <c r="BS23" s="138">
        <v>163</v>
      </c>
      <c r="BT23" s="138">
        <v>252</v>
      </c>
      <c r="BU23" s="138">
        <v>29</v>
      </c>
      <c r="BV23" s="138">
        <v>100</v>
      </c>
      <c r="BW23" s="138">
        <v>116</v>
      </c>
      <c r="BX23" s="138">
        <v>105</v>
      </c>
      <c r="BY23" s="138">
        <v>29</v>
      </c>
      <c r="BZ23" s="138">
        <v>47</v>
      </c>
      <c r="CA23" s="113">
        <v>3964</v>
      </c>
      <c r="CB23" s="137">
        <v>5730</v>
      </c>
      <c r="CC23" s="137">
        <v>132</v>
      </c>
      <c r="CD23" s="137">
        <v>473</v>
      </c>
      <c r="CE23" s="137">
        <v>94</v>
      </c>
      <c r="CF23" s="137">
        <v>261</v>
      </c>
      <c r="CG23" s="137">
        <v>743</v>
      </c>
      <c r="CH23" s="137">
        <v>44</v>
      </c>
      <c r="CI23" s="137">
        <v>72</v>
      </c>
      <c r="CJ23" s="137">
        <v>67</v>
      </c>
      <c r="CK23" s="137">
        <v>105</v>
      </c>
      <c r="CL23" s="137">
        <v>67</v>
      </c>
      <c r="CM23" s="137">
        <v>86</v>
      </c>
      <c r="CN23" s="137">
        <v>160</v>
      </c>
      <c r="CO23" s="137">
        <v>26</v>
      </c>
      <c r="CP23" s="137">
        <v>42</v>
      </c>
      <c r="CQ23" s="137">
        <v>107</v>
      </c>
      <c r="CR23" s="128">
        <v>25</v>
      </c>
      <c r="CS23" s="137">
        <v>83</v>
      </c>
      <c r="CT23" s="159">
        <v>1318</v>
      </c>
      <c r="CU23" s="159">
        <v>99</v>
      </c>
      <c r="CV23" s="160">
        <v>155</v>
      </c>
      <c r="CW23" s="158">
        <v>27</v>
      </c>
      <c r="CX23" s="158">
        <v>30</v>
      </c>
      <c r="CY23" s="158">
        <v>24</v>
      </c>
      <c r="CZ23" s="158">
        <v>39</v>
      </c>
      <c r="DA23" s="160">
        <v>12</v>
      </c>
      <c r="DB23" s="159">
        <v>940</v>
      </c>
      <c r="DC23" s="159">
        <v>27</v>
      </c>
      <c r="DD23" s="159">
        <v>236</v>
      </c>
      <c r="DE23" s="159">
        <v>92</v>
      </c>
      <c r="DF23" s="159">
        <v>37</v>
      </c>
      <c r="DG23" s="159">
        <v>35</v>
      </c>
    </row>
    <row r="24" spans="1:111">
      <c r="A24" s="151">
        <v>2016</v>
      </c>
      <c r="B24" s="160">
        <v>20086</v>
      </c>
      <c r="C24" s="160">
        <v>8697</v>
      </c>
      <c r="D24" s="160">
        <v>5583</v>
      </c>
      <c r="E24" s="158">
        <v>1338</v>
      </c>
      <c r="F24" s="160">
        <v>2865</v>
      </c>
      <c r="G24" s="160">
        <v>13267</v>
      </c>
      <c r="H24" s="160">
        <v>2725</v>
      </c>
      <c r="I24" s="158">
        <v>442</v>
      </c>
      <c r="J24" s="160">
        <v>406</v>
      </c>
      <c r="K24" s="160">
        <v>842</v>
      </c>
      <c r="L24" s="160">
        <v>738</v>
      </c>
      <c r="M24" s="160">
        <v>2942</v>
      </c>
      <c r="N24" s="158">
        <v>952</v>
      </c>
      <c r="O24" s="158">
        <v>165</v>
      </c>
      <c r="P24" s="159">
        <v>8647</v>
      </c>
      <c r="Q24" s="159">
        <v>5669</v>
      </c>
      <c r="R24" s="159">
        <v>2463</v>
      </c>
      <c r="S24" s="159">
        <v>1629</v>
      </c>
      <c r="T24" s="159">
        <v>2544</v>
      </c>
      <c r="U24" s="159">
        <v>1754</v>
      </c>
      <c r="V24" s="159">
        <v>1070</v>
      </c>
      <c r="W24" s="159">
        <v>393</v>
      </c>
      <c r="X24" s="159">
        <v>497</v>
      </c>
      <c r="Y24" s="159">
        <v>1534</v>
      </c>
      <c r="Z24" s="159">
        <v>333</v>
      </c>
      <c r="AA24" s="113">
        <v>4799</v>
      </c>
      <c r="AB24" s="113">
        <v>365</v>
      </c>
      <c r="AC24" s="113">
        <v>165</v>
      </c>
      <c r="AD24" s="113">
        <v>209</v>
      </c>
      <c r="AE24" s="113">
        <v>1034</v>
      </c>
      <c r="AF24" s="113">
        <v>517</v>
      </c>
      <c r="AG24" s="113">
        <v>497</v>
      </c>
      <c r="AH24" s="113">
        <v>1190</v>
      </c>
      <c r="AI24" s="113">
        <v>360</v>
      </c>
      <c r="AJ24" s="113">
        <v>1181</v>
      </c>
      <c r="AK24" s="113">
        <v>2971</v>
      </c>
      <c r="AL24" s="113">
        <v>640</v>
      </c>
      <c r="AM24" s="113">
        <v>537</v>
      </c>
      <c r="AN24" s="113">
        <v>205</v>
      </c>
      <c r="AO24" s="113">
        <v>478</v>
      </c>
      <c r="AP24" s="113">
        <v>144</v>
      </c>
      <c r="AQ24" s="151">
        <v>1032</v>
      </c>
      <c r="AR24" s="113">
        <v>78</v>
      </c>
      <c r="AS24" s="113">
        <v>63</v>
      </c>
      <c r="AT24" s="151">
        <v>90</v>
      </c>
      <c r="AU24" s="137">
        <v>61</v>
      </c>
      <c r="AV24" s="137">
        <v>33</v>
      </c>
      <c r="AW24" s="159">
        <v>205</v>
      </c>
      <c r="AX24" s="113">
        <v>86</v>
      </c>
      <c r="AY24" s="159">
        <v>157</v>
      </c>
      <c r="AZ24" s="159">
        <v>91</v>
      </c>
      <c r="BA24" s="159">
        <v>57</v>
      </c>
      <c r="BB24" s="151">
        <v>6514</v>
      </c>
      <c r="BC24" s="159">
        <v>125</v>
      </c>
      <c r="BD24" s="151">
        <v>111</v>
      </c>
      <c r="BE24" s="151">
        <v>547</v>
      </c>
      <c r="BF24" s="159">
        <v>294</v>
      </c>
      <c r="BG24" s="159">
        <v>49</v>
      </c>
      <c r="BH24" s="159">
        <v>100</v>
      </c>
      <c r="BI24" s="159">
        <v>237</v>
      </c>
      <c r="BJ24" s="159">
        <v>188</v>
      </c>
      <c r="BK24" s="159">
        <v>159</v>
      </c>
      <c r="BL24" s="159">
        <v>58</v>
      </c>
      <c r="BM24" s="159">
        <v>30</v>
      </c>
      <c r="BN24" s="138">
        <v>4324</v>
      </c>
      <c r="BO24" s="138">
        <v>852</v>
      </c>
      <c r="BP24" s="138">
        <v>484</v>
      </c>
      <c r="BQ24" s="138">
        <v>266</v>
      </c>
      <c r="BR24" s="138">
        <v>91</v>
      </c>
      <c r="BS24" s="138">
        <v>189</v>
      </c>
      <c r="BT24" s="138">
        <v>235</v>
      </c>
      <c r="BU24" s="138">
        <v>32</v>
      </c>
      <c r="BV24" s="138">
        <v>133</v>
      </c>
      <c r="BW24" s="138">
        <v>118</v>
      </c>
      <c r="BX24" s="138">
        <v>107</v>
      </c>
      <c r="BY24" s="138">
        <v>30</v>
      </c>
      <c r="BZ24" s="138">
        <v>92</v>
      </c>
      <c r="CA24" s="113">
        <v>5044</v>
      </c>
      <c r="CB24" s="137">
        <v>7333</v>
      </c>
      <c r="CC24" s="137">
        <v>169</v>
      </c>
      <c r="CD24" s="137">
        <v>630</v>
      </c>
      <c r="CE24" s="137">
        <v>127</v>
      </c>
      <c r="CF24" s="137">
        <v>359</v>
      </c>
      <c r="CG24" s="137">
        <v>923</v>
      </c>
      <c r="CH24" s="137">
        <v>60</v>
      </c>
      <c r="CI24" s="137">
        <v>72</v>
      </c>
      <c r="CJ24" s="137">
        <v>77</v>
      </c>
      <c r="CK24" s="137">
        <v>152</v>
      </c>
      <c r="CL24" s="137">
        <v>54</v>
      </c>
      <c r="CM24" s="137">
        <v>114</v>
      </c>
      <c r="CN24" s="137">
        <v>135</v>
      </c>
      <c r="CO24" s="137">
        <v>26</v>
      </c>
      <c r="CP24" s="137">
        <v>48</v>
      </c>
      <c r="CQ24" s="137">
        <v>83</v>
      </c>
      <c r="CR24" s="128">
        <v>18</v>
      </c>
      <c r="CS24" s="137">
        <v>71</v>
      </c>
      <c r="CT24" s="159">
        <v>1612</v>
      </c>
      <c r="CU24" s="159">
        <v>85</v>
      </c>
      <c r="CV24" s="160">
        <v>138</v>
      </c>
      <c r="CW24" s="158">
        <v>24</v>
      </c>
      <c r="CX24" s="158">
        <v>17</v>
      </c>
      <c r="CY24" s="158">
        <v>30</v>
      </c>
      <c r="CZ24" s="158">
        <v>18</v>
      </c>
      <c r="DA24" s="160">
        <v>16</v>
      </c>
      <c r="DB24" s="159">
        <v>1236</v>
      </c>
      <c r="DC24" s="159">
        <v>47</v>
      </c>
      <c r="DD24" s="159">
        <v>333</v>
      </c>
      <c r="DE24" s="159">
        <v>141</v>
      </c>
      <c r="DF24" s="159">
        <v>26</v>
      </c>
      <c r="DG24" s="159">
        <v>86</v>
      </c>
    </row>
    <row r="25" spans="1:111">
      <c r="A25" s="151">
        <v>2017</v>
      </c>
      <c r="B25" s="160">
        <v>20681</v>
      </c>
      <c r="C25" s="160">
        <v>10723</v>
      </c>
      <c r="D25" s="160">
        <v>4825</v>
      </c>
      <c r="E25" s="160">
        <v>1792</v>
      </c>
      <c r="F25" s="160">
        <v>2830</v>
      </c>
      <c r="G25" s="160">
        <v>11618</v>
      </c>
      <c r="H25" s="160">
        <v>2630</v>
      </c>
      <c r="I25" s="160">
        <v>500</v>
      </c>
      <c r="J25" s="160">
        <v>358</v>
      </c>
      <c r="K25" s="160">
        <v>1390</v>
      </c>
      <c r="L25" s="160">
        <v>996</v>
      </c>
      <c r="M25" s="160">
        <v>2693</v>
      </c>
      <c r="N25" s="160">
        <v>956</v>
      </c>
      <c r="O25" s="160">
        <v>213</v>
      </c>
      <c r="P25" s="159">
        <v>9872</v>
      </c>
      <c r="Q25" s="159">
        <v>5382</v>
      </c>
      <c r="R25" s="159">
        <v>2758</v>
      </c>
      <c r="S25" s="159">
        <v>1874</v>
      </c>
      <c r="T25" s="159">
        <v>2190</v>
      </c>
      <c r="U25" s="159">
        <v>2118</v>
      </c>
      <c r="V25" s="159">
        <v>1275</v>
      </c>
      <c r="W25" s="159">
        <v>610</v>
      </c>
      <c r="X25" s="159">
        <v>501</v>
      </c>
      <c r="Y25" s="159">
        <v>1844</v>
      </c>
      <c r="Z25" s="159">
        <v>340</v>
      </c>
      <c r="AA25" s="113">
        <v>4917</v>
      </c>
      <c r="AB25" s="113">
        <v>192</v>
      </c>
      <c r="AC25" s="113">
        <v>275</v>
      </c>
      <c r="AD25" s="113">
        <v>183</v>
      </c>
      <c r="AE25" s="113">
        <v>548</v>
      </c>
      <c r="AF25" s="113">
        <v>243</v>
      </c>
      <c r="AG25" s="113">
        <v>395</v>
      </c>
      <c r="AH25" s="113">
        <v>611</v>
      </c>
      <c r="AI25" s="113">
        <v>217</v>
      </c>
      <c r="AJ25" s="113">
        <v>970</v>
      </c>
      <c r="AK25" s="113">
        <v>2507</v>
      </c>
      <c r="AL25" s="113">
        <v>511</v>
      </c>
      <c r="AM25" s="113">
        <v>213</v>
      </c>
      <c r="AN25" s="113">
        <v>98</v>
      </c>
      <c r="AO25" s="113">
        <v>387</v>
      </c>
      <c r="AP25" s="113">
        <v>173</v>
      </c>
      <c r="AQ25" s="151">
        <v>1093</v>
      </c>
      <c r="AR25" s="113">
        <v>150</v>
      </c>
      <c r="AS25" s="113">
        <v>81</v>
      </c>
      <c r="AT25" s="151">
        <v>108</v>
      </c>
      <c r="AU25" s="137">
        <v>71</v>
      </c>
      <c r="AV25" s="137">
        <v>31</v>
      </c>
      <c r="AW25" s="159">
        <v>268</v>
      </c>
      <c r="AX25" s="113">
        <v>112</v>
      </c>
      <c r="AY25" s="159">
        <v>159</v>
      </c>
      <c r="AZ25" s="159">
        <v>100</v>
      </c>
      <c r="BA25" s="159">
        <v>61</v>
      </c>
      <c r="BB25" s="151">
        <v>8444</v>
      </c>
      <c r="BC25" s="159">
        <v>144</v>
      </c>
      <c r="BD25" s="151">
        <v>106</v>
      </c>
      <c r="BE25" s="151">
        <v>666</v>
      </c>
      <c r="BF25" s="159">
        <v>371</v>
      </c>
      <c r="BG25" s="159">
        <v>43</v>
      </c>
      <c r="BH25" s="159">
        <v>177</v>
      </c>
      <c r="BI25" s="159">
        <v>290</v>
      </c>
      <c r="BJ25" s="159">
        <v>269</v>
      </c>
      <c r="BK25" s="159">
        <v>121</v>
      </c>
      <c r="BL25" s="159">
        <v>63</v>
      </c>
      <c r="BM25" s="159">
        <v>40</v>
      </c>
      <c r="BN25" s="138">
        <v>4856</v>
      </c>
      <c r="BO25" s="138">
        <v>913</v>
      </c>
      <c r="BP25" s="138">
        <v>577</v>
      </c>
      <c r="BQ25" s="138">
        <v>329</v>
      </c>
      <c r="BR25" s="138">
        <v>84</v>
      </c>
      <c r="BS25" s="138">
        <v>216</v>
      </c>
      <c r="BT25" s="138">
        <v>164</v>
      </c>
      <c r="BU25" s="138">
        <v>36</v>
      </c>
      <c r="BV25" s="138">
        <v>157</v>
      </c>
      <c r="BW25" s="138">
        <v>194</v>
      </c>
      <c r="BX25" s="138">
        <v>84</v>
      </c>
      <c r="BY25" s="138">
        <v>64</v>
      </c>
      <c r="BZ25" s="138">
        <v>105</v>
      </c>
      <c r="CA25" s="113">
        <v>6138</v>
      </c>
      <c r="CB25" s="137">
        <v>7995</v>
      </c>
      <c r="CC25" s="137">
        <v>196</v>
      </c>
      <c r="CD25" s="137">
        <v>414</v>
      </c>
      <c r="CE25" s="137">
        <v>93</v>
      </c>
      <c r="CF25" s="137">
        <v>331</v>
      </c>
      <c r="CG25" s="137">
        <v>1281</v>
      </c>
      <c r="CH25" s="137">
        <v>54</v>
      </c>
      <c r="CI25" s="137">
        <v>121</v>
      </c>
      <c r="CJ25" s="137">
        <v>77</v>
      </c>
      <c r="CK25" s="137">
        <v>140</v>
      </c>
      <c r="CL25" s="137">
        <v>54</v>
      </c>
      <c r="CM25" s="137">
        <v>129</v>
      </c>
      <c r="CN25" s="137">
        <v>111</v>
      </c>
      <c r="CO25" s="137">
        <v>26</v>
      </c>
      <c r="CP25" s="137">
        <v>63</v>
      </c>
      <c r="CQ25" s="137">
        <v>74</v>
      </c>
      <c r="CR25" s="128">
        <v>15</v>
      </c>
      <c r="CS25" s="137">
        <v>126</v>
      </c>
      <c r="CT25" s="159">
        <v>1753</v>
      </c>
      <c r="CU25" s="159">
        <v>85</v>
      </c>
      <c r="CV25" s="160">
        <v>110</v>
      </c>
      <c r="CW25" s="160">
        <v>20</v>
      </c>
      <c r="CX25" s="160">
        <v>19</v>
      </c>
      <c r="CY25" s="160">
        <v>14</v>
      </c>
      <c r="CZ25" s="160">
        <v>23</v>
      </c>
      <c r="DA25" s="160">
        <v>17</v>
      </c>
      <c r="DB25" s="159">
        <v>1072</v>
      </c>
      <c r="DC25" s="159">
        <v>48</v>
      </c>
      <c r="DD25" s="159">
        <v>349</v>
      </c>
      <c r="DE25" s="159">
        <v>100</v>
      </c>
      <c r="DF25" s="159">
        <v>31</v>
      </c>
      <c r="DG25" s="159">
        <v>84</v>
      </c>
    </row>
    <row r="26" spans="1:111">
      <c r="A26" s="151">
        <v>2018</v>
      </c>
      <c r="B26" s="160">
        <v>21331</v>
      </c>
      <c r="C26" s="160">
        <v>11090</v>
      </c>
      <c r="D26" s="160">
        <v>4963</v>
      </c>
      <c r="E26" s="160">
        <v>2097</v>
      </c>
      <c r="F26" s="160">
        <v>2759</v>
      </c>
      <c r="G26" s="160">
        <v>10845</v>
      </c>
      <c r="H26" s="160">
        <v>2240</v>
      </c>
      <c r="I26" s="160">
        <v>472</v>
      </c>
      <c r="J26" s="160">
        <v>429</v>
      </c>
      <c r="K26" s="160">
        <v>1490</v>
      </c>
      <c r="L26" s="160">
        <v>1346</v>
      </c>
      <c r="M26" s="160">
        <v>2790</v>
      </c>
      <c r="N26" s="160">
        <v>1268</v>
      </c>
      <c r="O26" s="160">
        <v>250</v>
      </c>
      <c r="P26" s="159">
        <v>10267</v>
      </c>
      <c r="Q26" s="159">
        <v>5302</v>
      </c>
      <c r="R26" s="159">
        <v>3415</v>
      </c>
      <c r="S26" s="159">
        <v>2506</v>
      </c>
      <c r="T26" s="159">
        <v>1831</v>
      </c>
      <c r="U26" s="159">
        <v>3254</v>
      </c>
      <c r="V26" s="159">
        <v>1649</v>
      </c>
      <c r="W26" s="159">
        <v>667</v>
      </c>
      <c r="X26" s="159">
        <v>508</v>
      </c>
      <c r="Y26" s="159">
        <v>2767</v>
      </c>
      <c r="Z26" s="159">
        <v>381</v>
      </c>
      <c r="AA26" s="113">
        <v>5597</v>
      </c>
      <c r="AB26" s="113">
        <v>255</v>
      </c>
      <c r="AC26" s="113">
        <v>770</v>
      </c>
      <c r="AD26" s="113">
        <v>320</v>
      </c>
      <c r="AE26" s="113">
        <v>659</v>
      </c>
      <c r="AF26" s="113">
        <v>512</v>
      </c>
      <c r="AG26" s="113">
        <v>426</v>
      </c>
      <c r="AH26" s="113">
        <v>703</v>
      </c>
      <c r="AI26" s="113">
        <v>254</v>
      </c>
      <c r="AJ26" s="113">
        <v>1126</v>
      </c>
      <c r="AK26" s="113">
        <v>2816</v>
      </c>
      <c r="AL26" s="113">
        <v>740</v>
      </c>
      <c r="AM26" s="113">
        <v>214</v>
      </c>
      <c r="AN26" s="113">
        <v>150</v>
      </c>
      <c r="AO26" s="113">
        <v>452</v>
      </c>
      <c r="AP26" s="113">
        <v>152</v>
      </c>
      <c r="AQ26" s="151">
        <v>1170</v>
      </c>
      <c r="AR26" s="113">
        <v>157</v>
      </c>
      <c r="AS26" s="113">
        <v>90</v>
      </c>
      <c r="AT26" s="151">
        <v>106</v>
      </c>
      <c r="AU26" s="137">
        <v>37</v>
      </c>
      <c r="AV26" s="137">
        <v>40</v>
      </c>
      <c r="AW26" s="159">
        <v>424</v>
      </c>
      <c r="AX26" s="113">
        <v>137</v>
      </c>
      <c r="AY26" s="159">
        <v>215</v>
      </c>
      <c r="AZ26" s="159">
        <v>116</v>
      </c>
      <c r="BA26" s="159">
        <v>81</v>
      </c>
      <c r="BB26" s="151">
        <v>8807</v>
      </c>
      <c r="BC26" s="159">
        <v>149</v>
      </c>
      <c r="BD26" s="151">
        <v>96</v>
      </c>
      <c r="BE26" s="151">
        <v>590</v>
      </c>
      <c r="BF26" s="159">
        <v>384</v>
      </c>
      <c r="BG26" s="159">
        <v>66</v>
      </c>
      <c r="BH26" s="159">
        <v>342</v>
      </c>
      <c r="BI26" s="159">
        <v>333</v>
      </c>
      <c r="BJ26" s="159">
        <v>262</v>
      </c>
      <c r="BK26" s="159">
        <v>113</v>
      </c>
      <c r="BL26" s="159">
        <v>97</v>
      </c>
      <c r="BM26" s="159">
        <v>31</v>
      </c>
      <c r="BN26" s="138">
        <v>4809</v>
      </c>
      <c r="BO26" s="138">
        <v>1137</v>
      </c>
      <c r="BP26" s="138">
        <v>647</v>
      </c>
      <c r="BQ26" s="138">
        <v>341</v>
      </c>
      <c r="BR26" s="138">
        <v>75</v>
      </c>
      <c r="BS26" s="138">
        <v>197</v>
      </c>
      <c r="BT26" s="138">
        <v>201</v>
      </c>
      <c r="BU26" s="138">
        <v>23</v>
      </c>
      <c r="BV26" s="138">
        <v>186</v>
      </c>
      <c r="BW26" s="138">
        <v>191</v>
      </c>
      <c r="BX26" s="138">
        <v>81</v>
      </c>
      <c r="BY26" s="138">
        <v>100</v>
      </c>
      <c r="BZ26" s="138">
        <v>109</v>
      </c>
      <c r="CA26" s="113">
        <v>6570</v>
      </c>
      <c r="CB26" s="137">
        <v>8420</v>
      </c>
      <c r="CC26" s="137">
        <v>192</v>
      </c>
      <c r="CD26" s="137">
        <v>310</v>
      </c>
      <c r="CE26" s="137">
        <v>154</v>
      </c>
      <c r="CF26" s="137">
        <v>400</v>
      </c>
      <c r="CG26" s="137">
        <v>1363</v>
      </c>
      <c r="CH26" s="137">
        <v>46</v>
      </c>
      <c r="CI26" s="137">
        <v>88</v>
      </c>
      <c r="CJ26" s="137">
        <v>83</v>
      </c>
      <c r="CK26" s="137">
        <v>118</v>
      </c>
      <c r="CL26" s="137">
        <v>58</v>
      </c>
      <c r="CM26" s="137">
        <v>132</v>
      </c>
      <c r="CN26" s="137">
        <v>113</v>
      </c>
      <c r="CO26" s="137">
        <v>40</v>
      </c>
      <c r="CP26" s="137">
        <v>35</v>
      </c>
      <c r="CQ26" s="137">
        <v>65</v>
      </c>
      <c r="CR26" s="128">
        <v>24</v>
      </c>
      <c r="CS26" s="137">
        <v>89</v>
      </c>
      <c r="CT26" s="159">
        <v>1801</v>
      </c>
      <c r="CU26" s="159">
        <v>82</v>
      </c>
      <c r="CV26" s="160">
        <v>83</v>
      </c>
      <c r="CW26" s="160">
        <v>13</v>
      </c>
      <c r="CX26" s="160">
        <v>14</v>
      </c>
      <c r="CY26" s="160">
        <v>13</v>
      </c>
      <c r="CZ26" s="160">
        <v>30</v>
      </c>
      <c r="DA26" s="160">
        <v>10</v>
      </c>
      <c r="DB26" s="159">
        <v>1160</v>
      </c>
      <c r="DC26" s="159">
        <v>52</v>
      </c>
      <c r="DD26" s="159">
        <v>456</v>
      </c>
      <c r="DE26" s="159">
        <v>109</v>
      </c>
      <c r="DF26" s="159">
        <v>27</v>
      </c>
      <c r="DG26" s="159">
        <v>100</v>
      </c>
    </row>
    <row r="27" spans="1:111">
      <c r="A27" s="151">
        <v>2019</v>
      </c>
      <c r="B27" s="160">
        <v>22735</v>
      </c>
      <c r="C27" s="160">
        <v>12392</v>
      </c>
      <c r="D27" s="160">
        <v>4298</v>
      </c>
      <c r="E27" s="160">
        <v>2448</v>
      </c>
      <c r="F27" s="160">
        <v>2581</v>
      </c>
      <c r="G27" s="160">
        <v>8339</v>
      </c>
      <c r="H27" s="160">
        <v>2264</v>
      </c>
      <c r="I27" s="160">
        <v>511</v>
      </c>
      <c r="J27" s="160">
        <v>523</v>
      </c>
      <c r="K27" s="160">
        <v>1454</v>
      </c>
      <c r="L27" s="160">
        <v>1345</v>
      </c>
      <c r="M27" s="160">
        <v>2283</v>
      </c>
      <c r="N27" s="160">
        <v>1009</v>
      </c>
      <c r="O27" s="160">
        <v>211</v>
      </c>
      <c r="P27" s="159">
        <v>11748</v>
      </c>
      <c r="Q27" s="159">
        <v>5075</v>
      </c>
      <c r="R27" s="159">
        <v>3876</v>
      </c>
      <c r="S27" s="159">
        <v>2313</v>
      </c>
      <c r="T27" s="159">
        <v>1256</v>
      </c>
      <c r="U27" s="159">
        <v>3293</v>
      </c>
      <c r="V27" s="159">
        <v>1895</v>
      </c>
      <c r="W27" s="159">
        <v>579</v>
      </c>
      <c r="X27" s="159">
        <v>580</v>
      </c>
      <c r="Y27" s="159">
        <v>3071</v>
      </c>
      <c r="Z27" s="159">
        <v>275</v>
      </c>
      <c r="AA27" s="113">
        <v>5981</v>
      </c>
      <c r="AB27" s="113">
        <v>224</v>
      </c>
      <c r="AC27" s="113">
        <v>501</v>
      </c>
      <c r="AD27" s="113">
        <v>336</v>
      </c>
      <c r="AE27" s="113">
        <v>537</v>
      </c>
      <c r="AF27" s="113">
        <v>704</v>
      </c>
      <c r="AG27" s="113">
        <v>336</v>
      </c>
      <c r="AH27" s="113">
        <v>897</v>
      </c>
      <c r="AI27" s="113">
        <v>353</v>
      </c>
      <c r="AJ27" s="113">
        <v>1197</v>
      </c>
      <c r="AK27" s="113">
        <v>2555</v>
      </c>
      <c r="AL27" s="113">
        <v>542</v>
      </c>
      <c r="AM27" s="113">
        <v>301</v>
      </c>
      <c r="AN27" s="113">
        <v>70</v>
      </c>
      <c r="AO27" s="113">
        <v>330</v>
      </c>
      <c r="AP27" s="113">
        <v>94</v>
      </c>
      <c r="AQ27" s="151">
        <v>1223</v>
      </c>
      <c r="AR27" s="113">
        <v>181</v>
      </c>
      <c r="AS27" s="113">
        <v>123</v>
      </c>
      <c r="AT27" s="151">
        <v>138</v>
      </c>
      <c r="AU27" s="137">
        <v>59</v>
      </c>
      <c r="AV27" s="137">
        <v>39</v>
      </c>
      <c r="AW27" s="159">
        <v>443</v>
      </c>
      <c r="AX27" s="113">
        <v>122</v>
      </c>
      <c r="AY27" s="159">
        <v>173</v>
      </c>
      <c r="AZ27" s="159">
        <v>142</v>
      </c>
      <c r="BA27" s="159">
        <v>96</v>
      </c>
      <c r="BB27" s="151">
        <v>11754</v>
      </c>
      <c r="BC27" s="159">
        <v>102</v>
      </c>
      <c r="BD27" s="151">
        <v>57</v>
      </c>
      <c r="BE27" s="151">
        <v>695</v>
      </c>
      <c r="BF27" s="159">
        <v>361</v>
      </c>
      <c r="BG27" s="159">
        <v>72</v>
      </c>
      <c r="BH27" s="159">
        <v>259</v>
      </c>
      <c r="BI27" s="159">
        <v>321</v>
      </c>
      <c r="BJ27" s="159">
        <v>208</v>
      </c>
      <c r="BK27" s="159">
        <v>122</v>
      </c>
      <c r="BL27" s="159">
        <v>83</v>
      </c>
      <c r="BM27" s="159">
        <v>34</v>
      </c>
      <c r="BN27" s="138">
        <v>5255</v>
      </c>
      <c r="BO27" s="138">
        <v>1234</v>
      </c>
      <c r="BP27" s="138">
        <v>575</v>
      </c>
      <c r="BQ27" s="138">
        <v>287</v>
      </c>
      <c r="BR27" s="138">
        <v>75</v>
      </c>
      <c r="BS27" s="138">
        <v>169</v>
      </c>
      <c r="BT27" s="138">
        <v>267</v>
      </c>
      <c r="BU27" s="138">
        <v>23</v>
      </c>
      <c r="BV27" s="138">
        <v>147</v>
      </c>
      <c r="BW27" s="138">
        <v>152</v>
      </c>
      <c r="BX27" s="138">
        <v>66</v>
      </c>
      <c r="BY27" s="138">
        <v>109</v>
      </c>
      <c r="BZ27" s="138">
        <v>78</v>
      </c>
      <c r="CA27" s="113">
        <v>6988</v>
      </c>
      <c r="CB27" s="137">
        <v>9187</v>
      </c>
      <c r="CC27" s="137">
        <v>191</v>
      </c>
      <c r="CD27" s="137">
        <v>299</v>
      </c>
      <c r="CE27" s="137">
        <v>96</v>
      </c>
      <c r="CF27" s="137">
        <v>294</v>
      </c>
      <c r="CG27" s="137">
        <v>1230</v>
      </c>
      <c r="CH27" s="137">
        <v>23</v>
      </c>
      <c r="CI27" s="137">
        <v>58</v>
      </c>
      <c r="CJ27" s="137">
        <v>89</v>
      </c>
      <c r="CK27" s="137">
        <v>118</v>
      </c>
      <c r="CL27" s="137">
        <v>47</v>
      </c>
      <c r="CM27" s="137">
        <v>72</v>
      </c>
      <c r="CN27" s="137">
        <v>106</v>
      </c>
      <c r="CO27" s="137">
        <v>24</v>
      </c>
      <c r="CP27" s="137">
        <v>29</v>
      </c>
      <c r="CQ27" s="137">
        <v>48</v>
      </c>
      <c r="CR27" s="128">
        <v>14</v>
      </c>
      <c r="CS27" s="137">
        <v>38</v>
      </c>
      <c r="CT27" s="159">
        <v>1768</v>
      </c>
      <c r="CU27" s="159">
        <v>90</v>
      </c>
      <c r="CV27" s="160">
        <v>75</v>
      </c>
      <c r="CW27" s="160">
        <v>11</v>
      </c>
      <c r="CX27" s="160">
        <v>11</v>
      </c>
      <c r="CY27" s="160">
        <v>3</v>
      </c>
      <c r="CZ27" s="160">
        <v>20</v>
      </c>
      <c r="DA27" s="160">
        <v>7</v>
      </c>
      <c r="DB27" s="159">
        <v>972</v>
      </c>
      <c r="DC27" s="159">
        <v>51</v>
      </c>
      <c r="DD27" s="159">
        <v>515</v>
      </c>
      <c r="DE27" s="159">
        <v>105</v>
      </c>
      <c r="DF27" s="159">
        <v>17</v>
      </c>
      <c r="DG27" s="159">
        <v>72</v>
      </c>
    </row>
    <row r="28" spans="1:111">
      <c r="A28" s="151">
        <v>2020</v>
      </c>
      <c r="B28" s="160">
        <v>24208</v>
      </c>
      <c r="C28" s="160">
        <v>14897</v>
      </c>
      <c r="D28" s="160">
        <v>4362</v>
      </c>
      <c r="E28" s="160">
        <v>3209</v>
      </c>
      <c r="F28" s="160">
        <v>2856</v>
      </c>
      <c r="G28" s="160">
        <v>9909</v>
      </c>
      <c r="H28" s="160">
        <v>2437</v>
      </c>
      <c r="I28" s="160">
        <v>565</v>
      </c>
      <c r="J28" s="160">
        <v>699</v>
      </c>
      <c r="K28" s="160">
        <v>1621</v>
      </c>
      <c r="L28" s="160">
        <v>1490</v>
      </c>
      <c r="M28" s="160">
        <v>2266</v>
      </c>
      <c r="N28" s="160">
        <v>1418</v>
      </c>
      <c r="O28" s="160">
        <v>263</v>
      </c>
      <c r="P28" s="159">
        <v>17327</v>
      </c>
      <c r="Q28" s="159">
        <v>5331</v>
      </c>
      <c r="R28" s="159">
        <v>7189</v>
      </c>
      <c r="S28" s="159">
        <v>4733</v>
      </c>
      <c r="T28" s="159">
        <v>1352</v>
      </c>
      <c r="U28" s="159">
        <v>3583</v>
      </c>
      <c r="V28" s="159">
        <v>3994</v>
      </c>
      <c r="W28" s="159">
        <v>682</v>
      </c>
      <c r="X28" s="159">
        <v>863</v>
      </c>
      <c r="Y28" s="159">
        <v>4401</v>
      </c>
      <c r="Z28" s="159">
        <v>426</v>
      </c>
      <c r="AA28" s="113">
        <v>7593</v>
      </c>
      <c r="AB28" s="113">
        <v>363</v>
      </c>
      <c r="AC28" s="113">
        <v>882</v>
      </c>
      <c r="AD28" s="113">
        <v>1028</v>
      </c>
      <c r="AE28" s="113">
        <v>552</v>
      </c>
      <c r="AF28" s="113">
        <v>1564</v>
      </c>
      <c r="AG28" s="113">
        <v>472</v>
      </c>
      <c r="AH28" s="113">
        <v>1291</v>
      </c>
      <c r="AI28" s="113">
        <v>889</v>
      </c>
      <c r="AJ28" s="113">
        <v>1647</v>
      </c>
      <c r="AK28" s="113">
        <v>3022</v>
      </c>
      <c r="AL28" s="113">
        <v>770</v>
      </c>
      <c r="AM28" s="113">
        <v>355</v>
      </c>
      <c r="AN28" s="113">
        <v>111</v>
      </c>
      <c r="AO28" s="113">
        <v>683</v>
      </c>
      <c r="AP28" s="113">
        <v>210</v>
      </c>
      <c r="AQ28" s="151">
        <v>1675</v>
      </c>
      <c r="AR28" s="113">
        <v>219</v>
      </c>
      <c r="AS28" s="113">
        <v>176</v>
      </c>
      <c r="AT28" s="151">
        <v>238</v>
      </c>
      <c r="AU28" s="137">
        <v>61</v>
      </c>
      <c r="AV28" s="137">
        <v>80</v>
      </c>
      <c r="AW28" s="159">
        <v>991</v>
      </c>
      <c r="AX28" s="113">
        <v>244</v>
      </c>
      <c r="AY28" s="159">
        <v>215</v>
      </c>
      <c r="AZ28" s="159">
        <v>308</v>
      </c>
      <c r="BA28" s="159">
        <v>181</v>
      </c>
      <c r="BB28" s="151">
        <v>14667</v>
      </c>
      <c r="BC28" s="159">
        <v>160</v>
      </c>
      <c r="BD28" s="151">
        <v>76</v>
      </c>
      <c r="BE28" s="151">
        <v>777</v>
      </c>
      <c r="BF28" s="159">
        <v>506</v>
      </c>
      <c r="BG28" s="159">
        <v>138</v>
      </c>
      <c r="BH28" s="159">
        <v>246</v>
      </c>
      <c r="BI28" s="159">
        <v>393</v>
      </c>
      <c r="BJ28" s="159">
        <v>241</v>
      </c>
      <c r="BK28" s="159">
        <v>122</v>
      </c>
      <c r="BL28" s="159">
        <v>77</v>
      </c>
      <c r="BM28" s="159">
        <v>38</v>
      </c>
      <c r="BN28" s="138">
        <v>7135</v>
      </c>
      <c r="BO28" s="138">
        <v>1321</v>
      </c>
      <c r="BP28" s="138">
        <v>816</v>
      </c>
      <c r="BQ28" s="138">
        <v>392</v>
      </c>
      <c r="BR28" s="138">
        <v>181</v>
      </c>
      <c r="BS28" s="138">
        <v>248</v>
      </c>
      <c r="BT28" s="138">
        <v>547</v>
      </c>
      <c r="BU28" s="138">
        <v>45</v>
      </c>
      <c r="BV28" s="138">
        <v>238</v>
      </c>
      <c r="BW28" s="138">
        <v>168</v>
      </c>
      <c r="BX28" s="138">
        <v>116</v>
      </c>
      <c r="BY28" s="138">
        <v>150</v>
      </c>
      <c r="BZ28" s="138">
        <v>137</v>
      </c>
      <c r="CA28" s="113">
        <v>7637</v>
      </c>
      <c r="CB28" s="137">
        <v>10871</v>
      </c>
      <c r="CC28" s="137">
        <v>240</v>
      </c>
      <c r="CD28" s="137">
        <v>263</v>
      </c>
      <c r="CE28" s="137">
        <v>97</v>
      </c>
      <c r="CF28" s="137">
        <v>331</v>
      </c>
      <c r="CG28" s="137">
        <v>1466</v>
      </c>
      <c r="CH28" s="137">
        <v>15</v>
      </c>
      <c r="CI28" s="137">
        <v>106</v>
      </c>
      <c r="CJ28" s="137">
        <v>114</v>
      </c>
      <c r="CK28" s="137">
        <v>117</v>
      </c>
      <c r="CL28" s="137">
        <v>71</v>
      </c>
      <c r="CM28" s="137">
        <v>92</v>
      </c>
      <c r="CN28" s="137">
        <v>110</v>
      </c>
      <c r="CO28" s="137">
        <v>25</v>
      </c>
      <c r="CP28" s="137">
        <v>45</v>
      </c>
      <c r="CQ28" s="137">
        <v>65</v>
      </c>
      <c r="CR28" s="128">
        <v>25</v>
      </c>
      <c r="CS28" s="137">
        <v>37</v>
      </c>
      <c r="CT28" s="159">
        <v>1985</v>
      </c>
      <c r="CU28" s="159">
        <v>95</v>
      </c>
      <c r="CV28" s="160">
        <v>97</v>
      </c>
      <c r="CW28" s="160">
        <v>24</v>
      </c>
      <c r="CX28" s="160">
        <v>21</v>
      </c>
      <c r="CY28" s="160">
        <v>13</v>
      </c>
      <c r="CZ28" s="160">
        <v>92</v>
      </c>
      <c r="DA28" s="160">
        <v>88</v>
      </c>
      <c r="DB28" s="159">
        <v>1286</v>
      </c>
      <c r="DC28" s="159">
        <v>42</v>
      </c>
      <c r="DD28" s="159">
        <v>600</v>
      </c>
      <c r="DE28" s="159">
        <v>107</v>
      </c>
      <c r="DF28" s="159">
        <v>33</v>
      </c>
      <c r="DG28" s="159">
        <v>82</v>
      </c>
    </row>
    <row r="29" spans="1:111">
      <c r="A29" s="151">
        <v>2021</v>
      </c>
      <c r="B29" s="128">
        <v>32860</v>
      </c>
      <c r="C29" s="160">
        <v>21568</v>
      </c>
      <c r="D29" s="160">
        <v>5764</v>
      </c>
      <c r="E29" s="160">
        <v>4564</v>
      </c>
      <c r="F29" s="160">
        <v>4793</v>
      </c>
      <c r="G29" s="160">
        <v>14677</v>
      </c>
      <c r="H29" s="160">
        <v>6506</v>
      </c>
      <c r="I29" s="160">
        <v>901</v>
      </c>
      <c r="J29" s="160">
        <v>974</v>
      </c>
      <c r="K29" s="160">
        <v>1375</v>
      </c>
      <c r="L29" s="160">
        <v>1948</v>
      </c>
      <c r="M29" s="160">
        <v>2808</v>
      </c>
      <c r="N29" s="160">
        <v>1538</v>
      </c>
      <c r="O29" s="160">
        <v>462</v>
      </c>
      <c r="P29" s="159">
        <v>22948</v>
      </c>
      <c r="Q29" s="159">
        <v>7819</v>
      </c>
      <c r="R29" s="159">
        <v>5218</v>
      </c>
      <c r="S29" s="159">
        <v>3818</v>
      </c>
      <c r="T29" s="159">
        <v>2041</v>
      </c>
      <c r="U29" s="159">
        <v>4137</v>
      </c>
      <c r="V29" s="159">
        <v>3261</v>
      </c>
      <c r="W29" s="159">
        <v>773</v>
      </c>
      <c r="X29" s="159">
        <v>957</v>
      </c>
      <c r="Y29" s="159">
        <v>5282</v>
      </c>
      <c r="Z29" s="159">
        <v>543</v>
      </c>
      <c r="AA29" s="113">
        <v>9741</v>
      </c>
      <c r="AB29" s="113">
        <v>588</v>
      </c>
      <c r="AC29" s="113">
        <v>722</v>
      </c>
      <c r="AD29" s="113">
        <v>693</v>
      </c>
      <c r="AE29" s="113">
        <v>555</v>
      </c>
      <c r="AF29" s="113">
        <v>1234</v>
      </c>
      <c r="AG29" s="113">
        <v>536</v>
      </c>
      <c r="AH29" s="113">
        <v>1377</v>
      </c>
      <c r="AI29" s="113">
        <v>631</v>
      </c>
      <c r="AJ29" s="113">
        <v>1811</v>
      </c>
      <c r="AK29" s="113">
        <v>3296</v>
      </c>
      <c r="AL29" s="113">
        <v>728</v>
      </c>
      <c r="AM29" s="113">
        <v>359</v>
      </c>
      <c r="AN29" s="113">
        <v>187</v>
      </c>
      <c r="AO29" s="113">
        <v>911</v>
      </c>
      <c r="AP29" s="113">
        <v>255</v>
      </c>
      <c r="AQ29" s="151">
        <v>2667</v>
      </c>
      <c r="AR29" s="113">
        <v>269</v>
      </c>
      <c r="AS29" s="113">
        <v>194</v>
      </c>
      <c r="AT29" s="151">
        <v>364</v>
      </c>
      <c r="AU29" s="137">
        <v>87</v>
      </c>
      <c r="AV29" s="137">
        <v>146</v>
      </c>
      <c r="AW29" s="159">
        <v>1400</v>
      </c>
      <c r="AX29" s="113">
        <v>408</v>
      </c>
      <c r="AY29" s="159">
        <v>433</v>
      </c>
      <c r="AZ29" s="159">
        <v>486</v>
      </c>
      <c r="BA29" s="159">
        <v>275</v>
      </c>
      <c r="BB29" s="151">
        <v>18553</v>
      </c>
      <c r="BC29" s="159">
        <v>302</v>
      </c>
      <c r="BD29" s="151">
        <v>130</v>
      </c>
      <c r="BE29" s="151">
        <v>933</v>
      </c>
      <c r="BF29" s="159">
        <v>707</v>
      </c>
      <c r="BG29" s="159">
        <v>193</v>
      </c>
      <c r="BH29" s="159">
        <v>293</v>
      </c>
      <c r="BI29" s="159">
        <v>406</v>
      </c>
      <c r="BJ29" s="159">
        <v>346</v>
      </c>
      <c r="BK29" s="159">
        <v>174</v>
      </c>
      <c r="BL29" s="159">
        <v>120</v>
      </c>
      <c r="BM29" s="159">
        <v>33</v>
      </c>
      <c r="BN29" s="138">
        <v>10094</v>
      </c>
      <c r="BO29" s="138">
        <v>1643</v>
      </c>
      <c r="BP29" s="138">
        <v>956</v>
      </c>
      <c r="BQ29" s="138">
        <v>846</v>
      </c>
      <c r="BR29" s="138">
        <v>347</v>
      </c>
      <c r="BS29" s="138">
        <v>355</v>
      </c>
      <c r="BT29" s="138">
        <v>754</v>
      </c>
      <c r="BU29" s="138">
        <v>34</v>
      </c>
      <c r="BV29" s="138">
        <v>462</v>
      </c>
      <c r="BW29" s="138">
        <v>226</v>
      </c>
      <c r="BX29" s="138">
        <v>236</v>
      </c>
      <c r="BY29" s="138">
        <v>335</v>
      </c>
      <c r="BZ29" s="138">
        <v>208</v>
      </c>
      <c r="CA29" s="113">
        <v>9413</v>
      </c>
      <c r="CB29" s="137">
        <v>15050</v>
      </c>
      <c r="CC29" s="137">
        <v>261</v>
      </c>
      <c r="CD29" s="137">
        <v>325</v>
      </c>
      <c r="CE29" s="137">
        <v>156</v>
      </c>
      <c r="CF29" s="137">
        <v>352</v>
      </c>
      <c r="CG29" s="137">
        <v>1909</v>
      </c>
      <c r="CH29" s="137">
        <v>44</v>
      </c>
      <c r="CI29" s="137">
        <v>166</v>
      </c>
      <c r="CJ29" s="137">
        <v>121</v>
      </c>
      <c r="CK29" s="137">
        <v>141</v>
      </c>
      <c r="CL29" s="137">
        <v>110</v>
      </c>
      <c r="CM29" s="137">
        <v>163</v>
      </c>
      <c r="CN29" s="137">
        <v>164</v>
      </c>
      <c r="CO29" s="137">
        <v>48</v>
      </c>
      <c r="CP29" s="137">
        <v>47</v>
      </c>
      <c r="CQ29" s="137">
        <v>93</v>
      </c>
      <c r="CR29" s="128">
        <v>22</v>
      </c>
      <c r="CS29" s="137">
        <v>44</v>
      </c>
      <c r="CT29" s="159">
        <v>3024</v>
      </c>
      <c r="CU29" s="159">
        <v>114</v>
      </c>
      <c r="CV29" s="160">
        <v>135</v>
      </c>
      <c r="CW29" s="160">
        <v>21</v>
      </c>
      <c r="CX29" s="160">
        <v>22</v>
      </c>
      <c r="CY29" s="160">
        <v>24</v>
      </c>
      <c r="CZ29" s="160">
        <v>27</v>
      </c>
      <c r="DA29" s="160">
        <v>15</v>
      </c>
      <c r="DB29" s="159">
        <v>1768</v>
      </c>
      <c r="DC29" s="159">
        <v>67</v>
      </c>
      <c r="DD29" s="159">
        <v>481</v>
      </c>
      <c r="DE29" s="159">
        <v>99</v>
      </c>
      <c r="DF29" s="159">
        <v>64</v>
      </c>
      <c r="DG29" s="159">
        <v>145</v>
      </c>
    </row>
    <row r="31" spans="1:111">
      <c r="A31" s="151" t="s">
        <v>266</v>
      </c>
    </row>
    <row r="32" spans="1:111">
      <c r="B32" s="128" t="s">
        <v>11</v>
      </c>
      <c r="C32" s="128" t="s">
        <v>12</v>
      </c>
      <c r="D32" s="128" t="s">
        <v>13</v>
      </c>
      <c r="E32" s="128" t="s">
        <v>14</v>
      </c>
      <c r="F32" s="128" t="s">
        <v>15</v>
      </c>
      <c r="G32" s="128" t="s">
        <v>16</v>
      </c>
      <c r="H32" s="128" t="s">
        <v>17</v>
      </c>
      <c r="I32" s="128" t="s">
        <v>18</v>
      </c>
      <c r="J32" s="128" t="s">
        <v>19</v>
      </c>
      <c r="K32" s="128" t="s">
        <v>20</v>
      </c>
      <c r="L32" s="128" t="s">
        <v>21</v>
      </c>
      <c r="M32" s="128" t="s">
        <v>22</v>
      </c>
      <c r="N32" s="128" t="s">
        <v>23</v>
      </c>
      <c r="O32" s="128" t="s">
        <v>24</v>
      </c>
      <c r="P32" s="113" t="s">
        <v>25</v>
      </c>
      <c r="Q32" s="113" t="s">
        <v>26</v>
      </c>
      <c r="R32" s="113" t="s">
        <v>27</v>
      </c>
      <c r="S32" s="113" t="s">
        <v>28</v>
      </c>
      <c r="T32" s="113" t="s">
        <v>29</v>
      </c>
      <c r="U32" s="113" t="s">
        <v>30</v>
      </c>
      <c r="V32" s="113" t="s">
        <v>31</v>
      </c>
      <c r="W32" s="113" t="s">
        <v>32</v>
      </c>
      <c r="X32" s="113" t="s">
        <v>33</v>
      </c>
      <c r="Y32" s="113" t="s">
        <v>34</v>
      </c>
      <c r="Z32" s="113" t="s">
        <v>35</v>
      </c>
      <c r="AA32" s="113" t="s">
        <v>36</v>
      </c>
      <c r="AB32" s="113" t="s">
        <v>41</v>
      </c>
      <c r="AC32" s="161" t="s">
        <v>248</v>
      </c>
      <c r="AD32" s="113" t="s">
        <v>47</v>
      </c>
      <c r="AE32" s="113" t="s">
        <v>38</v>
      </c>
      <c r="AF32" s="113" t="s">
        <v>46</v>
      </c>
      <c r="AG32" s="113" t="s">
        <v>39</v>
      </c>
      <c r="AH32" s="113" t="s">
        <v>45</v>
      </c>
      <c r="AI32" s="113" t="s">
        <v>48</v>
      </c>
      <c r="AJ32" s="113" t="s">
        <v>40</v>
      </c>
      <c r="AK32" s="113" t="s">
        <v>37</v>
      </c>
      <c r="AL32" s="113" t="s">
        <v>51</v>
      </c>
      <c r="AM32" s="113" t="s">
        <v>42</v>
      </c>
      <c r="AN32" s="113" t="s">
        <v>50</v>
      </c>
      <c r="AO32" s="113" t="s">
        <v>43</v>
      </c>
      <c r="AP32" s="113" t="s">
        <v>44</v>
      </c>
      <c r="AQ32" s="101" t="s">
        <v>249</v>
      </c>
      <c r="AR32" s="113" t="s">
        <v>53</v>
      </c>
      <c r="AS32" s="113" t="s">
        <v>54</v>
      </c>
      <c r="AT32" s="101" t="s">
        <v>250</v>
      </c>
      <c r="AU32" s="156" t="s">
        <v>56</v>
      </c>
      <c r="AV32" s="156" t="s">
        <v>57</v>
      </c>
      <c r="AW32" s="101" t="s">
        <v>251</v>
      </c>
      <c r="AX32" s="113" t="s">
        <v>59</v>
      </c>
      <c r="AY32" s="101" t="s">
        <v>252</v>
      </c>
      <c r="AZ32" s="101" t="s">
        <v>253</v>
      </c>
      <c r="BA32" s="101" t="s">
        <v>254</v>
      </c>
      <c r="BB32" s="101" t="s">
        <v>63</v>
      </c>
      <c r="BC32" s="101" t="s">
        <v>255</v>
      </c>
      <c r="BD32" s="101" t="s">
        <v>65</v>
      </c>
      <c r="BE32" s="101" t="s">
        <v>66</v>
      </c>
      <c r="BF32" s="101" t="s">
        <v>256</v>
      </c>
      <c r="BG32" s="101" t="s">
        <v>219</v>
      </c>
      <c r="BH32" s="101" t="s">
        <v>257</v>
      </c>
      <c r="BI32" s="101" t="s">
        <v>258</v>
      </c>
      <c r="BJ32" s="101" t="s">
        <v>259</v>
      </c>
      <c r="BK32" s="101" t="s">
        <v>260</v>
      </c>
      <c r="BL32" s="101" t="s">
        <v>261</v>
      </c>
      <c r="BM32" s="101" t="s">
        <v>262</v>
      </c>
      <c r="BN32" s="101" t="s">
        <v>75</v>
      </c>
      <c r="BO32" s="101" t="s">
        <v>76</v>
      </c>
      <c r="BP32" s="101" t="s">
        <v>77</v>
      </c>
      <c r="BQ32" s="101" t="s">
        <v>78</v>
      </c>
      <c r="BR32" s="101" t="s">
        <v>79</v>
      </c>
      <c r="BS32" s="101" t="s">
        <v>80</v>
      </c>
      <c r="BT32" s="101" t="s">
        <v>81</v>
      </c>
      <c r="BU32" s="101" t="s">
        <v>82</v>
      </c>
      <c r="BV32" s="101" t="s">
        <v>83</v>
      </c>
      <c r="BW32" s="101" t="s">
        <v>84</v>
      </c>
      <c r="BX32" s="101" t="s">
        <v>85</v>
      </c>
      <c r="BY32" s="101" t="s">
        <v>86</v>
      </c>
      <c r="BZ32" s="101" t="s">
        <v>87</v>
      </c>
      <c r="CA32" s="113" t="s">
        <v>88</v>
      </c>
      <c r="CB32" s="157" t="s">
        <v>89</v>
      </c>
      <c r="CC32" s="157" t="s">
        <v>90</v>
      </c>
      <c r="CD32" s="157" t="s">
        <v>91</v>
      </c>
      <c r="CE32" s="157" t="s">
        <v>92</v>
      </c>
      <c r="CF32" s="157" t="s">
        <v>93</v>
      </c>
      <c r="CG32" s="157" t="s">
        <v>94</v>
      </c>
      <c r="CH32" s="157" t="s">
        <v>95</v>
      </c>
      <c r="CI32" s="157" t="s">
        <v>96</v>
      </c>
      <c r="CJ32" s="157" t="s">
        <v>97</v>
      </c>
      <c r="CK32" s="157" t="s">
        <v>98</v>
      </c>
      <c r="CL32" s="157" t="s">
        <v>99</v>
      </c>
      <c r="CM32" s="157" t="s">
        <v>100</v>
      </c>
      <c r="CN32" s="157" t="s">
        <v>101</v>
      </c>
      <c r="CO32" s="157" t="s">
        <v>102</v>
      </c>
      <c r="CP32" s="157" t="s">
        <v>103</v>
      </c>
      <c r="CQ32" s="157" t="s">
        <v>104</v>
      </c>
      <c r="CR32" s="157" t="s">
        <v>105</v>
      </c>
      <c r="CS32" s="157" t="s">
        <v>106</v>
      </c>
      <c r="CT32" s="113" t="s">
        <v>107</v>
      </c>
      <c r="CU32" s="113" t="s">
        <v>136</v>
      </c>
      <c r="CV32" s="128" t="s">
        <v>137</v>
      </c>
      <c r="CW32" s="128" t="s">
        <v>110</v>
      </c>
      <c r="CX32" s="128" t="s">
        <v>111</v>
      </c>
      <c r="CY32" s="128" t="s">
        <v>112</v>
      </c>
      <c r="CZ32" s="128" t="s">
        <v>113</v>
      </c>
      <c r="DA32" s="128" t="s">
        <v>114</v>
      </c>
      <c r="DB32" s="113" t="s">
        <v>115</v>
      </c>
      <c r="DC32" s="113" t="s">
        <v>116</v>
      </c>
      <c r="DD32" s="113" t="s">
        <v>117</v>
      </c>
      <c r="DE32" s="113" t="s">
        <v>118</v>
      </c>
      <c r="DF32" s="113" t="s">
        <v>119</v>
      </c>
      <c r="DG32" s="113" t="s">
        <v>120</v>
      </c>
    </row>
    <row r="33" spans="1:111">
      <c r="A33" s="151">
        <v>2010</v>
      </c>
      <c r="B33" s="160">
        <v>21821</v>
      </c>
      <c r="C33" s="160">
        <v>4566</v>
      </c>
      <c r="D33" s="160">
        <v>7445</v>
      </c>
      <c r="E33" s="160">
        <v>1978</v>
      </c>
      <c r="F33" s="160">
        <v>5232</v>
      </c>
      <c r="G33" s="160">
        <v>10541</v>
      </c>
      <c r="H33" s="159">
        <v>3279</v>
      </c>
      <c r="I33" s="160">
        <v>429</v>
      </c>
      <c r="J33" s="160">
        <v>509</v>
      </c>
      <c r="K33" s="160">
        <v>893</v>
      </c>
      <c r="L33" s="160">
        <v>2300</v>
      </c>
      <c r="M33" s="160">
        <v>1662</v>
      </c>
      <c r="N33" s="158">
        <v>1207</v>
      </c>
      <c r="O33" s="158">
        <v>275</v>
      </c>
      <c r="P33" s="159">
        <v>11888</v>
      </c>
      <c r="Q33" s="159">
        <v>11230</v>
      </c>
      <c r="R33" s="159">
        <v>5386</v>
      </c>
      <c r="S33" s="159">
        <v>3164</v>
      </c>
      <c r="T33" s="159">
        <v>2093</v>
      </c>
      <c r="U33" s="159">
        <v>3171</v>
      </c>
      <c r="V33" s="159">
        <v>3860</v>
      </c>
      <c r="W33" s="159">
        <v>673</v>
      </c>
      <c r="X33" s="159">
        <v>236</v>
      </c>
      <c r="Y33" s="159">
        <v>4348</v>
      </c>
      <c r="Z33" s="159">
        <v>666</v>
      </c>
      <c r="AA33" s="113">
        <v>2091</v>
      </c>
      <c r="AB33" s="113">
        <v>196</v>
      </c>
      <c r="AC33" s="113">
        <v>111</v>
      </c>
      <c r="AD33" s="113">
        <v>154</v>
      </c>
      <c r="AE33" s="113">
        <v>490</v>
      </c>
      <c r="AF33" s="113">
        <v>283</v>
      </c>
      <c r="AG33" s="113">
        <v>375</v>
      </c>
      <c r="AH33" s="113">
        <v>485</v>
      </c>
      <c r="AI33" s="113">
        <v>238</v>
      </c>
      <c r="AJ33" s="113">
        <v>536</v>
      </c>
      <c r="AK33" s="113">
        <v>1983</v>
      </c>
      <c r="AL33" s="113">
        <v>381</v>
      </c>
      <c r="AM33" s="113">
        <v>588</v>
      </c>
      <c r="AN33" s="161">
        <v>172</v>
      </c>
      <c r="AO33" s="113">
        <v>230</v>
      </c>
      <c r="AP33" s="113">
        <v>216</v>
      </c>
      <c r="AQ33" s="151">
        <v>995</v>
      </c>
      <c r="AR33" s="113">
        <v>81</v>
      </c>
      <c r="AS33" s="113">
        <v>107</v>
      </c>
      <c r="AT33" s="151">
        <v>135</v>
      </c>
      <c r="AU33" s="137">
        <v>82</v>
      </c>
      <c r="AV33" s="137">
        <v>150</v>
      </c>
      <c r="AW33" s="159">
        <v>179</v>
      </c>
      <c r="AX33" s="113">
        <v>149</v>
      </c>
      <c r="AY33" s="159">
        <v>194</v>
      </c>
      <c r="AZ33" s="159">
        <v>75</v>
      </c>
      <c r="BA33" s="159">
        <v>138</v>
      </c>
      <c r="BB33" s="151">
        <v>5554</v>
      </c>
      <c r="BC33" s="159">
        <v>243</v>
      </c>
      <c r="BD33" s="151">
        <v>326</v>
      </c>
      <c r="BE33" s="138">
        <v>700</v>
      </c>
      <c r="BF33" s="159"/>
      <c r="BG33" s="159">
        <v>70</v>
      </c>
      <c r="BH33" s="159">
        <v>193</v>
      </c>
      <c r="BI33" s="138">
        <v>312</v>
      </c>
      <c r="BJ33" s="159">
        <v>372</v>
      </c>
      <c r="BK33" s="159">
        <v>271</v>
      </c>
      <c r="BL33" s="159">
        <v>101</v>
      </c>
      <c r="BM33" s="159">
        <v>131</v>
      </c>
      <c r="BN33" s="138">
        <v>3483</v>
      </c>
      <c r="BO33" s="138">
        <v>734</v>
      </c>
      <c r="BP33" s="138">
        <v>773</v>
      </c>
      <c r="BQ33" s="138">
        <v>443</v>
      </c>
      <c r="BR33" s="138">
        <v>204</v>
      </c>
      <c r="BS33" s="138">
        <v>280</v>
      </c>
      <c r="BT33" s="138">
        <v>296</v>
      </c>
      <c r="BU33" s="138">
        <v>42</v>
      </c>
      <c r="BV33" s="138">
        <v>219</v>
      </c>
      <c r="BW33" s="138">
        <v>179</v>
      </c>
      <c r="BX33" s="138">
        <v>155</v>
      </c>
      <c r="BY33" s="138">
        <v>98</v>
      </c>
      <c r="BZ33" s="138">
        <v>294</v>
      </c>
      <c r="CA33" s="113">
        <v>6704</v>
      </c>
      <c r="CB33" s="137">
        <v>10091</v>
      </c>
      <c r="CC33" s="137">
        <v>198</v>
      </c>
      <c r="CD33" s="137">
        <v>388</v>
      </c>
      <c r="CE33" s="137">
        <v>118</v>
      </c>
      <c r="CF33" s="137">
        <v>343</v>
      </c>
      <c r="CG33" s="137">
        <v>517</v>
      </c>
      <c r="CH33" s="137">
        <v>75</v>
      </c>
      <c r="CI33" s="137">
        <v>76</v>
      </c>
      <c r="CJ33" s="137">
        <v>98</v>
      </c>
      <c r="CK33" s="137">
        <v>217</v>
      </c>
      <c r="CL33" s="137">
        <v>123</v>
      </c>
      <c r="CM33" s="137">
        <v>126</v>
      </c>
      <c r="CN33" s="137">
        <v>134</v>
      </c>
      <c r="CO33" s="137">
        <v>52</v>
      </c>
      <c r="CP33" s="137">
        <v>72</v>
      </c>
      <c r="CQ33" s="137">
        <v>41</v>
      </c>
      <c r="CR33" s="128">
        <v>55</v>
      </c>
      <c r="CS33" s="137">
        <v>166</v>
      </c>
      <c r="CT33" s="159">
        <v>1321</v>
      </c>
      <c r="CU33" s="159">
        <v>71</v>
      </c>
      <c r="CV33" s="160">
        <v>142</v>
      </c>
      <c r="CW33" s="158">
        <v>23</v>
      </c>
      <c r="CX33" s="158">
        <v>22</v>
      </c>
      <c r="CY33" s="158">
        <v>5</v>
      </c>
      <c r="CZ33" s="158">
        <v>12</v>
      </c>
      <c r="DA33" s="160">
        <v>7</v>
      </c>
      <c r="DB33" s="159">
        <v>1284</v>
      </c>
      <c r="DC33" s="159">
        <v>33</v>
      </c>
      <c r="DD33" s="159">
        <v>293</v>
      </c>
      <c r="DE33" s="159">
        <v>69</v>
      </c>
      <c r="DF33" s="159">
        <v>58</v>
      </c>
      <c r="DG33" s="159">
        <v>25</v>
      </c>
    </row>
    <row r="34" spans="1:111">
      <c r="A34" s="151">
        <v>2011</v>
      </c>
      <c r="B34" s="160">
        <v>23351</v>
      </c>
      <c r="C34" s="160">
        <v>5759</v>
      </c>
      <c r="D34" s="160">
        <v>9359</v>
      </c>
      <c r="E34" s="160">
        <v>3467</v>
      </c>
      <c r="F34" s="160">
        <v>6496</v>
      </c>
      <c r="G34" s="160">
        <v>14220</v>
      </c>
      <c r="H34" s="159">
        <v>5195</v>
      </c>
      <c r="I34" s="160">
        <v>522</v>
      </c>
      <c r="J34" s="160">
        <v>728</v>
      </c>
      <c r="K34" s="160">
        <v>1247</v>
      </c>
      <c r="L34" s="160">
        <v>2449</v>
      </c>
      <c r="M34" s="160">
        <v>1815</v>
      </c>
      <c r="N34" s="158">
        <v>1432</v>
      </c>
      <c r="O34" s="158">
        <v>361</v>
      </c>
      <c r="P34" s="159">
        <v>14556</v>
      </c>
      <c r="Q34" s="159">
        <v>12966</v>
      </c>
      <c r="R34" s="159">
        <v>6219</v>
      </c>
      <c r="S34" s="159">
        <v>3848</v>
      </c>
      <c r="T34" s="159">
        <v>2843</v>
      </c>
      <c r="U34" s="159">
        <v>3529</v>
      </c>
      <c r="V34" s="159">
        <v>5283</v>
      </c>
      <c r="W34" s="159">
        <v>708</v>
      </c>
      <c r="X34" s="159">
        <v>383</v>
      </c>
      <c r="Y34" s="159">
        <v>4293</v>
      </c>
      <c r="Z34" s="159">
        <v>1032</v>
      </c>
      <c r="AA34" s="113">
        <v>4460</v>
      </c>
      <c r="AB34" s="113">
        <v>322</v>
      </c>
      <c r="AC34" s="113">
        <v>225</v>
      </c>
      <c r="AD34" s="113">
        <v>235</v>
      </c>
      <c r="AE34" s="113">
        <v>1041</v>
      </c>
      <c r="AF34" s="113">
        <v>575</v>
      </c>
      <c r="AG34" s="113">
        <v>503</v>
      </c>
      <c r="AH34" s="113">
        <v>1016</v>
      </c>
      <c r="AI34" s="113">
        <v>706</v>
      </c>
      <c r="AJ34" s="113">
        <v>911</v>
      </c>
      <c r="AK34" s="113">
        <v>3662</v>
      </c>
      <c r="AL34" s="113">
        <v>831</v>
      </c>
      <c r="AM34" s="113">
        <v>610</v>
      </c>
      <c r="AN34" s="113">
        <v>390</v>
      </c>
      <c r="AO34" s="113">
        <v>419</v>
      </c>
      <c r="AP34" s="113">
        <v>222</v>
      </c>
      <c r="AQ34" s="151">
        <v>1288</v>
      </c>
      <c r="AR34" s="113">
        <v>123</v>
      </c>
      <c r="AS34" s="113">
        <v>155</v>
      </c>
      <c r="AT34" s="151">
        <v>271</v>
      </c>
      <c r="AU34" s="137">
        <v>145</v>
      </c>
      <c r="AV34" s="137">
        <v>214</v>
      </c>
      <c r="AW34" s="159">
        <v>257</v>
      </c>
      <c r="AX34" s="113">
        <v>145</v>
      </c>
      <c r="AY34" s="159">
        <v>245</v>
      </c>
      <c r="AZ34" s="159">
        <v>95</v>
      </c>
      <c r="BA34" s="159">
        <v>128</v>
      </c>
      <c r="BB34" s="151">
        <v>6810</v>
      </c>
      <c r="BC34" s="159">
        <v>361</v>
      </c>
      <c r="BD34" s="151">
        <v>375</v>
      </c>
      <c r="BE34" s="138">
        <v>1049</v>
      </c>
      <c r="BF34" s="159">
        <v>813</v>
      </c>
      <c r="BG34" s="159">
        <v>73</v>
      </c>
      <c r="BH34" s="159">
        <v>249</v>
      </c>
      <c r="BI34" s="138">
        <v>367</v>
      </c>
      <c r="BJ34" s="159">
        <v>381</v>
      </c>
      <c r="BK34" s="159">
        <v>268</v>
      </c>
      <c r="BL34" s="159">
        <v>115</v>
      </c>
      <c r="BM34" s="159">
        <v>186</v>
      </c>
      <c r="BN34" s="138">
        <v>3877</v>
      </c>
      <c r="BO34" s="138">
        <v>941</v>
      </c>
      <c r="BP34" s="138">
        <v>621</v>
      </c>
      <c r="BQ34" s="138">
        <v>555</v>
      </c>
      <c r="BR34" s="138">
        <v>281</v>
      </c>
      <c r="BS34" s="138">
        <v>379</v>
      </c>
      <c r="BT34" s="138">
        <v>537</v>
      </c>
      <c r="BU34" s="138">
        <v>33</v>
      </c>
      <c r="BV34" s="138">
        <v>356</v>
      </c>
      <c r="BW34" s="138">
        <v>230</v>
      </c>
      <c r="BX34" s="138">
        <v>218</v>
      </c>
      <c r="BY34" s="138">
        <v>134</v>
      </c>
      <c r="BZ34" s="138">
        <v>314</v>
      </c>
      <c r="CA34" s="113">
        <v>8749</v>
      </c>
      <c r="CB34" s="137">
        <v>8571</v>
      </c>
      <c r="CC34" s="137">
        <v>238</v>
      </c>
      <c r="CD34" s="137">
        <v>470</v>
      </c>
      <c r="CE34" s="137">
        <v>180</v>
      </c>
      <c r="CF34" s="137">
        <v>471</v>
      </c>
      <c r="CG34" s="137">
        <v>776</v>
      </c>
      <c r="CH34" s="137">
        <v>125</v>
      </c>
      <c r="CI34" s="137">
        <v>129</v>
      </c>
      <c r="CJ34" s="137">
        <v>131</v>
      </c>
      <c r="CK34" s="137">
        <v>248</v>
      </c>
      <c r="CL34" s="137">
        <v>145</v>
      </c>
      <c r="CM34" s="137">
        <v>266</v>
      </c>
      <c r="CN34" s="137">
        <v>152</v>
      </c>
      <c r="CO34" s="137">
        <v>93</v>
      </c>
      <c r="CP34" s="137">
        <v>135</v>
      </c>
      <c r="CQ34" s="137">
        <v>111</v>
      </c>
      <c r="CR34" s="128">
        <v>80</v>
      </c>
      <c r="CS34" s="137">
        <v>244</v>
      </c>
      <c r="CT34" s="159">
        <v>1509</v>
      </c>
      <c r="CU34" s="159">
        <v>109</v>
      </c>
      <c r="CV34" s="160">
        <v>284</v>
      </c>
      <c r="CW34" s="158">
        <v>27</v>
      </c>
      <c r="CX34" s="158">
        <v>20</v>
      </c>
      <c r="CY34" s="158">
        <v>13</v>
      </c>
      <c r="CZ34" s="158">
        <v>28</v>
      </c>
      <c r="DA34" s="160">
        <v>17</v>
      </c>
      <c r="DB34" s="159">
        <v>1226</v>
      </c>
      <c r="DC34" s="159">
        <v>32</v>
      </c>
      <c r="DD34" s="159">
        <v>299</v>
      </c>
      <c r="DE34" s="159">
        <v>80</v>
      </c>
      <c r="DF34" s="159">
        <v>53</v>
      </c>
      <c r="DG34" s="159">
        <v>38</v>
      </c>
    </row>
    <row r="35" spans="1:111">
      <c r="A35" s="151">
        <v>2012</v>
      </c>
      <c r="B35" s="160">
        <v>22943</v>
      </c>
      <c r="C35" s="160">
        <v>8183</v>
      </c>
      <c r="D35" s="160">
        <v>14264</v>
      </c>
      <c r="E35" s="160">
        <v>3388</v>
      </c>
      <c r="F35" s="160">
        <v>9162</v>
      </c>
      <c r="G35" s="160">
        <v>21577</v>
      </c>
      <c r="H35" s="159">
        <v>5867</v>
      </c>
      <c r="I35" s="160">
        <v>811</v>
      </c>
      <c r="J35" s="160">
        <v>844</v>
      </c>
      <c r="K35" s="160">
        <v>1560</v>
      </c>
      <c r="L35" s="160">
        <v>3200</v>
      </c>
      <c r="M35" s="160">
        <v>2338</v>
      </c>
      <c r="N35" s="158">
        <v>1673</v>
      </c>
      <c r="O35" s="158">
        <v>640</v>
      </c>
      <c r="P35" s="159">
        <v>20400</v>
      </c>
      <c r="Q35" s="159">
        <v>21407</v>
      </c>
      <c r="R35" s="159">
        <v>10193</v>
      </c>
      <c r="S35" s="159">
        <v>3869</v>
      </c>
      <c r="T35" s="159">
        <v>3938</v>
      </c>
      <c r="U35" s="159">
        <v>5409</v>
      </c>
      <c r="V35" s="159">
        <v>6436</v>
      </c>
      <c r="W35" s="159">
        <v>948</v>
      </c>
      <c r="X35" s="159">
        <v>791</v>
      </c>
      <c r="Y35" s="159">
        <v>5987</v>
      </c>
      <c r="Z35" s="159">
        <v>1484</v>
      </c>
      <c r="AA35" s="113">
        <v>6255</v>
      </c>
      <c r="AB35" s="113">
        <v>1159</v>
      </c>
      <c r="AC35" s="113">
        <v>419</v>
      </c>
      <c r="AD35" s="113">
        <v>494</v>
      </c>
      <c r="AE35" s="113">
        <v>1820</v>
      </c>
      <c r="AF35" s="113">
        <v>846</v>
      </c>
      <c r="AG35" s="113">
        <v>1482</v>
      </c>
      <c r="AH35" s="113">
        <v>1592</v>
      </c>
      <c r="AI35" s="113">
        <v>1374</v>
      </c>
      <c r="AJ35" s="113">
        <v>1980</v>
      </c>
      <c r="AK35" s="113">
        <v>5340</v>
      </c>
      <c r="AL35" s="113">
        <v>1336</v>
      </c>
      <c r="AM35" s="113">
        <v>1345</v>
      </c>
      <c r="AN35" s="113">
        <v>635</v>
      </c>
      <c r="AO35" s="113">
        <v>697</v>
      </c>
      <c r="AP35" s="113">
        <v>417</v>
      </c>
      <c r="AQ35" s="151">
        <v>1534</v>
      </c>
      <c r="AR35" s="113">
        <v>133</v>
      </c>
      <c r="AS35" s="113">
        <v>155</v>
      </c>
      <c r="AT35" s="151">
        <v>302</v>
      </c>
      <c r="AU35" s="137">
        <v>163</v>
      </c>
      <c r="AV35" s="137">
        <v>181</v>
      </c>
      <c r="AW35" s="159">
        <v>254</v>
      </c>
      <c r="AX35" s="113">
        <v>156</v>
      </c>
      <c r="AY35" s="159">
        <v>290</v>
      </c>
      <c r="AZ35" s="159">
        <v>147</v>
      </c>
      <c r="BA35" s="159">
        <v>161</v>
      </c>
      <c r="BB35" s="151">
        <v>7009</v>
      </c>
      <c r="BC35" s="159">
        <v>473</v>
      </c>
      <c r="BD35" s="151">
        <v>824</v>
      </c>
      <c r="BE35" s="138">
        <v>966</v>
      </c>
      <c r="BF35" s="159">
        <v>944</v>
      </c>
      <c r="BG35" s="159">
        <v>102</v>
      </c>
      <c r="BH35" s="159">
        <v>261</v>
      </c>
      <c r="BI35" s="138">
        <v>429</v>
      </c>
      <c r="BJ35" s="159">
        <v>439</v>
      </c>
      <c r="BK35" s="159">
        <v>297</v>
      </c>
      <c r="BL35" s="159">
        <v>116</v>
      </c>
      <c r="BM35" s="159">
        <v>234</v>
      </c>
      <c r="BN35" s="138">
        <v>5150</v>
      </c>
      <c r="BO35" s="138">
        <v>1075</v>
      </c>
      <c r="BP35" s="138">
        <v>870</v>
      </c>
      <c r="BQ35" s="138">
        <v>448</v>
      </c>
      <c r="BR35" s="138">
        <v>266</v>
      </c>
      <c r="BS35" s="138">
        <v>466</v>
      </c>
      <c r="BT35" s="138">
        <v>564</v>
      </c>
      <c r="BU35" s="138">
        <v>43</v>
      </c>
      <c r="BV35" s="138">
        <v>405</v>
      </c>
      <c r="BW35" s="138">
        <v>252</v>
      </c>
      <c r="BX35" s="138">
        <v>230</v>
      </c>
      <c r="BY35" s="138">
        <v>120</v>
      </c>
      <c r="BZ35" s="138">
        <v>364</v>
      </c>
      <c r="CA35" s="113">
        <v>13432</v>
      </c>
      <c r="CB35" s="137">
        <v>10261</v>
      </c>
      <c r="CC35" s="137">
        <v>250</v>
      </c>
      <c r="CD35" s="137">
        <v>419</v>
      </c>
      <c r="CE35" s="137">
        <v>188</v>
      </c>
      <c r="CF35" s="137">
        <v>558</v>
      </c>
      <c r="CG35" s="137">
        <v>728</v>
      </c>
      <c r="CH35" s="137">
        <v>100</v>
      </c>
      <c r="CI35" s="137">
        <v>162</v>
      </c>
      <c r="CJ35" s="137">
        <v>142</v>
      </c>
      <c r="CK35" s="137">
        <v>264</v>
      </c>
      <c r="CL35" s="137">
        <v>176</v>
      </c>
      <c r="CM35" s="137">
        <v>198</v>
      </c>
      <c r="CN35" s="137">
        <v>258</v>
      </c>
      <c r="CO35" s="137">
        <v>132</v>
      </c>
      <c r="CP35" s="137">
        <v>123</v>
      </c>
      <c r="CQ35" s="137">
        <v>115</v>
      </c>
      <c r="CR35" s="128">
        <v>42</v>
      </c>
      <c r="CS35" s="137">
        <v>219</v>
      </c>
      <c r="CT35" s="159">
        <v>1699</v>
      </c>
      <c r="CU35" s="159">
        <v>141</v>
      </c>
      <c r="CV35" s="160">
        <v>287</v>
      </c>
      <c r="CW35" s="158">
        <v>38</v>
      </c>
      <c r="CX35" s="158">
        <v>28</v>
      </c>
      <c r="CY35" s="158">
        <v>11</v>
      </c>
      <c r="CZ35" s="158">
        <v>18</v>
      </c>
      <c r="DA35" s="160">
        <v>11</v>
      </c>
      <c r="DB35" s="159">
        <v>1781</v>
      </c>
      <c r="DC35" s="159">
        <v>107</v>
      </c>
      <c r="DD35" s="159">
        <v>636</v>
      </c>
      <c r="DE35" s="159">
        <v>149</v>
      </c>
      <c r="DF35" s="159">
        <v>110</v>
      </c>
      <c r="DG35" s="159">
        <v>85</v>
      </c>
    </row>
    <row r="36" spans="1:111">
      <c r="A36" s="151">
        <v>2013</v>
      </c>
      <c r="B36" s="160">
        <v>30665</v>
      </c>
      <c r="C36" s="160">
        <v>10505</v>
      </c>
      <c r="D36" s="160">
        <v>15819</v>
      </c>
      <c r="E36" s="160">
        <v>5183</v>
      </c>
      <c r="F36" s="160">
        <v>11817</v>
      </c>
      <c r="G36" s="160">
        <v>30082</v>
      </c>
      <c r="H36" s="159">
        <v>6784</v>
      </c>
      <c r="I36" s="160">
        <v>1184</v>
      </c>
      <c r="J36" s="160">
        <v>1624</v>
      </c>
      <c r="K36" s="160">
        <v>2173</v>
      </c>
      <c r="L36" s="160">
        <v>4024</v>
      </c>
      <c r="M36" s="160">
        <v>3682</v>
      </c>
      <c r="N36" s="158">
        <v>4161</v>
      </c>
      <c r="O36" s="158">
        <v>1410</v>
      </c>
      <c r="P36" s="159">
        <v>23159</v>
      </c>
      <c r="Q36" s="159">
        <v>28367</v>
      </c>
      <c r="R36" s="159">
        <v>15218</v>
      </c>
      <c r="S36" s="159">
        <v>7335</v>
      </c>
      <c r="T36" s="159">
        <v>4986</v>
      </c>
      <c r="U36" s="159">
        <v>7719</v>
      </c>
      <c r="V36" s="159">
        <v>7296</v>
      </c>
      <c r="W36" s="159">
        <v>1900</v>
      </c>
      <c r="X36" s="159">
        <v>1248</v>
      </c>
      <c r="Y36" s="159">
        <v>6345</v>
      </c>
      <c r="Z36" s="159">
        <v>2407</v>
      </c>
      <c r="AA36" s="113">
        <v>8315</v>
      </c>
      <c r="AB36" s="113">
        <v>1466</v>
      </c>
      <c r="AC36" s="113">
        <v>610</v>
      </c>
      <c r="AD36" s="113">
        <v>607</v>
      </c>
      <c r="AE36" s="113">
        <v>2297</v>
      </c>
      <c r="AF36" s="113">
        <v>1273</v>
      </c>
      <c r="AG36" s="113">
        <v>1482</v>
      </c>
      <c r="AH36" s="113">
        <v>2231</v>
      </c>
      <c r="AI36" s="113">
        <v>2002</v>
      </c>
      <c r="AJ36" s="113">
        <v>3398</v>
      </c>
      <c r="AK36" s="113">
        <v>6481</v>
      </c>
      <c r="AL36" s="113">
        <v>1586</v>
      </c>
      <c r="AM36" s="113">
        <v>1753</v>
      </c>
      <c r="AN36" s="113">
        <v>801</v>
      </c>
      <c r="AO36" s="113">
        <v>1021</v>
      </c>
      <c r="AP36" s="113">
        <v>680</v>
      </c>
      <c r="AQ36" s="151">
        <v>2445</v>
      </c>
      <c r="AR36" s="113">
        <v>184</v>
      </c>
      <c r="AS36" s="113">
        <v>253</v>
      </c>
      <c r="AT36" s="151">
        <v>491</v>
      </c>
      <c r="AU36" s="137">
        <v>251</v>
      </c>
      <c r="AV36" s="137">
        <v>187</v>
      </c>
      <c r="AW36" s="159">
        <v>646</v>
      </c>
      <c r="AX36" s="113">
        <v>311</v>
      </c>
      <c r="AY36" s="159">
        <v>477</v>
      </c>
      <c r="AZ36" s="159">
        <v>248</v>
      </c>
      <c r="BA36" s="159">
        <v>307</v>
      </c>
      <c r="BB36" s="151">
        <v>11108</v>
      </c>
      <c r="BC36" s="159">
        <v>701</v>
      </c>
      <c r="BD36" s="151">
        <v>870</v>
      </c>
      <c r="BE36" s="138">
        <v>1812</v>
      </c>
      <c r="BF36" s="159">
        <v>1598</v>
      </c>
      <c r="BG36" s="159">
        <v>185</v>
      </c>
      <c r="BH36" s="159">
        <v>597</v>
      </c>
      <c r="BI36" s="138">
        <v>585</v>
      </c>
      <c r="BJ36" s="159">
        <v>716</v>
      </c>
      <c r="BK36" s="159">
        <v>500</v>
      </c>
      <c r="BL36" s="159">
        <v>213</v>
      </c>
      <c r="BM36" s="159">
        <v>335</v>
      </c>
      <c r="BN36" s="138">
        <v>6968</v>
      </c>
      <c r="BO36" s="138">
        <v>1646</v>
      </c>
      <c r="BP36" s="138">
        <v>1174</v>
      </c>
      <c r="BQ36" s="138">
        <v>1104</v>
      </c>
      <c r="BR36" s="138">
        <v>378</v>
      </c>
      <c r="BS36" s="138">
        <v>652</v>
      </c>
      <c r="BT36" s="138">
        <v>826</v>
      </c>
      <c r="BU36" s="138">
        <v>63</v>
      </c>
      <c r="BV36" s="138">
        <v>592</v>
      </c>
      <c r="BW36" s="138">
        <v>464</v>
      </c>
      <c r="BX36" s="138">
        <v>383</v>
      </c>
      <c r="BY36" s="138">
        <v>209</v>
      </c>
      <c r="BZ36" s="138">
        <v>469</v>
      </c>
      <c r="CA36" s="113">
        <v>16623</v>
      </c>
      <c r="CB36" s="137">
        <v>17537</v>
      </c>
      <c r="CC36" s="137">
        <v>456</v>
      </c>
      <c r="CD36" s="137">
        <v>629</v>
      </c>
      <c r="CE36" s="137">
        <v>295</v>
      </c>
      <c r="CF36" s="137">
        <v>793</v>
      </c>
      <c r="CG36" s="137">
        <v>1428</v>
      </c>
      <c r="CH36" s="137">
        <v>238</v>
      </c>
      <c r="CI36" s="137">
        <v>376</v>
      </c>
      <c r="CJ36" s="137">
        <v>209</v>
      </c>
      <c r="CK36" s="137">
        <v>382</v>
      </c>
      <c r="CL36" s="137">
        <v>353</v>
      </c>
      <c r="CM36" s="137">
        <v>348</v>
      </c>
      <c r="CN36" s="137">
        <v>625</v>
      </c>
      <c r="CO36" s="137">
        <v>198</v>
      </c>
      <c r="CP36" s="137">
        <v>190</v>
      </c>
      <c r="CQ36" s="137">
        <v>286</v>
      </c>
      <c r="CR36" s="128">
        <v>87</v>
      </c>
      <c r="CS36" s="137">
        <v>443</v>
      </c>
      <c r="CT36" s="159">
        <v>2935</v>
      </c>
      <c r="CU36" s="159">
        <v>250</v>
      </c>
      <c r="CV36" s="160">
        <v>477</v>
      </c>
      <c r="CW36" s="158">
        <v>68</v>
      </c>
      <c r="CX36" s="158">
        <v>37</v>
      </c>
      <c r="CY36" s="158">
        <v>16</v>
      </c>
      <c r="CZ36" s="158">
        <v>56</v>
      </c>
      <c r="DA36" s="160">
        <v>21</v>
      </c>
      <c r="DB36" s="159">
        <v>2185</v>
      </c>
      <c r="DC36" s="159">
        <v>271</v>
      </c>
      <c r="DD36" s="159">
        <v>735</v>
      </c>
      <c r="DE36" s="159">
        <v>187</v>
      </c>
      <c r="DF36" s="159">
        <v>105</v>
      </c>
      <c r="DG36" s="159">
        <v>90</v>
      </c>
    </row>
    <row r="37" spans="1:111">
      <c r="A37" s="151">
        <v>2014</v>
      </c>
      <c r="B37" s="160">
        <v>29489</v>
      </c>
      <c r="C37" s="160">
        <v>11863</v>
      </c>
      <c r="D37" s="160">
        <v>14984</v>
      </c>
      <c r="E37" s="160">
        <v>4724</v>
      </c>
      <c r="F37" s="160">
        <v>11388</v>
      </c>
      <c r="G37" s="160">
        <v>32012</v>
      </c>
      <c r="H37" s="159">
        <v>5331</v>
      </c>
      <c r="I37" s="160">
        <v>961</v>
      </c>
      <c r="J37" s="160">
        <v>2107</v>
      </c>
      <c r="K37" s="160">
        <v>2546</v>
      </c>
      <c r="L37" s="160">
        <v>3787</v>
      </c>
      <c r="M37" s="160">
        <v>4643</v>
      </c>
      <c r="N37" s="158">
        <v>4426</v>
      </c>
      <c r="O37" s="158">
        <v>1469</v>
      </c>
      <c r="P37" s="159">
        <v>18147</v>
      </c>
      <c r="Q37" s="159">
        <v>21627</v>
      </c>
      <c r="R37" s="159">
        <v>15705</v>
      </c>
      <c r="S37" s="159">
        <v>9018</v>
      </c>
      <c r="T37" s="159">
        <v>6645</v>
      </c>
      <c r="U37" s="159">
        <v>7938</v>
      </c>
      <c r="V37" s="159">
        <v>5694</v>
      </c>
      <c r="W37" s="159">
        <v>1964</v>
      </c>
      <c r="X37" s="159">
        <v>1580</v>
      </c>
      <c r="Y37" s="159">
        <v>8597</v>
      </c>
      <c r="Z37" s="159">
        <v>2088</v>
      </c>
      <c r="AA37" s="113">
        <v>9178</v>
      </c>
      <c r="AB37" s="113">
        <v>1226</v>
      </c>
      <c r="AC37" s="113">
        <v>620</v>
      </c>
      <c r="AD37" s="113">
        <v>721</v>
      </c>
      <c r="AE37" s="113">
        <v>2023</v>
      </c>
      <c r="AF37" s="113">
        <v>867</v>
      </c>
      <c r="AG37" s="113">
        <v>1798</v>
      </c>
      <c r="AH37" s="113">
        <v>2069</v>
      </c>
      <c r="AI37" s="113">
        <v>1577</v>
      </c>
      <c r="AJ37" s="113">
        <v>2502</v>
      </c>
      <c r="AK37" s="113">
        <v>6772</v>
      </c>
      <c r="AL37" s="113">
        <v>2424</v>
      </c>
      <c r="AM37" s="113">
        <v>1275</v>
      </c>
      <c r="AN37" s="113">
        <v>925</v>
      </c>
      <c r="AO37" s="113">
        <v>2092</v>
      </c>
      <c r="AP37" s="113">
        <v>679</v>
      </c>
      <c r="AQ37" s="151">
        <v>2696</v>
      </c>
      <c r="AR37" s="113">
        <v>179</v>
      </c>
      <c r="AS37" s="113">
        <v>197</v>
      </c>
      <c r="AT37" s="151">
        <v>515</v>
      </c>
      <c r="AU37" s="137">
        <v>289</v>
      </c>
      <c r="AV37" s="137">
        <v>473</v>
      </c>
      <c r="AW37" s="159">
        <v>779</v>
      </c>
      <c r="AX37" s="113">
        <v>503</v>
      </c>
      <c r="AY37" s="159">
        <v>618</v>
      </c>
      <c r="AZ37" s="159">
        <v>481</v>
      </c>
      <c r="BA37" s="159">
        <v>331</v>
      </c>
      <c r="BB37" s="151">
        <v>10871</v>
      </c>
      <c r="BC37" s="159">
        <v>598</v>
      </c>
      <c r="BD37" s="151">
        <v>1012</v>
      </c>
      <c r="BE37" s="138">
        <v>1816</v>
      </c>
      <c r="BF37" s="159">
        <v>1279</v>
      </c>
      <c r="BG37" s="159">
        <v>173</v>
      </c>
      <c r="BH37" s="159">
        <v>607</v>
      </c>
      <c r="BI37" s="138">
        <v>723</v>
      </c>
      <c r="BJ37" s="159">
        <v>652</v>
      </c>
      <c r="BK37" s="159">
        <v>615</v>
      </c>
      <c r="BL37" s="159">
        <v>287</v>
      </c>
      <c r="BM37" s="159">
        <v>261</v>
      </c>
      <c r="BN37" s="138">
        <v>7013</v>
      </c>
      <c r="BO37" s="138">
        <v>1848</v>
      </c>
      <c r="BP37" s="138">
        <v>1258</v>
      </c>
      <c r="BQ37" s="138">
        <v>967</v>
      </c>
      <c r="BR37" s="138">
        <v>421</v>
      </c>
      <c r="BS37" s="138">
        <v>639</v>
      </c>
      <c r="BT37" s="138">
        <v>722</v>
      </c>
      <c r="BU37" s="138">
        <v>81</v>
      </c>
      <c r="BV37" s="138">
        <v>547</v>
      </c>
      <c r="BW37" s="138">
        <v>392</v>
      </c>
      <c r="BX37" s="138">
        <v>449</v>
      </c>
      <c r="BY37" s="138">
        <v>199</v>
      </c>
      <c r="BZ37" s="138">
        <v>544</v>
      </c>
      <c r="CA37" s="113">
        <v>15885</v>
      </c>
      <c r="CB37" s="137">
        <v>13918</v>
      </c>
      <c r="CC37" s="137">
        <v>582</v>
      </c>
      <c r="CD37" s="137">
        <v>639</v>
      </c>
      <c r="CE37" s="137">
        <v>369</v>
      </c>
      <c r="CF37" s="137">
        <v>1160</v>
      </c>
      <c r="CG37" s="137">
        <v>1630</v>
      </c>
      <c r="CH37" s="137">
        <v>225</v>
      </c>
      <c r="CI37" s="137">
        <v>766</v>
      </c>
      <c r="CJ37" s="137">
        <v>304</v>
      </c>
      <c r="CK37" s="137">
        <v>483</v>
      </c>
      <c r="CL37" s="137">
        <v>262</v>
      </c>
      <c r="CM37" s="137">
        <v>390</v>
      </c>
      <c r="CN37" s="137">
        <v>586</v>
      </c>
      <c r="CO37" s="137">
        <v>228</v>
      </c>
      <c r="CP37" s="137">
        <v>281</v>
      </c>
      <c r="CQ37" s="137">
        <v>337</v>
      </c>
      <c r="CR37" s="128">
        <v>82</v>
      </c>
      <c r="CS37" s="137">
        <v>399</v>
      </c>
      <c r="CT37" s="159">
        <v>3359</v>
      </c>
      <c r="CU37" s="159">
        <v>330</v>
      </c>
      <c r="CV37" s="160">
        <v>474</v>
      </c>
      <c r="CW37" s="158">
        <v>61</v>
      </c>
      <c r="CX37" s="158">
        <v>77</v>
      </c>
      <c r="CY37" s="158">
        <v>56</v>
      </c>
      <c r="CZ37" s="158">
        <v>59</v>
      </c>
      <c r="DA37" s="160">
        <v>40</v>
      </c>
      <c r="DB37" s="159">
        <v>2676</v>
      </c>
      <c r="DC37" s="159">
        <v>144</v>
      </c>
      <c r="DD37" s="159">
        <v>1158</v>
      </c>
      <c r="DE37" s="159">
        <v>222</v>
      </c>
      <c r="DF37" s="159">
        <v>103</v>
      </c>
      <c r="DG37" s="159">
        <v>223</v>
      </c>
    </row>
    <row r="38" spans="1:111">
      <c r="A38" s="151">
        <v>2015</v>
      </c>
      <c r="B38" s="160">
        <v>32323</v>
      </c>
      <c r="C38" s="160">
        <v>15067</v>
      </c>
      <c r="D38" s="160">
        <v>17406</v>
      </c>
      <c r="E38" s="160">
        <v>5148</v>
      </c>
      <c r="F38" s="160">
        <v>13121</v>
      </c>
      <c r="G38" s="160">
        <v>35901</v>
      </c>
      <c r="H38" s="159">
        <v>6821</v>
      </c>
      <c r="I38" s="160">
        <v>1504</v>
      </c>
      <c r="J38" s="160">
        <v>3215</v>
      </c>
      <c r="K38" s="160">
        <v>3796</v>
      </c>
      <c r="L38" s="160">
        <v>4994</v>
      </c>
      <c r="M38" s="160">
        <v>5029</v>
      </c>
      <c r="N38" s="158">
        <v>4944</v>
      </c>
      <c r="O38" s="158">
        <v>1875</v>
      </c>
      <c r="P38" s="159">
        <v>24764</v>
      </c>
      <c r="Q38" s="159">
        <v>23071</v>
      </c>
      <c r="R38" s="159">
        <v>16364</v>
      </c>
      <c r="S38" s="159">
        <v>10052</v>
      </c>
      <c r="T38" s="159">
        <v>9064</v>
      </c>
      <c r="U38" s="159">
        <v>16851</v>
      </c>
      <c r="V38" s="159">
        <v>5907</v>
      </c>
      <c r="W38" s="159">
        <v>2477</v>
      </c>
      <c r="X38" s="159">
        <v>2273</v>
      </c>
      <c r="Y38" s="159">
        <v>10259</v>
      </c>
      <c r="Z38" s="159">
        <v>2380</v>
      </c>
      <c r="AA38" s="113">
        <v>11277</v>
      </c>
      <c r="AB38" s="113">
        <v>753</v>
      </c>
      <c r="AC38" s="113">
        <v>716</v>
      </c>
      <c r="AD38" s="113">
        <v>1109</v>
      </c>
      <c r="AE38" s="113">
        <v>2150</v>
      </c>
      <c r="AF38" s="113">
        <v>1576</v>
      </c>
      <c r="AG38" s="113">
        <v>1859</v>
      </c>
      <c r="AH38" s="113">
        <v>2204</v>
      </c>
      <c r="AI38" s="113">
        <v>2174</v>
      </c>
      <c r="AJ38" s="113">
        <v>3348</v>
      </c>
      <c r="AK38" s="113">
        <v>6307</v>
      </c>
      <c r="AL38" s="113">
        <v>1856</v>
      </c>
      <c r="AM38" s="113">
        <v>1117</v>
      </c>
      <c r="AN38" s="113">
        <v>1102</v>
      </c>
      <c r="AO38" s="113">
        <v>2846</v>
      </c>
      <c r="AP38" s="113">
        <v>700</v>
      </c>
      <c r="AQ38" s="151">
        <v>4211</v>
      </c>
      <c r="AR38" s="113">
        <v>197</v>
      </c>
      <c r="AS38" s="113">
        <v>467</v>
      </c>
      <c r="AT38" s="151">
        <v>1077</v>
      </c>
      <c r="AU38" s="137">
        <v>845</v>
      </c>
      <c r="AV38" s="137">
        <v>807</v>
      </c>
      <c r="AW38" s="159">
        <v>1973</v>
      </c>
      <c r="AX38" s="113">
        <v>703</v>
      </c>
      <c r="AY38" s="159">
        <v>1031</v>
      </c>
      <c r="AZ38" s="159">
        <v>901</v>
      </c>
      <c r="BA38" s="159">
        <v>687</v>
      </c>
      <c r="BB38" s="151">
        <v>13609</v>
      </c>
      <c r="BC38" s="159">
        <v>635</v>
      </c>
      <c r="BD38" s="151">
        <v>1140</v>
      </c>
      <c r="BE38" s="138">
        <v>2554</v>
      </c>
      <c r="BF38" s="159">
        <v>1726</v>
      </c>
      <c r="BG38" s="159">
        <v>182</v>
      </c>
      <c r="BH38" s="159">
        <v>681</v>
      </c>
      <c r="BI38" s="138">
        <v>914</v>
      </c>
      <c r="BJ38" s="159">
        <v>883</v>
      </c>
      <c r="BK38" s="159">
        <v>816</v>
      </c>
      <c r="BL38" s="159">
        <v>599</v>
      </c>
      <c r="BM38" s="159">
        <v>321</v>
      </c>
      <c r="BN38" s="138">
        <v>8260</v>
      </c>
      <c r="BO38" s="138">
        <v>1869</v>
      </c>
      <c r="BP38" s="138">
        <v>1318</v>
      </c>
      <c r="BQ38" s="138">
        <v>1230</v>
      </c>
      <c r="BR38" s="138">
        <v>579</v>
      </c>
      <c r="BS38" s="138">
        <v>721</v>
      </c>
      <c r="BT38" s="138">
        <v>826</v>
      </c>
      <c r="BU38" s="138">
        <v>185</v>
      </c>
      <c r="BV38" s="138">
        <v>884</v>
      </c>
      <c r="BW38" s="138">
        <v>540</v>
      </c>
      <c r="BX38" s="138">
        <v>394</v>
      </c>
      <c r="BY38" s="138">
        <v>412</v>
      </c>
      <c r="BZ38" s="138">
        <v>549</v>
      </c>
      <c r="CA38" s="113">
        <v>25444</v>
      </c>
      <c r="CB38" s="137">
        <v>19411</v>
      </c>
      <c r="CC38" s="137">
        <v>673</v>
      </c>
      <c r="CD38" s="137">
        <v>698</v>
      </c>
      <c r="CE38" s="137">
        <v>433</v>
      </c>
      <c r="CF38" s="137">
        <v>1198</v>
      </c>
      <c r="CG38" s="137">
        <v>2483</v>
      </c>
      <c r="CH38" s="137">
        <v>483</v>
      </c>
      <c r="CI38" s="137">
        <v>761</v>
      </c>
      <c r="CJ38" s="137">
        <v>419</v>
      </c>
      <c r="CK38" s="137">
        <v>533</v>
      </c>
      <c r="CL38" s="137">
        <v>437</v>
      </c>
      <c r="CM38" s="137">
        <v>364</v>
      </c>
      <c r="CN38" s="137">
        <v>889</v>
      </c>
      <c r="CO38" s="137">
        <v>231</v>
      </c>
      <c r="CP38" s="137">
        <v>437</v>
      </c>
      <c r="CQ38" s="137">
        <v>424</v>
      </c>
      <c r="CR38" s="128">
        <v>94</v>
      </c>
      <c r="CS38" s="137">
        <v>432</v>
      </c>
      <c r="CT38" s="159">
        <v>4406</v>
      </c>
      <c r="CU38" s="159">
        <v>541</v>
      </c>
      <c r="CV38" s="160">
        <v>580</v>
      </c>
      <c r="CW38" s="158">
        <v>212</v>
      </c>
      <c r="CX38" s="158">
        <v>113</v>
      </c>
      <c r="CY38" s="158">
        <v>31</v>
      </c>
      <c r="CZ38" s="158">
        <v>89</v>
      </c>
      <c r="DA38" s="160">
        <v>59</v>
      </c>
      <c r="DB38" s="159">
        <v>3573</v>
      </c>
      <c r="DC38" s="159">
        <v>344</v>
      </c>
      <c r="DD38" s="159">
        <v>1304</v>
      </c>
      <c r="DE38" s="159">
        <v>369</v>
      </c>
      <c r="DF38" s="159">
        <v>152</v>
      </c>
      <c r="DG38" s="159">
        <v>363</v>
      </c>
    </row>
    <row r="39" spans="1:111">
      <c r="A39" s="151">
        <v>2016</v>
      </c>
      <c r="B39" s="160">
        <v>34536</v>
      </c>
      <c r="C39" s="160">
        <v>15677</v>
      </c>
      <c r="D39" s="160">
        <v>16900</v>
      </c>
      <c r="E39" s="160">
        <v>5785</v>
      </c>
      <c r="F39" s="160">
        <v>10889</v>
      </c>
      <c r="G39" s="160">
        <v>34656</v>
      </c>
      <c r="H39" s="159">
        <v>6484</v>
      </c>
      <c r="I39" s="160">
        <v>1550</v>
      </c>
      <c r="J39" s="160">
        <v>2716</v>
      </c>
      <c r="K39" s="160">
        <v>4678</v>
      </c>
      <c r="L39" s="160">
        <v>4834</v>
      </c>
      <c r="M39" s="160">
        <v>5270</v>
      </c>
      <c r="N39" s="158">
        <v>5244</v>
      </c>
      <c r="O39" s="158">
        <v>2765</v>
      </c>
      <c r="P39" s="159">
        <v>21763</v>
      </c>
      <c r="Q39" s="159">
        <v>18193</v>
      </c>
      <c r="R39" s="159">
        <v>18863</v>
      </c>
      <c r="S39" s="159">
        <v>13375</v>
      </c>
      <c r="T39" s="159">
        <v>8350</v>
      </c>
      <c r="U39" s="159">
        <v>19173</v>
      </c>
      <c r="V39" s="159">
        <v>6974</v>
      </c>
      <c r="W39" s="159">
        <v>2790</v>
      </c>
      <c r="X39" s="159">
        <v>1211</v>
      </c>
      <c r="Y39" s="159">
        <v>10769</v>
      </c>
      <c r="Z39" s="159">
        <v>2734</v>
      </c>
      <c r="AA39" s="113">
        <v>11430</v>
      </c>
      <c r="AB39" s="113">
        <v>478</v>
      </c>
      <c r="AC39" s="113">
        <v>897</v>
      </c>
      <c r="AD39" s="113">
        <v>827</v>
      </c>
      <c r="AE39" s="113">
        <v>1773</v>
      </c>
      <c r="AF39" s="113">
        <v>1685</v>
      </c>
      <c r="AG39" s="113">
        <v>1614</v>
      </c>
      <c r="AH39" s="113">
        <v>2132</v>
      </c>
      <c r="AI39" s="113">
        <v>2207</v>
      </c>
      <c r="AJ39" s="113">
        <v>3046</v>
      </c>
      <c r="AK39" s="113">
        <v>6075</v>
      </c>
      <c r="AL39" s="113">
        <v>1429</v>
      </c>
      <c r="AM39" s="113">
        <v>748</v>
      </c>
      <c r="AN39" s="113">
        <v>894</v>
      </c>
      <c r="AO39" s="113">
        <v>2902</v>
      </c>
      <c r="AP39" s="113">
        <v>636</v>
      </c>
      <c r="AQ39" s="151">
        <v>6083</v>
      </c>
      <c r="AR39" s="113">
        <v>254</v>
      </c>
      <c r="AS39" s="113">
        <v>477</v>
      </c>
      <c r="AT39" s="151">
        <v>1343</v>
      </c>
      <c r="AU39" s="137">
        <v>949</v>
      </c>
      <c r="AV39" s="137">
        <v>1686</v>
      </c>
      <c r="AW39" s="159">
        <v>2796</v>
      </c>
      <c r="AX39" s="113">
        <v>1483</v>
      </c>
      <c r="AY39" s="159">
        <v>847</v>
      </c>
      <c r="AZ39" s="159">
        <v>1054</v>
      </c>
      <c r="BA39" s="159">
        <v>850</v>
      </c>
      <c r="BB39" s="151">
        <v>13977</v>
      </c>
      <c r="BC39" s="159">
        <v>923</v>
      </c>
      <c r="BD39" s="151">
        <v>1164</v>
      </c>
      <c r="BE39" s="138">
        <v>3049</v>
      </c>
      <c r="BF39" s="159">
        <v>1866</v>
      </c>
      <c r="BG39" s="159">
        <v>274</v>
      </c>
      <c r="BH39" s="159">
        <v>891</v>
      </c>
      <c r="BI39" s="138">
        <v>1144</v>
      </c>
      <c r="BJ39" s="159">
        <v>1344</v>
      </c>
      <c r="BK39" s="159">
        <v>873</v>
      </c>
      <c r="BL39" s="159">
        <v>804</v>
      </c>
      <c r="BM39" s="159">
        <v>435</v>
      </c>
      <c r="BN39" s="138">
        <v>8538</v>
      </c>
      <c r="BO39" s="138">
        <v>1792</v>
      </c>
      <c r="BP39" s="138">
        <v>1485</v>
      </c>
      <c r="BQ39" s="138">
        <v>1260</v>
      </c>
      <c r="BR39" s="138">
        <v>622</v>
      </c>
      <c r="BS39" s="138">
        <v>731</v>
      </c>
      <c r="BT39" s="138">
        <v>744</v>
      </c>
      <c r="BU39" s="138">
        <v>150</v>
      </c>
      <c r="BV39" s="138">
        <v>978</v>
      </c>
      <c r="BW39" s="138">
        <v>582</v>
      </c>
      <c r="BX39" s="138">
        <v>415</v>
      </c>
      <c r="BY39" s="138">
        <v>287</v>
      </c>
      <c r="BZ39" s="138">
        <v>573</v>
      </c>
      <c r="CA39" s="113">
        <v>30428</v>
      </c>
      <c r="CB39" s="137">
        <v>19705</v>
      </c>
      <c r="CC39" s="137">
        <v>827</v>
      </c>
      <c r="CD39" s="137">
        <v>676</v>
      </c>
      <c r="CE39" s="137">
        <v>664</v>
      </c>
      <c r="CF39" s="137">
        <v>1916</v>
      </c>
      <c r="CG39" s="137">
        <v>2720</v>
      </c>
      <c r="CH39" s="137">
        <v>537</v>
      </c>
      <c r="CI39" s="137">
        <v>581</v>
      </c>
      <c r="CJ39" s="137">
        <v>327</v>
      </c>
      <c r="CK39" s="137">
        <v>768</v>
      </c>
      <c r="CL39" s="137">
        <v>379</v>
      </c>
      <c r="CM39" s="137">
        <v>557</v>
      </c>
      <c r="CN39" s="137">
        <v>785</v>
      </c>
      <c r="CO39" s="137">
        <v>270</v>
      </c>
      <c r="CP39" s="137">
        <v>366</v>
      </c>
      <c r="CQ39" s="137">
        <v>506</v>
      </c>
      <c r="CR39" s="128">
        <v>177</v>
      </c>
      <c r="CS39" s="137">
        <v>390</v>
      </c>
      <c r="CT39" s="159">
        <v>4913</v>
      </c>
      <c r="CU39" s="159">
        <v>504</v>
      </c>
      <c r="CV39" s="160">
        <v>601</v>
      </c>
      <c r="CW39" s="158">
        <v>268</v>
      </c>
      <c r="CX39" s="158">
        <v>80</v>
      </c>
      <c r="CY39" s="158">
        <v>275</v>
      </c>
      <c r="CZ39" s="158">
        <v>182</v>
      </c>
      <c r="DA39" s="160">
        <v>69</v>
      </c>
      <c r="DB39" s="159">
        <v>2983</v>
      </c>
      <c r="DC39" s="159">
        <v>449</v>
      </c>
      <c r="DD39" s="159">
        <v>1254</v>
      </c>
      <c r="DE39" s="159">
        <v>261</v>
      </c>
      <c r="DF39" s="159">
        <v>183</v>
      </c>
      <c r="DG39" s="159">
        <v>471</v>
      </c>
    </row>
    <row r="40" spans="1:111">
      <c r="A40" s="151">
        <v>2017</v>
      </c>
      <c r="B40" s="160">
        <v>39738</v>
      </c>
      <c r="C40" s="160">
        <v>17237</v>
      </c>
      <c r="D40" s="160">
        <v>19359</v>
      </c>
      <c r="E40" s="160">
        <v>5729</v>
      </c>
      <c r="F40" s="160">
        <v>10169</v>
      </c>
      <c r="G40" s="160">
        <v>36566</v>
      </c>
      <c r="H40" s="159">
        <v>6456</v>
      </c>
      <c r="I40" s="160">
        <v>2187</v>
      </c>
      <c r="J40" s="160">
        <v>2918</v>
      </c>
      <c r="K40" s="160">
        <v>6691</v>
      </c>
      <c r="L40" s="160">
        <v>5022</v>
      </c>
      <c r="M40" s="160">
        <v>5392</v>
      </c>
      <c r="N40" s="160">
        <v>5768</v>
      </c>
      <c r="O40" s="160">
        <v>2850</v>
      </c>
      <c r="P40" s="159">
        <v>21282</v>
      </c>
      <c r="Q40" s="159">
        <v>16518</v>
      </c>
      <c r="R40" s="159">
        <v>17149</v>
      </c>
      <c r="S40" s="159">
        <v>11372</v>
      </c>
      <c r="T40" s="159">
        <v>7155</v>
      </c>
      <c r="U40" s="159">
        <v>17413</v>
      </c>
      <c r="V40" s="159">
        <v>6741</v>
      </c>
      <c r="W40" s="159">
        <v>3444</v>
      </c>
      <c r="X40" s="159">
        <v>1240</v>
      </c>
      <c r="Y40" s="159">
        <v>8800</v>
      </c>
      <c r="Z40" s="159">
        <v>3033</v>
      </c>
      <c r="AA40" s="113">
        <v>13919</v>
      </c>
      <c r="AB40" s="113">
        <v>672</v>
      </c>
      <c r="AC40" s="113">
        <v>670</v>
      </c>
      <c r="AD40" s="113">
        <v>554</v>
      </c>
      <c r="AE40" s="113">
        <v>1168</v>
      </c>
      <c r="AF40" s="113">
        <v>1451</v>
      </c>
      <c r="AG40" s="113">
        <v>1808</v>
      </c>
      <c r="AH40" s="113">
        <v>2105</v>
      </c>
      <c r="AI40" s="113">
        <v>2014</v>
      </c>
      <c r="AJ40" s="113">
        <v>2887</v>
      </c>
      <c r="AK40" s="113">
        <v>5736</v>
      </c>
      <c r="AL40" s="113">
        <v>1266</v>
      </c>
      <c r="AM40" s="113">
        <v>727</v>
      </c>
      <c r="AN40" s="113">
        <v>1106</v>
      </c>
      <c r="AO40" s="113">
        <v>1674</v>
      </c>
      <c r="AP40" s="113">
        <v>547</v>
      </c>
      <c r="AQ40" s="151">
        <v>5725</v>
      </c>
      <c r="AR40" s="113">
        <v>358</v>
      </c>
      <c r="AS40" s="113">
        <v>623</v>
      </c>
      <c r="AT40" s="151">
        <v>1495</v>
      </c>
      <c r="AU40" s="137">
        <v>633</v>
      </c>
      <c r="AV40" s="137">
        <v>640</v>
      </c>
      <c r="AW40" s="159">
        <v>2589</v>
      </c>
      <c r="AX40" s="113">
        <v>1415</v>
      </c>
      <c r="AY40" s="159">
        <v>1154</v>
      </c>
      <c r="AZ40" s="159">
        <v>1527</v>
      </c>
      <c r="BA40" s="159">
        <v>1292</v>
      </c>
      <c r="BB40" s="151">
        <v>14260</v>
      </c>
      <c r="BC40" s="159">
        <v>1062</v>
      </c>
      <c r="BD40" s="151">
        <v>1331</v>
      </c>
      <c r="BE40" s="138">
        <v>3346</v>
      </c>
      <c r="BF40" s="159">
        <v>1767</v>
      </c>
      <c r="BG40" s="159">
        <v>272</v>
      </c>
      <c r="BH40" s="159">
        <v>942</v>
      </c>
      <c r="BI40" s="138">
        <v>1409</v>
      </c>
      <c r="BJ40" s="159">
        <v>1310</v>
      </c>
      <c r="BK40" s="159">
        <v>947</v>
      </c>
      <c r="BL40" s="159">
        <v>932</v>
      </c>
      <c r="BM40" s="159">
        <v>321</v>
      </c>
      <c r="BN40" s="138">
        <v>9920</v>
      </c>
      <c r="BO40" s="138">
        <v>1865</v>
      </c>
      <c r="BP40" s="138">
        <v>1422</v>
      </c>
      <c r="BQ40" s="138">
        <v>1443</v>
      </c>
      <c r="BR40" s="138">
        <v>574</v>
      </c>
      <c r="BS40" s="138">
        <v>850</v>
      </c>
      <c r="BT40" s="138">
        <v>842</v>
      </c>
      <c r="BU40" s="138">
        <v>171</v>
      </c>
      <c r="BV40" s="138">
        <v>789</v>
      </c>
      <c r="BW40" s="138">
        <v>632</v>
      </c>
      <c r="BX40" s="138">
        <v>359</v>
      </c>
      <c r="BY40" s="138">
        <v>436</v>
      </c>
      <c r="BZ40" s="138">
        <v>573</v>
      </c>
      <c r="CA40" s="113">
        <v>23261</v>
      </c>
      <c r="CB40" s="137">
        <v>19665</v>
      </c>
      <c r="CC40" s="137">
        <v>621</v>
      </c>
      <c r="CD40" s="137">
        <v>707</v>
      </c>
      <c r="CE40" s="137">
        <v>938</v>
      </c>
      <c r="CF40" s="137">
        <v>2445</v>
      </c>
      <c r="CG40" s="137">
        <v>2699</v>
      </c>
      <c r="CH40" s="137">
        <v>635</v>
      </c>
      <c r="CI40" s="137">
        <v>706</v>
      </c>
      <c r="CJ40" s="137">
        <v>416</v>
      </c>
      <c r="CK40" s="137">
        <v>840</v>
      </c>
      <c r="CL40" s="137">
        <v>367</v>
      </c>
      <c r="CM40" s="137">
        <v>426</v>
      </c>
      <c r="CN40" s="137">
        <v>900</v>
      </c>
      <c r="CO40" s="137">
        <v>405</v>
      </c>
      <c r="CP40" s="137">
        <v>472</v>
      </c>
      <c r="CQ40" s="137">
        <v>409</v>
      </c>
      <c r="CR40" s="128">
        <v>176</v>
      </c>
      <c r="CS40" s="137">
        <v>334</v>
      </c>
      <c r="CT40" s="159">
        <v>5596</v>
      </c>
      <c r="CU40" s="159">
        <v>882</v>
      </c>
      <c r="CV40" s="160">
        <v>751</v>
      </c>
      <c r="CW40" s="160">
        <v>146</v>
      </c>
      <c r="CX40" s="160">
        <v>66</v>
      </c>
      <c r="CY40" s="160">
        <v>222</v>
      </c>
      <c r="CZ40" s="160">
        <v>272</v>
      </c>
      <c r="DA40" s="160">
        <v>158</v>
      </c>
      <c r="DB40" s="159">
        <v>3776</v>
      </c>
      <c r="DC40" s="159">
        <v>390</v>
      </c>
      <c r="DD40" s="159">
        <v>1363</v>
      </c>
      <c r="DE40" s="159">
        <v>305</v>
      </c>
      <c r="DF40" s="159">
        <v>189</v>
      </c>
      <c r="DG40" s="159">
        <v>386</v>
      </c>
    </row>
    <row r="41" spans="1:111">
      <c r="A41" s="151">
        <v>2018</v>
      </c>
      <c r="B41" s="160">
        <v>55228</v>
      </c>
      <c r="C41" s="160">
        <v>26743</v>
      </c>
      <c r="D41" s="160">
        <v>25586</v>
      </c>
      <c r="E41" s="160">
        <v>6139</v>
      </c>
      <c r="F41" s="160">
        <v>16677</v>
      </c>
      <c r="G41" s="160">
        <v>58262</v>
      </c>
      <c r="H41" s="159">
        <v>9701</v>
      </c>
      <c r="I41" s="160">
        <v>3285</v>
      </c>
      <c r="J41" s="160">
        <v>5068</v>
      </c>
      <c r="K41" s="160">
        <v>12369</v>
      </c>
      <c r="L41" s="160">
        <v>9976</v>
      </c>
      <c r="M41" s="160">
        <v>8833</v>
      </c>
      <c r="N41" s="160">
        <v>10924</v>
      </c>
      <c r="O41" s="160">
        <v>6596</v>
      </c>
      <c r="P41" s="159">
        <v>30891</v>
      </c>
      <c r="Q41" s="159">
        <v>23428</v>
      </c>
      <c r="R41" s="159">
        <v>23126</v>
      </c>
      <c r="S41" s="159">
        <v>17332</v>
      </c>
      <c r="T41" s="159">
        <v>13688</v>
      </c>
      <c r="U41" s="159">
        <v>29091</v>
      </c>
      <c r="V41" s="159">
        <v>10969</v>
      </c>
      <c r="W41" s="159">
        <v>4687</v>
      </c>
      <c r="X41" s="159">
        <v>1555</v>
      </c>
      <c r="Y41" s="159">
        <v>13138</v>
      </c>
      <c r="Z41" s="159">
        <v>4549</v>
      </c>
      <c r="AA41" s="113">
        <v>19753</v>
      </c>
      <c r="AB41" s="113">
        <v>873</v>
      </c>
      <c r="AC41" s="113">
        <v>1165</v>
      </c>
      <c r="AD41" s="113">
        <v>875</v>
      </c>
      <c r="AE41" s="113">
        <v>2220</v>
      </c>
      <c r="AF41" s="113">
        <v>3509</v>
      </c>
      <c r="AG41" s="113">
        <v>1738</v>
      </c>
      <c r="AH41" s="113">
        <v>3282</v>
      </c>
      <c r="AI41" s="113">
        <v>3207</v>
      </c>
      <c r="AJ41" s="113">
        <v>4196</v>
      </c>
      <c r="AK41" s="113">
        <v>6843</v>
      </c>
      <c r="AL41" s="113">
        <v>2172</v>
      </c>
      <c r="AM41" s="113">
        <v>1233</v>
      </c>
      <c r="AN41" s="113">
        <v>1377</v>
      </c>
      <c r="AO41" s="113">
        <v>2271</v>
      </c>
      <c r="AP41" s="113">
        <v>731</v>
      </c>
      <c r="AQ41" s="151">
        <v>9707</v>
      </c>
      <c r="AR41" s="113">
        <v>688</v>
      </c>
      <c r="AS41" s="113">
        <v>852</v>
      </c>
      <c r="AT41" s="151">
        <v>3013</v>
      </c>
      <c r="AU41" s="137">
        <v>776</v>
      </c>
      <c r="AV41" s="137">
        <v>2338</v>
      </c>
      <c r="AW41" s="159">
        <v>5347</v>
      </c>
      <c r="AX41" s="113">
        <v>3066</v>
      </c>
      <c r="AY41" s="159">
        <v>2589</v>
      </c>
      <c r="AZ41" s="159">
        <v>3626</v>
      </c>
      <c r="BA41" s="159">
        <v>2640</v>
      </c>
      <c r="BB41" s="151">
        <v>20238</v>
      </c>
      <c r="BC41" s="159">
        <v>2329</v>
      </c>
      <c r="BD41" s="151">
        <v>1546</v>
      </c>
      <c r="BE41" s="138">
        <v>5831</v>
      </c>
      <c r="BF41" s="159">
        <v>3220</v>
      </c>
      <c r="BG41" s="159">
        <v>417</v>
      </c>
      <c r="BH41" s="159">
        <v>1440</v>
      </c>
      <c r="BI41" s="138">
        <v>2277</v>
      </c>
      <c r="BJ41" s="159">
        <v>2230</v>
      </c>
      <c r="BK41" s="159">
        <v>1248</v>
      </c>
      <c r="BL41" s="159">
        <v>1372</v>
      </c>
      <c r="BM41" s="159">
        <v>441</v>
      </c>
      <c r="BN41" s="138">
        <v>13632</v>
      </c>
      <c r="BO41" s="138">
        <v>2765</v>
      </c>
      <c r="BP41" s="138">
        <v>1883</v>
      </c>
      <c r="BQ41" s="138">
        <v>2004</v>
      </c>
      <c r="BR41" s="138">
        <v>1073</v>
      </c>
      <c r="BS41" s="138">
        <v>1143</v>
      </c>
      <c r="BT41" s="138">
        <v>1288</v>
      </c>
      <c r="BU41" s="138">
        <v>224</v>
      </c>
      <c r="BV41" s="138">
        <v>1295</v>
      </c>
      <c r="BW41" s="138">
        <v>933</v>
      </c>
      <c r="BX41" s="138">
        <v>559</v>
      </c>
      <c r="BY41" s="138">
        <v>735</v>
      </c>
      <c r="BZ41" s="138">
        <v>1009</v>
      </c>
      <c r="CA41" s="113">
        <v>31261</v>
      </c>
      <c r="CB41" s="137">
        <v>32869</v>
      </c>
      <c r="CC41" s="137">
        <v>963</v>
      </c>
      <c r="CD41" s="137">
        <v>847</v>
      </c>
      <c r="CE41" s="137">
        <v>1114</v>
      </c>
      <c r="CF41" s="137">
        <v>3218</v>
      </c>
      <c r="CG41" s="137">
        <v>4287</v>
      </c>
      <c r="CH41" s="137">
        <v>778</v>
      </c>
      <c r="CI41" s="137">
        <v>993</v>
      </c>
      <c r="CJ41" s="137">
        <v>809</v>
      </c>
      <c r="CK41" s="137">
        <v>1036</v>
      </c>
      <c r="CL41" s="137">
        <v>741</v>
      </c>
      <c r="CM41" s="137">
        <v>710</v>
      </c>
      <c r="CN41" s="137">
        <v>965</v>
      </c>
      <c r="CO41" s="137">
        <v>569</v>
      </c>
      <c r="CP41" s="137">
        <v>820</v>
      </c>
      <c r="CQ41" s="137">
        <v>778</v>
      </c>
      <c r="CR41" s="128">
        <v>347</v>
      </c>
      <c r="CS41" s="137">
        <v>408</v>
      </c>
      <c r="CT41" s="159">
        <v>9424</v>
      </c>
      <c r="CU41" s="159">
        <v>1113</v>
      </c>
      <c r="CV41" s="160">
        <v>1114</v>
      </c>
      <c r="CW41" s="160">
        <v>256</v>
      </c>
      <c r="CX41" s="160">
        <v>164</v>
      </c>
      <c r="CY41" s="160">
        <v>204</v>
      </c>
      <c r="CZ41" s="160">
        <v>284</v>
      </c>
      <c r="DA41" s="160">
        <v>243</v>
      </c>
      <c r="DB41" s="159">
        <v>6871</v>
      </c>
      <c r="DC41" s="159">
        <v>579</v>
      </c>
      <c r="DD41" s="159">
        <v>2221</v>
      </c>
      <c r="DE41" s="159">
        <v>589</v>
      </c>
      <c r="DF41" s="159">
        <v>619</v>
      </c>
      <c r="DG41" s="159">
        <v>610</v>
      </c>
    </row>
    <row r="42" spans="1:111">
      <c r="A42" s="151">
        <v>2019</v>
      </c>
      <c r="B42" s="160">
        <v>61645</v>
      </c>
      <c r="C42" s="160">
        <v>37374</v>
      </c>
      <c r="D42" s="160">
        <v>29759</v>
      </c>
      <c r="E42" s="160">
        <v>7493</v>
      </c>
      <c r="F42" s="160">
        <v>19013</v>
      </c>
      <c r="G42" s="160">
        <v>65431</v>
      </c>
      <c r="H42" s="159">
        <v>13287</v>
      </c>
      <c r="I42" s="160">
        <v>3545</v>
      </c>
      <c r="J42" s="160">
        <v>5607</v>
      </c>
      <c r="K42" s="160">
        <v>12802</v>
      </c>
      <c r="L42" s="160">
        <v>11600</v>
      </c>
      <c r="M42" s="160">
        <v>8784</v>
      </c>
      <c r="N42" s="160">
        <v>11507</v>
      </c>
      <c r="O42" s="160">
        <v>6761</v>
      </c>
      <c r="P42" s="159">
        <v>36326</v>
      </c>
      <c r="Q42" s="159">
        <v>24733</v>
      </c>
      <c r="R42" s="159">
        <v>20703</v>
      </c>
      <c r="S42" s="159">
        <v>20770</v>
      </c>
      <c r="T42" s="159">
        <v>12322</v>
      </c>
      <c r="U42" s="159">
        <v>20196</v>
      </c>
      <c r="V42" s="159">
        <v>11242</v>
      </c>
      <c r="W42" s="159">
        <v>3380</v>
      </c>
      <c r="X42" s="159">
        <v>1304</v>
      </c>
      <c r="Y42" s="159">
        <v>12894</v>
      </c>
      <c r="Z42" s="159">
        <v>4466</v>
      </c>
      <c r="AA42" s="113">
        <v>21343</v>
      </c>
      <c r="AB42" s="113">
        <v>1252</v>
      </c>
      <c r="AC42" s="113">
        <v>1463</v>
      </c>
      <c r="AD42" s="113">
        <v>1125</v>
      </c>
      <c r="AE42" s="113">
        <v>2576</v>
      </c>
      <c r="AF42" s="113">
        <v>3624</v>
      </c>
      <c r="AG42" s="113">
        <v>1491</v>
      </c>
      <c r="AH42" s="113">
        <v>4547</v>
      </c>
      <c r="AI42" s="113">
        <v>2363</v>
      </c>
      <c r="AJ42" s="113">
        <v>3704</v>
      </c>
      <c r="AK42" s="113">
        <v>5963</v>
      </c>
      <c r="AL42" s="113">
        <v>2140</v>
      </c>
      <c r="AM42" s="113">
        <v>1294</v>
      </c>
      <c r="AN42" s="113">
        <v>1527</v>
      </c>
      <c r="AO42" s="113">
        <v>2223</v>
      </c>
      <c r="AP42" s="113">
        <v>876</v>
      </c>
      <c r="AQ42" s="151">
        <v>9816</v>
      </c>
      <c r="AR42" s="113">
        <v>882</v>
      </c>
      <c r="AS42" s="113">
        <v>813</v>
      </c>
      <c r="AT42" s="151">
        <v>2704</v>
      </c>
      <c r="AU42" s="137">
        <v>949</v>
      </c>
      <c r="AV42" s="137">
        <v>1641</v>
      </c>
      <c r="AW42" s="159">
        <v>6832</v>
      </c>
      <c r="AX42" s="113">
        <v>3155</v>
      </c>
      <c r="AY42" s="159">
        <v>3122</v>
      </c>
      <c r="AZ42" s="159">
        <v>4242</v>
      </c>
      <c r="BA42" s="159">
        <v>2999</v>
      </c>
      <c r="BB42" s="151">
        <v>23413</v>
      </c>
      <c r="BC42" s="159">
        <v>2519</v>
      </c>
      <c r="BD42" s="151">
        <v>2176</v>
      </c>
      <c r="BE42" s="138">
        <v>6062</v>
      </c>
      <c r="BF42" s="159">
        <v>3207</v>
      </c>
      <c r="BG42" s="159">
        <v>494</v>
      </c>
      <c r="BH42" s="159">
        <v>1930</v>
      </c>
      <c r="BI42" s="138">
        <v>2177</v>
      </c>
      <c r="BJ42" s="159">
        <v>2545</v>
      </c>
      <c r="BK42" s="159">
        <v>1761</v>
      </c>
      <c r="BL42" s="159">
        <v>1568</v>
      </c>
      <c r="BM42" s="159">
        <v>642</v>
      </c>
      <c r="BN42" s="138">
        <v>14805</v>
      </c>
      <c r="BO42" s="138">
        <v>2927</v>
      </c>
      <c r="BP42" s="138">
        <v>1873</v>
      </c>
      <c r="BQ42" s="138">
        <v>2106</v>
      </c>
      <c r="BR42" s="138">
        <v>1627</v>
      </c>
      <c r="BS42" s="138">
        <v>1262</v>
      </c>
      <c r="BT42" s="138">
        <v>1454</v>
      </c>
      <c r="BU42" s="138">
        <v>286</v>
      </c>
      <c r="BV42" s="138">
        <v>1829</v>
      </c>
      <c r="BW42" s="138">
        <v>1220</v>
      </c>
      <c r="BX42" s="138">
        <v>716</v>
      </c>
      <c r="BY42" s="138">
        <v>1264</v>
      </c>
      <c r="BZ42" s="138">
        <v>970</v>
      </c>
      <c r="CA42" s="113">
        <v>30648</v>
      </c>
      <c r="CB42" s="137">
        <v>30504</v>
      </c>
      <c r="CC42" s="137">
        <v>1239</v>
      </c>
      <c r="CD42" s="137">
        <v>909</v>
      </c>
      <c r="CE42" s="137">
        <v>1266</v>
      </c>
      <c r="CF42" s="137">
        <v>2968</v>
      </c>
      <c r="CG42" s="137">
        <v>4219</v>
      </c>
      <c r="CH42" s="137">
        <v>583</v>
      </c>
      <c r="CI42" s="137">
        <v>1156</v>
      </c>
      <c r="CJ42" s="137">
        <v>877</v>
      </c>
      <c r="CK42" s="137">
        <v>1308</v>
      </c>
      <c r="CL42" s="137">
        <v>1087</v>
      </c>
      <c r="CM42" s="137">
        <v>987</v>
      </c>
      <c r="CN42" s="137">
        <v>1169</v>
      </c>
      <c r="CO42" s="137">
        <v>597</v>
      </c>
      <c r="CP42" s="137">
        <v>673</v>
      </c>
      <c r="CQ42" s="137">
        <v>594</v>
      </c>
      <c r="CR42" s="128">
        <v>348</v>
      </c>
      <c r="CS42" s="137">
        <v>355</v>
      </c>
      <c r="CT42" s="159">
        <v>11180</v>
      </c>
      <c r="CU42" s="159">
        <v>1254</v>
      </c>
      <c r="CV42" s="160">
        <v>1264</v>
      </c>
      <c r="CW42" s="160">
        <v>162</v>
      </c>
      <c r="CX42" s="160">
        <v>238</v>
      </c>
      <c r="CY42" s="160">
        <v>201</v>
      </c>
      <c r="CZ42" s="160">
        <v>241</v>
      </c>
      <c r="DA42" s="160">
        <v>146</v>
      </c>
      <c r="DB42" s="159">
        <v>8633</v>
      </c>
      <c r="DC42" s="159">
        <v>1027</v>
      </c>
      <c r="DD42" s="159">
        <v>2829</v>
      </c>
      <c r="DE42" s="159">
        <v>1247</v>
      </c>
      <c r="DF42" s="159">
        <v>820</v>
      </c>
      <c r="DG42" s="159">
        <v>1098</v>
      </c>
    </row>
    <row r="43" spans="1:111">
      <c r="A43" s="151">
        <v>2020</v>
      </c>
      <c r="B43" s="160">
        <v>92244</v>
      </c>
      <c r="C43" s="160">
        <v>55636</v>
      </c>
      <c r="D43" s="160">
        <v>51011</v>
      </c>
      <c r="E43" s="160">
        <v>19321</v>
      </c>
      <c r="F43" s="160">
        <v>34253</v>
      </c>
      <c r="G43" s="160">
        <v>119762</v>
      </c>
      <c r="H43" s="159">
        <v>23245</v>
      </c>
      <c r="I43" s="160">
        <v>6629</v>
      </c>
      <c r="J43" s="160">
        <v>10040</v>
      </c>
      <c r="K43" s="160">
        <v>18568</v>
      </c>
      <c r="L43" s="160">
        <v>21593</v>
      </c>
      <c r="M43" s="160">
        <v>15841</v>
      </c>
      <c r="N43" s="160">
        <v>17661</v>
      </c>
      <c r="O43" s="160">
        <v>12079</v>
      </c>
      <c r="P43" s="159">
        <v>58540</v>
      </c>
      <c r="Q43" s="159">
        <v>32098</v>
      </c>
      <c r="R43" s="159">
        <v>27161</v>
      </c>
      <c r="S43" s="159">
        <v>24815</v>
      </c>
      <c r="T43" s="159">
        <v>12990</v>
      </c>
      <c r="U43" s="159">
        <v>28204</v>
      </c>
      <c r="V43" s="159">
        <v>18492</v>
      </c>
      <c r="W43" s="159">
        <v>4811</v>
      </c>
      <c r="X43" s="159">
        <v>1783</v>
      </c>
      <c r="Y43" s="159">
        <v>15174</v>
      </c>
      <c r="Z43" s="159">
        <v>7583</v>
      </c>
      <c r="AA43" s="113">
        <v>29535</v>
      </c>
      <c r="AB43" s="113">
        <v>2391</v>
      </c>
      <c r="AC43" s="113">
        <v>2652</v>
      </c>
      <c r="AD43" s="113">
        <v>2610</v>
      </c>
      <c r="AE43" s="113">
        <v>3263</v>
      </c>
      <c r="AF43" s="113">
        <v>4458</v>
      </c>
      <c r="AG43" s="113">
        <v>2447</v>
      </c>
      <c r="AH43" s="113">
        <v>6376</v>
      </c>
      <c r="AI43" s="113">
        <v>3723</v>
      </c>
      <c r="AJ43" s="113">
        <v>5752</v>
      </c>
      <c r="AK43" s="113">
        <v>8597</v>
      </c>
      <c r="AL43" s="113">
        <v>4073</v>
      </c>
      <c r="AM43" s="113">
        <v>1699</v>
      </c>
      <c r="AN43" s="113">
        <v>1908</v>
      </c>
      <c r="AO43" s="113">
        <v>3996</v>
      </c>
      <c r="AP43" s="113">
        <v>1129</v>
      </c>
      <c r="AQ43" s="151">
        <v>13913</v>
      </c>
      <c r="AR43" s="113">
        <v>1336</v>
      </c>
      <c r="AS43" s="113">
        <v>1432</v>
      </c>
      <c r="AT43" s="151">
        <v>4080</v>
      </c>
      <c r="AU43" s="137">
        <v>1989</v>
      </c>
      <c r="AV43" s="137">
        <v>1889</v>
      </c>
      <c r="AW43" s="159">
        <v>9202</v>
      </c>
      <c r="AX43" s="113">
        <v>4088</v>
      </c>
      <c r="AY43" s="159">
        <v>4778</v>
      </c>
      <c r="AZ43" s="159">
        <v>4670</v>
      </c>
      <c r="BA43" s="159">
        <v>3922</v>
      </c>
      <c r="BB43" s="151">
        <v>39377</v>
      </c>
      <c r="BC43" s="159">
        <v>3434</v>
      </c>
      <c r="BD43" s="151">
        <v>3609</v>
      </c>
      <c r="BE43" s="138">
        <v>7047</v>
      </c>
      <c r="BF43" s="159">
        <v>5888</v>
      </c>
      <c r="BG43" s="159">
        <v>948</v>
      </c>
      <c r="BH43" s="159">
        <v>2691</v>
      </c>
      <c r="BI43" s="138">
        <v>3024</v>
      </c>
      <c r="BJ43" s="159">
        <v>3861</v>
      </c>
      <c r="BK43" s="159">
        <v>3512</v>
      </c>
      <c r="BL43" s="159">
        <v>2986</v>
      </c>
      <c r="BM43" s="159">
        <v>1121</v>
      </c>
      <c r="BN43" s="138">
        <v>22215</v>
      </c>
      <c r="BO43" s="138">
        <v>4559</v>
      </c>
      <c r="BP43" s="138">
        <v>2825</v>
      </c>
      <c r="BQ43" s="138">
        <v>2759</v>
      </c>
      <c r="BR43" s="138">
        <v>2105</v>
      </c>
      <c r="BS43" s="138">
        <v>2371</v>
      </c>
      <c r="BT43" s="138">
        <v>2369</v>
      </c>
      <c r="BU43" s="138">
        <v>505</v>
      </c>
      <c r="BV43" s="138">
        <v>2467</v>
      </c>
      <c r="BW43" s="138">
        <v>1710</v>
      </c>
      <c r="BX43" s="138">
        <v>1236</v>
      </c>
      <c r="BY43" s="138">
        <v>1964</v>
      </c>
      <c r="BZ43" s="138">
        <v>1449</v>
      </c>
      <c r="CA43" s="113">
        <v>40021</v>
      </c>
      <c r="CB43" s="137">
        <v>44059</v>
      </c>
      <c r="CC43" s="137">
        <v>1650</v>
      </c>
      <c r="CD43" s="137">
        <v>1137</v>
      </c>
      <c r="CE43" s="137">
        <v>1766</v>
      </c>
      <c r="CF43" s="137">
        <v>3842</v>
      </c>
      <c r="CG43" s="137">
        <v>5131</v>
      </c>
      <c r="CH43" s="137">
        <v>651</v>
      </c>
      <c r="CI43" s="137">
        <v>1693</v>
      </c>
      <c r="CJ43" s="137">
        <v>1436</v>
      </c>
      <c r="CK43" s="137">
        <v>1617</v>
      </c>
      <c r="CL43" s="137">
        <v>1540</v>
      </c>
      <c r="CM43" s="137">
        <v>1512</v>
      </c>
      <c r="CN43" s="137">
        <v>2723</v>
      </c>
      <c r="CO43" s="137">
        <v>1089</v>
      </c>
      <c r="CP43" s="137">
        <v>1247</v>
      </c>
      <c r="CQ43" s="137">
        <v>717</v>
      </c>
      <c r="CR43" s="128">
        <v>447</v>
      </c>
      <c r="CS43" s="137">
        <v>536</v>
      </c>
      <c r="CT43" s="159">
        <v>14712</v>
      </c>
      <c r="CU43" s="159">
        <v>1666</v>
      </c>
      <c r="CV43" s="160">
        <v>1784</v>
      </c>
      <c r="CW43" s="160">
        <v>416</v>
      </c>
      <c r="CX43" s="160">
        <v>377</v>
      </c>
      <c r="CY43" s="160">
        <v>349</v>
      </c>
      <c r="CZ43" s="160">
        <v>372</v>
      </c>
      <c r="DA43" s="160">
        <v>209</v>
      </c>
      <c r="DB43" s="159">
        <v>12754</v>
      </c>
      <c r="DC43" s="159">
        <v>1649</v>
      </c>
      <c r="DD43" s="159">
        <v>4013</v>
      </c>
      <c r="DE43" s="159">
        <v>1431</v>
      </c>
      <c r="DF43" s="159">
        <v>1442</v>
      </c>
      <c r="DG43" s="159">
        <v>1544</v>
      </c>
    </row>
    <row r="44" spans="1:111">
      <c r="A44" s="151">
        <v>2021</v>
      </c>
      <c r="B44" s="160">
        <v>120852</v>
      </c>
      <c r="C44" s="160">
        <v>64429</v>
      </c>
      <c r="D44" s="160">
        <v>67532</v>
      </c>
      <c r="E44" s="160">
        <v>25021</v>
      </c>
      <c r="F44" s="160">
        <v>46192</v>
      </c>
      <c r="G44" s="160">
        <v>159929</v>
      </c>
      <c r="H44" s="159">
        <v>29526</v>
      </c>
      <c r="I44" s="160">
        <v>8087</v>
      </c>
      <c r="J44" s="160">
        <v>12605</v>
      </c>
      <c r="K44" s="160">
        <v>23475</v>
      </c>
      <c r="L44" s="160">
        <v>22500</v>
      </c>
      <c r="M44" s="160">
        <v>18135</v>
      </c>
      <c r="N44" s="160">
        <v>22434</v>
      </c>
      <c r="O44" s="160">
        <v>15342</v>
      </c>
      <c r="P44" s="159">
        <v>80512</v>
      </c>
      <c r="Q44" s="159">
        <v>42010</v>
      </c>
      <c r="R44" s="159">
        <v>36824</v>
      </c>
      <c r="S44" s="159">
        <v>31863</v>
      </c>
      <c r="T44" s="159">
        <v>15377</v>
      </c>
      <c r="U44" s="159">
        <v>29854</v>
      </c>
      <c r="V44" s="159">
        <v>21359</v>
      </c>
      <c r="W44" s="159">
        <v>6075</v>
      </c>
      <c r="X44" s="159">
        <v>1967</v>
      </c>
      <c r="Y44" s="159">
        <v>18194</v>
      </c>
      <c r="Z44" s="159">
        <v>8903</v>
      </c>
      <c r="AA44" s="113">
        <v>39814</v>
      </c>
      <c r="AB44" s="113">
        <v>3723</v>
      </c>
      <c r="AC44" s="113">
        <v>2497</v>
      </c>
      <c r="AD44" s="113">
        <v>3293</v>
      </c>
      <c r="AE44" s="113">
        <v>5143</v>
      </c>
      <c r="AF44" s="113">
        <v>5014</v>
      </c>
      <c r="AG44" s="113">
        <v>3394</v>
      </c>
      <c r="AH44" s="113">
        <v>9695</v>
      </c>
      <c r="AI44" s="113">
        <v>4981</v>
      </c>
      <c r="AJ44" s="113">
        <v>7153</v>
      </c>
      <c r="AK44" s="113">
        <v>11863</v>
      </c>
      <c r="AL44" s="113">
        <v>5675</v>
      </c>
      <c r="AM44" s="113">
        <v>2704</v>
      </c>
      <c r="AN44" s="113">
        <v>2123</v>
      </c>
      <c r="AO44" s="113">
        <v>5610</v>
      </c>
      <c r="AP44" s="113">
        <v>1733</v>
      </c>
      <c r="AQ44" s="151">
        <v>19039</v>
      </c>
      <c r="AR44" s="113">
        <v>1503</v>
      </c>
      <c r="AS44" s="113">
        <v>1802</v>
      </c>
      <c r="AT44" s="151">
        <v>5176</v>
      </c>
      <c r="AU44" s="137">
        <v>2368</v>
      </c>
      <c r="AV44" s="137">
        <v>2316</v>
      </c>
      <c r="AW44" s="159">
        <v>9162</v>
      </c>
      <c r="AX44" s="113">
        <v>6019</v>
      </c>
      <c r="AY44" s="159">
        <v>6352</v>
      </c>
      <c r="AZ44" s="159">
        <v>5268</v>
      </c>
      <c r="BA44" s="159">
        <v>5108</v>
      </c>
      <c r="BB44" s="151">
        <v>61547</v>
      </c>
      <c r="BC44" s="159">
        <v>4478</v>
      </c>
      <c r="BD44" s="151">
        <v>4158</v>
      </c>
      <c r="BE44" s="138">
        <v>9110</v>
      </c>
      <c r="BF44" s="159">
        <v>9350</v>
      </c>
      <c r="BG44" s="159">
        <v>1624</v>
      </c>
      <c r="BH44" s="159">
        <v>4109</v>
      </c>
      <c r="BI44" s="138">
        <v>4318</v>
      </c>
      <c r="BJ44" s="159">
        <v>5562</v>
      </c>
      <c r="BK44" s="159">
        <v>4795</v>
      </c>
      <c r="BL44" s="159">
        <v>4007</v>
      </c>
      <c r="BM44" s="159">
        <v>1408</v>
      </c>
      <c r="BN44" s="138">
        <v>30323</v>
      </c>
      <c r="BO44" s="138">
        <v>5129</v>
      </c>
      <c r="BP44" s="138">
        <v>3790</v>
      </c>
      <c r="BQ44" s="138">
        <v>3752</v>
      </c>
      <c r="BR44" s="138">
        <v>2753</v>
      </c>
      <c r="BS44" s="138">
        <v>3064</v>
      </c>
      <c r="BT44" s="138">
        <v>2982</v>
      </c>
      <c r="BU44" s="138">
        <v>392</v>
      </c>
      <c r="BV44" s="138">
        <v>2483</v>
      </c>
      <c r="BW44" s="138">
        <v>2227</v>
      </c>
      <c r="BX44" s="138">
        <v>1573</v>
      </c>
      <c r="BY44" s="138">
        <v>1872</v>
      </c>
      <c r="BZ44" s="138">
        <v>1696</v>
      </c>
      <c r="CA44" s="113">
        <v>58410</v>
      </c>
      <c r="CB44" s="137">
        <v>61222</v>
      </c>
      <c r="CC44" s="137">
        <v>2829</v>
      </c>
      <c r="CD44" s="137">
        <v>1493</v>
      </c>
      <c r="CE44" s="137">
        <v>2636</v>
      </c>
      <c r="CF44" s="137">
        <v>5711</v>
      </c>
      <c r="CG44" s="137">
        <v>6732</v>
      </c>
      <c r="CH44" s="137">
        <v>1042</v>
      </c>
      <c r="CI44" s="137">
        <v>2301</v>
      </c>
      <c r="CJ44" s="137">
        <v>2070</v>
      </c>
      <c r="CK44" s="137">
        <v>1984</v>
      </c>
      <c r="CL44" s="137">
        <v>2099</v>
      </c>
      <c r="CM44" s="137">
        <v>2181</v>
      </c>
      <c r="CN44" s="137">
        <v>4653</v>
      </c>
      <c r="CO44" s="137">
        <v>1554</v>
      </c>
      <c r="CP44" s="137">
        <v>2125</v>
      </c>
      <c r="CQ44" s="137">
        <v>1232</v>
      </c>
      <c r="CR44" s="128">
        <v>870</v>
      </c>
      <c r="CS44" s="137">
        <v>1002</v>
      </c>
      <c r="CT44" s="159">
        <v>21326</v>
      </c>
      <c r="CU44" s="159">
        <v>2400</v>
      </c>
      <c r="CV44" s="160">
        <v>2540</v>
      </c>
      <c r="CW44" s="160">
        <v>687</v>
      </c>
      <c r="CX44" s="160">
        <v>596</v>
      </c>
      <c r="CY44" s="160">
        <v>300</v>
      </c>
      <c r="CZ44" s="160">
        <v>446</v>
      </c>
      <c r="DA44" s="160">
        <v>477</v>
      </c>
      <c r="DB44" s="159">
        <v>13618</v>
      </c>
      <c r="DC44" s="159">
        <v>1941</v>
      </c>
      <c r="DD44" s="159">
        <v>4761</v>
      </c>
      <c r="DE44" s="159">
        <v>1565</v>
      </c>
      <c r="DF44" s="159">
        <v>1669</v>
      </c>
      <c r="DG44" s="159">
        <v>1764</v>
      </c>
    </row>
    <row r="46" spans="1:111">
      <c r="A46" s="151" t="s">
        <v>267</v>
      </c>
    </row>
    <row r="47" spans="1:111">
      <c r="B47" s="128" t="s">
        <v>11</v>
      </c>
      <c r="C47" s="128" t="s">
        <v>12</v>
      </c>
      <c r="D47" s="128" t="s">
        <v>13</v>
      </c>
      <c r="E47" s="128" t="s">
        <v>14</v>
      </c>
      <c r="F47" s="128" t="s">
        <v>15</v>
      </c>
      <c r="G47" s="128" t="s">
        <v>16</v>
      </c>
      <c r="H47" s="128" t="s">
        <v>17</v>
      </c>
      <c r="I47" s="128" t="s">
        <v>18</v>
      </c>
      <c r="J47" s="128" t="s">
        <v>19</v>
      </c>
      <c r="K47" s="128" t="s">
        <v>20</v>
      </c>
      <c r="L47" s="128" t="s">
        <v>21</v>
      </c>
      <c r="M47" s="128" t="s">
        <v>22</v>
      </c>
      <c r="N47" s="128" t="s">
        <v>23</v>
      </c>
      <c r="O47" s="128" t="s">
        <v>24</v>
      </c>
      <c r="P47" s="113" t="s">
        <v>25</v>
      </c>
      <c r="Q47" s="113" t="s">
        <v>26</v>
      </c>
      <c r="R47" s="113" t="s">
        <v>27</v>
      </c>
      <c r="S47" s="113" t="s">
        <v>28</v>
      </c>
      <c r="T47" s="113" t="s">
        <v>29</v>
      </c>
      <c r="U47" s="113" t="s">
        <v>30</v>
      </c>
      <c r="V47" s="113" t="s">
        <v>31</v>
      </c>
      <c r="W47" s="113" t="s">
        <v>32</v>
      </c>
      <c r="X47" s="113" t="s">
        <v>33</v>
      </c>
      <c r="Y47" s="113" t="s">
        <v>34</v>
      </c>
      <c r="Z47" s="113" t="s">
        <v>35</v>
      </c>
      <c r="AA47" s="113" t="s">
        <v>263</v>
      </c>
      <c r="AB47" s="113" t="s">
        <v>41</v>
      </c>
      <c r="AC47" s="161" t="s">
        <v>248</v>
      </c>
      <c r="AD47" s="113" t="s">
        <v>47</v>
      </c>
      <c r="AE47" s="113" t="s">
        <v>38</v>
      </c>
      <c r="AF47" s="113" t="s">
        <v>46</v>
      </c>
      <c r="AG47" s="113" t="s">
        <v>39</v>
      </c>
      <c r="AH47" s="113" t="s">
        <v>45</v>
      </c>
      <c r="AI47" s="113" t="s">
        <v>48</v>
      </c>
      <c r="AJ47" s="113" t="s">
        <v>40</v>
      </c>
      <c r="AK47" s="113" t="s">
        <v>37</v>
      </c>
      <c r="AL47" s="113" t="s">
        <v>51</v>
      </c>
      <c r="AM47" s="113" t="s">
        <v>42</v>
      </c>
      <c r="AN47" s="113" t="s">
        <v>50</v>
      </c>
      <c r="AO47" s="113" t="s">
        <v>43</v>
      </c>
      <c r="AP47" s="113" t="s">
        <v>44</v>
      </c>
      <c r="AQ47" s="101" t="s">
        <v>249</v>
      </c>
      <c r="AR47" s="113" t="s">
        <v>53</v>
      </c>
      <c r="AS47" s="113" t="s">
        <v>54</v>
      </c>
      <c r="AT47" s="101" t="s">
        <v>250</v>
      </c>
      <c r="AU47" s="156" t="s">
        <v>56</v>
      </c>
      <c r="AV47" s="156" t="s">
        <v>57</v>
      </c>
      <c r="AW47" s="101" t="s">
        <v>251</v>
      </c>
      <c r="AX47" s="113" t="s">
        <v>59</v>
      </c>
      <c r="AY47" s="101" t="s">
        <v>252</v>
      </c>
      <c r="AZ47" s="101" t="s">
        <v>253</v>
      </c>
      <c r="BA47" s="101" t="s">
        <v>254</v>
      </c>
      <c r="BB47" s="101" t="s">
        <v>63</v>
      </c>
      <c r="BC47" s="101" t="s">
        <v>255</v>
      </c>
      <c r="BD47" s="101" t="s">
        <v>65</v>
      </c>
      <c r="BE47" s="101" t="s">
        <v>66</v>
      </c>
      <c r="BF47" s="101" t="s">
        <v>256</v>
      </c>
      <c r="BG47" s="101" t="s">
        <v>219</v>
      </c>
      <c r="BH47" s="101" t="s">
        <v>257</v>
      </c>
      <c r="BI47" s="101" t="s">
        <v>258</v>
      </c>
      <c r="BJ47" s="101" t="s">
        <v>259</v>
      </c>
      <c r="BK47" s="101" t="s">
        <v>260</v>
      </c>
      <c r="BL47" s="101" t="s">
        <v>261</v>
      </c>
      <c r="BM47" s="101" t="s">
        <v>262</v>
      </c>
      <c r="BN47" s="101" t="s">
        <v>75</v>
      </c>
      <c r="BO47" s="101" t="s">
        <v>76</v>
      </c>
      <c r="BP47" s="101" t="s">
        <v>77</v>
      </c>
      <c r="BQ47" s="101" t="s">
        <v>78</v>
      </c>
      <c r="BR47" s="101" t="s">
        <v>79</v>
      </c>
      <c r="BS47" s="101" t="s">
        <v>80</v>
      </c>
      <c r="BT47" s="101" t="s">
        <v>81</v>
      </c>
      <c r="BU47" s="101" t="s">
        <v>82</v>
      </c>
      <c r="BV47" s="101" t="s">
        <v>83</v>
      </c>
      <c r="BW47" s="101" t="s">
        <v>84</v>
      </c>
      <c r="BX47" s="101" t="s">
        <v>85</v>
      </c>
      <c r="BY47" s="101" t="s">
        <v>86</v>
      </c>
      <c r="BZ47" s="101" t="s">
        <v>87</v>
      </c>
      <c r="CA47" s="113" t="s">
        <v>88</v>
      </c>
      <c r="CB47" s="157" t="s">
        <v>89</v>
      </c>
      <c r="CC47" s="157" t="s">
        <v>90</v>
      </c>
      <c r="CD47" s="157" t="s">
        <v>91</v>
      </c>
      <c r="CE47" s="157" t="s">
        <v>92</v>
      </c>
      <c r="CF47" s="157" t="s">
        <v>93</v>
      </c>
      <c r="CG47" s="157" t="s">
        <v>94</v>
      </c>
      <c r="CH47" s="157" t="s">
        <v>95</v>
      </c>
      <c r="CI47" s="157" t="s">
        <v>96</v>
      </c>
      <c r="CJ47" s="157" t="s">
        <v>97</v>
      </c>
      <c r="CK47" s="157" t="s">
        <v>98</v>
      </c>
      <c r="CL47" s="157" t="s">
        <v>99</v>
      </c>
      <c r="CM47" s="157" t="s">
        <v>100</v>
      </c>
      <c r="CN47" s="157" t="s">
        <v>101</v>
      </c>
      <c r="CO47" s="157" t="s">
        <v>102</v>
      </c>
      <c r="CP47" s="157" t="s">
        <v>103</v>
      </c>
      <c r="CQ47" s="157" t="s">
        <v>104</v>
      </c>
      <c r="CR47" s="157" t="s">
        <v>105</v>
      </c>
      <c r="CS47" s="157" t="s">
        <v>106</v>
      </c>
      <c r="CT47" s="113" t="s">
        <v>107</v>
      </c>
      <c r="CU47" s="113" t="s">
        <v>136</v>
      </c>
      <c r="CV47" s="128" t="s">
        <v>137</v>
      </c>
      <c r="CW47" s="128" t="s">
        <v>110</v>
      </c>
      <c r="CX47" s="128" t="s">
        <v>111</v>
      </c>
      <c r="CY47" s="128" t="s">
        <v>112</v>
      </c>
      <c r="CZ47" s="128" t="s">
        <v>113</v>
      </c>
      <c r="DA47" s="128" t="s">
        <v>114</v>
      </c>
      <c r="DB47" s="113" t="s">
        <v>115</v>
      </c>
      <c r="DC47" s="113" t="s">
        <v>116</v>
      </c>
      <c r="DD47" s="113" t="s">
        <v>117</v>
      </c>
      <c r="DE47" s="113" t="s">
        <v>118</v>
      </c>
      <c r="DF47" s="113" t="s">
        <v>119</v>
      </c>
      <c r="DG47" s="113" t="s">
        <v>120</v>
      </c>
    </row>
    <row r="48" spans="1:111">
      <c r="A48" s="151">
        <v>2010</v>
      </c>
      <c r="B48" s="160">
        <v>23351</v>
      </c>
      <c r="C48" s="160">
        <v>2097</v>
      </c>
      <c r="D48" s="160">
        <v>17856</v>
      </c>
      <c r="E48" s="158">
        <v>2522</v>
      </c>
      <c r="F48" s="160">
        <v>3302</v>
      </c>
      <c r="G48" s="160">
        <v>34198</v>
      </c>
      <c r="H48" s="160">
        <v>16180</v>
      </c>
      <c r="I48" s="158">
        <v>729</v>
      </c>
      <c r="J48" s="158">
        <v>536</v>
      </c>
      <c r="K48" s="160">
        <v>1487</v>
      </c>
      <c r="L48" s="160">
        <v>1276</v>
      </c>
      <c r="M48" s="160">
        <v>4495</v>
      </c>
      <c r="N48" s="158">
        <v>2708</v>
      </c>
      <c r="O48" s="158">
        <v>138</v>
      </c>
      <c r="P48" s="159">
        <v>11357</v>
      </c>
      <c r="Q48" s="159">
        <v>13532</v>
      </c>
      <c r="R48" s="159">
        <v>4713</v>
      </c>
      <c r="S48" s="159">
        <v>5072</v>
      </c>
      <c r="T48" s="159">
        <v>4323</v>
      </c>
      <c r="U48" s="159">
        <v>8155</v>
      </c>
      <c r="V48" s="159">
        <v>5634</v>
      </c>
      <c r="W48" s="159">
        <v>646</v>
      </c>
      <c r="X48" s="159">
        <v>107</v>
      </c>
      <c r="Y48" s="159">
        <v>5925</v>
      </c>
      <c r="Z48" s="159">
        <v>811</v>
      </c>
      <c r="AA48" s="113">
        <v>1431</v>
      </c>
      <c r="AB48" s="113">
        <v>33</v>
      </c>
      <c r="AC48" s="113">
        <v>200</v>
      </c>
      <c r="AD48" s="113">
        <v>45</v>
      </c>
      <c r="AE48" s="113">
        <v>375</v>
      </c>
      <c r="AF48" s="113">
        <v>169</v>
      </c>
      <c r="AG48" s="113">
        <v>302</v>
      </c>
      <c r="AH48" s="113">
        <v>527</v>
      </c>
      <c r="AI48" s="113">
        <v>192</v>
      </c>
      <c r="AJ48" s="113">
        <v>208</v>
      </c>
      <c r="AK48" s="113">
        <v>1636</v>
      </c>
      <c r="AL48" s="113">
        <v>468</v>
      </c>
      <c r="AM48" s="113">
        <v>149</v>
      </c>
      <c r="AN48" s="161">
        <v>74</v>
      </c>
      <c r="AO48" s="113">
        <v>119</v>
      </c>
      <c r="AP48" s="113">
        <v>73</v>
      </c>
      <c r="AQ48" s="151">
        <v>289</v>
      </c>
      <c r="AR48" s="113">
        <v>169</v>
      </c>
      <c r="AS48" s="113">
        <v>28</v>
      </c>
      <c r="AT48" s="151">
        <v>147</v>
      </c>
      <c r="AU48" s="137">
        <v>57</v>
      </c>
      <c r="AV48" s="137">
        <v>24</v>
      </c>
      <c r="AW48" s="159">
        <v>164</v>
      </c>
      <c r="AX48" s="113">
        <v>92</v>
      </c>
      <c r="AY48" s="159">
        <v>182</v>
      </c>
      <c r="AZ48" s="159">
        <v>93</v>
      </c>
      <c r="BA48" s="159">
        <v>132</v>
      </c>
      <c r="BB48" s="151">
        <v>2225</v>
      </c>
      <c r="BC48" s="159">
        <v>324</v>
      </c>
      <c r="BD48" s="151">
        <v>258</v>
      </c>
      <c r="BE48" s="138">
        <v>283</v>
      </c>
      <c r="BF48" s="159"/>
      <c r="BG48" s="159">
        <v>92</v>
      </c>
      <c r="BH48" s="159">
        <v>75</v>
      </c>
      <c r="BI48" s="159">
        <v>101</v>
      </c>
      <c r="BJ48" s="159">
        <v>161</v>
      </c>
      <c r="BK48" s="159">
        <v>226</v>
      </c>
      <c r="BL48" s="159">
        <v>105</v>
      </c>
      <c r="BM48" s="159">
        <v>36</v>
      </c>
      <c r="BN48" s="138">
        <v>989</v>
      </c>
      <c r="BO48" s="138">
        <v>691</v>
      </c>
      <c r="BP48" s="138">
        <v>240</v>
      </c>
      <c r="BQ48" s="138">
        <v>156</v>
      </c>
      <c r="BR48" s="138">
        <v>176</v>
      </c>
      <c r="BS48" s="138">
        <v>225</v>
      </c>
      <c r="BT48" s="138">
        <v>371</v>
      </c>
      <c r="BU48" s="138">
        <v>30</v>
      </c>
      <c r="BV48" s="138">
        <v>184</v>
      </c>
      <c r="BW48" s="138">
        <v>220</v>
      </c>
      <c r="BX48" s="138">
        <v>106</v>
      </c>
      <c r="BY48" s="138">
        <v>367</v>
      </c>
      <c r="BZ48" s="138">
        <v>102</v>
      </c>
      <c r="CA48" s="113">
        <v>4233</v>
      </c>
      <c r="CB48" s="137">
        <v>13980</v>
      </c>
      <c r="CC48" s="137">
        <v>40</v>
      </c>
      <c r="CD48" s="137">
        <v>12</v>
      </c>
      <c r="CE48" s="137">
        <v>152</v>
      </c>
      <c r="CF48" s="137">
        <v>269</v>
      </c>
      <c r="CG48" s="137">
        <v>433</v>
      </c>
      <c r="CH48" s="137">
        <v>64</v>
      </c>
      <c r="CI48" s="137">
        <v>80</v>
      </c>
      <c r="CJ48" s="137">
        <v>100</v>
      </c>
      <c r="CK48" s="137">
        <v>69</v>
      </c>
      <c r="CL48" s="137">
        <v>201</v>
      </c>
      <c r="CM48" s="137">
        <v>96</v>
      </c>
      <c r="CN48" s="137">
        <v>610</v>
      </c>
      <c r="CO48" s="137">
        <v>40</v>
      </c>
      <c r="CP48" s="137">
        <v>44</v>
      </c>
      <c r="CQ48" s="137">
        <v>24</v>
      </c>
      <c r="CR48" s="137">
        <v>37</v>
      </c>
      <c r="CS48" s="137">
        <v>161</v>
      </c>
      <c r="CT48" s="159">
        <v>557</v>
      </c>
      <c r="CU48" s="159">
        <v>22</v>
      </c>
      <c r="CV48" s="160">
        <v>135</v>
      </c>
      <c r="CW48" s="158">
        <v>30</v>
      </c>
      <c r="CX48" s="158">
        <v>9</v>
      </c>
      <c r="CY48" s="158">
        <v>15</v>
      </c>
      <c r="CZ48" s="158">
        <v>31</v>
      </c>
      <c r="DA48" s="160">
        <v>0</v>
      </c>
      <c r="DB48" s="159">
        <v>486</v>
      </c>
      <c r="DC48" s="159">
        <v>8</v>
      </c>
      <c r="DD48" s="159">
        <v>100</v>
      </c>
      <c r="DE48" s="159">
        <v>36</v>
      </c>
      <c r="DF48" s="159">
        <v>13</v>
      </c>
      <c r="DG48" s="159">
        <v>24</v>
      </c>
    </row>
    <row r="49" spans="1:111">
      <c r="A49" s="151">
        <v>2011</v>
      </c>
      <c r="B49" s="160">
        <v>15449</v>
      </c>
      <c r="C49" s="160">
        <v>3139</v>
      </c>
      <c r="D49" s="160">
        <v>22897</v>
      </c>
      <c r="E49" s="158">
        <v>2798</v>
      </c>
      <c r="F49" s="160">
        <v>4142</v>
      </c>
      <c r="G49" s="160">
        <v>60569</v>
      </c>
      <c r="H49" s="160">
        <v>22628</v>
      </c>
      <c r="I49" s="158">
        <v>970</v>
      </c>
      <c r="J49" s="158">
        <v>888</v>
      </c>
      <c r="K49" s="160">
        <v>1827</v>
      </c>
      <c r="L49" s="160">
        <v>2611</v>
      </c>
      <c r="M49" s="160">
        <v>4992</v>
      </c>
      <c r="N49" s="158">
        <v>3508</v>
      </c>
      <c r="O49" s="158">
        <v>352</v>
      </c>
      <c r="P49" s="159">
        <v>10182</v>
      </c>
      <c r="Q49" s="159">
        <v>22751</v>
      </c>
      <c r="R49" s="159">
        <v>4343</v>
      </c>
      <c r="S49" s="159">
        <v>5388</v>
      </c>
      <c r="T49" s="159">
        <v>4432</v>
      </c>
      <c r="U49" s="159">
        <v>4859</v>
      </c>
      <c r="V49" s="159">
        <v>5701</v>
      </c>
      <c r="W49" s="159">
        <v>605</v>
      </c>
      <c r="X49" s="159">
        <v>176</v>
      </c>
      <c r="Y49" s="159">
        <v>4841</v>
      </c>
      <c r="Z49" s="159">
        <v>743</v>
      </c>
      <c r="AA49" s="113">
        <v>5492</v>
      </c>
      <c r="AB49" s="113">
        <v>69</v>
      </c>
      <c r="AC49" s="113">
        <v>198</v>
      </c>
      <c r="AD49" s="113">
        <v>67</v>
      </c>
      <c r="AE49" s="113">
        <v>1009</v>
      </c>
      <c r="AF49" s="113">
        <v>338</v>
      </c>
      <c r="AG49" s="113">
        <v>315</v>
      </c>
      <c r="AH49" s="113">
        <v>1049</v>
      </c>
      <c r="AI49" s="113">
        <v>369</v>
      </c>
      <c r="AJ49" s="113">
        <v>366</v>
      </c>
      <c r="AK49" s="113">
        <v>3366</v>
      </c>
      <c r="AL49" s="113">
        <v>1409</v>
      </c>
      <c r="AM49" s="113">
        <v>125</v>
      </c>
      <c r="AN49" s="113">
        <v>116</v>
      </c>
      <c r="AO49" s="113">
        <v>123</v>
      </c>
      <c r="AP49" s="113">
        <v>116</v>
      </c>
      <c r="AQ49" s="151">
        <v>361</v>
      </c>
      <c r="AR49" s="113">
        <v>157</v>
      </c>
      <c r="AS49" s="113">
        <v>35</v>
      </c>
      <c r="AT49" s="151">
        <v>154</v>
      </c>
      <c r="AU49" s="137">
        <v>45</v>
      </c>
      <c r="AV49" s="137">
        <v>18</v>
      </c>
      <c r="AW49" s="159">
        <v>313</v>
      </c>
      <c r="AX49" s="113">
        <v>155</v>
      </c>
      <c r="AY49" s="159">
        <v>165</v>
      </c>
      <c r="AZ49" s="159">
        <v>55</v>
      </c>
      <c r="BA49" s="159">
        <v>56</v>
      </c>
      <c r="BB49" s="151">
        <v>2398</v>
      </c>
      <c r="BC49" s="159">
        <v>373</v>
      </c>
      <c r="BD49" s="151">
        <v>100</v>
      </c>
      <c r="BE49" s="138">
        <v>336</v>
      </c>
      <c r="BF49" s="159">
        <v>258</v>
      </c>
      <c r="BG49" s="159">
        <v>67</v>
      </c>
      <c r="BH49" s="159">
        <v>74</v>
      </c>
      <c r="BI49" s="159">
        <v>114</v>
      </c>
      <c r="BJ49" s="159">
        <v>121</v>
      </c>
      <c r="BK49" s="159">
        <v>217</v>
      </c>
      <c r="BL49" s="159">
        <v>171</v>
      </c>
      <c r="BM49" s="159">
        <v>29</v>
      </c>
      <c r="BN49" s="138">
        <v>958</v>
      </c>
      <c r="BO49" s="138">
        <v>586</v>
      </c>
      <c r="BP49" s="138">
        <v>733</v>
      </c>
      <c r="BQ49" s="138">
        <v>257</v>
      </c>
      <c r="BR49" s="138">
        <v>227</v>
      </c>
      <c r="BS49" s="138">
        <v>385</v>
      </c>
      <c r="BT49" s="138">
        <v>239</v>
      </c>
      <c r="BU49" s="138">
        <v>45</v>
      </c>
      <c r="BV49" s="138">
        <v>177</v>
      </c>
      <c r="BW49" s="138">
        <v>214</v>
      </c>
      <c r="BX49" s="138">
        <v>208</v>
      </c>
      <c r="BY49" s="138">
        <v>136</v>
      </c>
      <c r="BZ49" s="138">
        <v>167</v>
      </c>
      <c r="CA49" s="113">
        <v>4911</v>
      </c>
      <c r="CB49" s="137">
        <v>9477</v>
      </c>
      <c r="CC49" s="137">
        <v>33</v>
      </c>
      <c r="CD49" s="137">
        <v>200</v>
      </c>
      <c r="CE49" s="137">
        <v>173</v>
      </c>
      <c r="CF49" s="137">
        <v>306</v>
      </c>
      <c r="CG49" s="137">
        <v>338</v>
      </c>
      <c r="CH49" s="137">
        <v>20</v>
      </c>
      <c r="CI49" s="137">
        <v>57</v>
      </c>
      <c r="CJ49" s="137">
        <v>55</v>
      </c>
      <c r="CK49" s="137">
        <v>95</v>
      </c>
      <c r="CL49" s="137">
        <v>112</v>
      </c>
      <c r="CM49" s="137">
        <v>58</v>
      </c>
      <c r="CN49" s="137">
        <v>360</v>
      </c>
      <c r="CO49" s="137">
        <v>41</v>
      </c>
      <c r="CP49" s="137">
        <v>51</v>
      </c>
      <c r="CQ49" s="137">
        <v>18</v>
      </c>
      <c r="CR49" s="137">
        <v>57</v>
      </c>
      <c r="CS49" s="137">
        <v>91</v>
      </c>
      <c r="CT49" s="159">
        <v>403</v>
      </c>
      <c r="CU49" s="159">
        <v>43</v>
      </c>
      <c r="CV49" s="160">
        <v>159</v>
      </c>
      <c r="CW49" s="158">
        <v>24</v>
      </c>
      <c r="CX49" s="158">
        <v>10</v>
      </c>
      <c r="CY49" s="158">
        <v>32</v>
      </c>
      <c r="CZ49" s="158">
        <v>43</v>
      </c>
      <c r="DA49" s="160">
        <v>1</v>
      </c>
      <c r="DB49" s="159">
        <v>378</v>
      </c>
      <c r="DC49" s="159">
        <v>81</v>
      </c>
      <c r="DD49" s="159">
        <v>114</v>
      </c>
      <c r="DE49" s="159">
        <v>77</v>
      </c>
      <c r="DF49" s="159">
        <v>94</v>
      </c>
      <c r="DG49" s="159">
        <v>61</v>
      </c>
    </row>
    <row r="50" spans="1:111">
      <c r="A50" s="151">
        <v>2012</v>
      </c>
      <c r="B50" s="160">
        <v>9423</v>
      </c>
      <c r="C50" s="160">
        <v>5992</v>
      </c>
      <c r="D50" s="160">
        <v>34666</v>
      </c>
      <c r="E50" s="158">
        <v>3986</v>
      </c>
      <c r="F50" s="160">
        <v>5029</v>
      </c>
      <c r="G50" s="160">
        <v>72390</v>
      </c>
      <c r="H50" s="160">
        <v>27668</v>
      </c>
      <c r="I50" s="158">
        <v>2466</v>
      </c>
      <c r="J50" s="158">
        <v>1180</v>
      </c>
      <c r="K50" s="160">
        <v>3167</v>
      </c>
      <c r="L50" s="160">
        <v>4409</v>
      </c>
      <c r="M50" s="160">
        <v>5933</v>
      </c>
      <c r="N50" s="158">
        <v>4348</v>
      </c>
      <c r="O50" s="158">
        <v>1046</v>
      </c>
      <c r="P50" s="159">
        <v>14725</v>
      </c>
      <c r="Q50" s="159">
        <v>35703</v>
      </c>
      <c r="R50" s="159">
        <v>6349</v>
      </c>
      <c r="S50" s="159">
        <v>5238</v>
      </c>
      <c r="T50" s="159">
        <v>5426</v>
      </c>
      <c r="U50" s="159">
        <v>6305</v>
      </c>
      <c r="V50" s="159">
        <v>7491</v>
      </c>
      <c r="W50" s="159">
        <v>1548</v>
      </c>
      <c r="X50" s="159">
        <v>190</v>
      </c>
      <c r="Y50" s="159">
        <v>5402</v>
      </c>
      <c r="Z50" s="159">
        <v>965</v>
      </c>
      <c r="AA50" s="113">
        <v>2142</v>
      </c>
      <c r="AB50" s="113">
        <v>282</v>
      </c>
      <c r="AC50" s="113">
        <v>494</v>
      </c>
      <c r="AD50" s="113">
        <v>142</v>
      </c>
      <c r="AE50" s="113">
        <v>1347</v>
      </c>
      <c r="AF50" s="113">
        <v>364</v>
      </c>
      <c r="AG50" s="113">
        <v>471</v>
      </c>
      <c r="AH50" s="113">
        <v>1319</v>
      </c>
      <c r="AI50" s="113">
        <v>389</v>
      </c>
      <c r="AJ50" s="113">
        <v>153</v>
      </c>
      <c r="AK50" s="113">
        <v>4393</v>
      </c>
      <c r="AL50" s="113">
        <v>734</v>
      </c>
      <c r="AM50" s="113">
        <v>241</v>
      </c>
      <c r="AN50" s="113">
        <v>176</v>
      </c>
      <c r="AO50" s="113">
        <v>178</v>
      </c>
      <c r="AP50" s="113">
        <v>239</v>
      </c>
      <c r="AQ50" s="151">
        <v>387</v>
      </c>
      <c r="AR50" s="113">
        <v>125</v>
      </c>
      <c r="AS50" s="113">
        <v>38</v>
      </c>
      <c r="AT50" s="151">
        <v>234</v>
      </c>
      <c r="AU50" s="137">
        <v>65</v>
      </c>
      <c r="AV50" s="137">
        <v>25</v>
      </c>
      <c r="AW50" s="159">
        <v>474</v>
      </c>
      <c r="AX50" s="113">
        <v>177</v>
      </c>
      <c r="AY50" s="159">
        <v>183</v>
      </c>
      <c r="AZ50" s="159">
        <v>129</v>
      </c>
      <c r="BA50" s="159">
        <v>122</v>
      </c>
      <c r="BB50" s="151">
        <v>1157</v>
      </c>
      <c r="BC50" s="159">
        <v>353</v>
      </c>
      <c r="BD50" s="151">
        <v>165</v>
      </c>
      <c r="BE50" s="138">
        <v>804</v>
      </c>
      <c r="BF50" s="159">
        <v>391</v>
      </c>
      <c r="BG50" s="159">
        <v>24</v>
      </c>
      <c r="BH50" s="159">
        <v>69</v>
      </c>
      <c r="BI50" s="159">
        <v>156</v>
      </c>
      <c r="BJ50" s="159">
        <v>162</v>
      </c>
      <c r="BK50" s="159">
        <v>185</v>
      </c>
      <c r="BL50" s="159">
        <v>74</v>
      </c>
      <c r="BM50" s="159">
        <v>65</v>
      </c>
      <c r="BN50" s="138">
        <v>1161</v>
      </c>
      <c r="BO50" s="138">
        <v>682</v>
      </c>
      <c r="BP50" s="138">
        <v>1072</v>
      </c>
      <c r="BQ50" s="138">
        <v>259</v>
      </c>
      <c r="BR50" s="138">
        <v>275</v>
      </c>
      <c r="BS50" s="138">
        <v>388</v>
      </c>
      <c r="BT50" s="138">
        <v>301</v>
      </c>
      <c r="BU50" s="138">
        <v>52</v>
      </c>
      <c r="BV50" s="138">
        <v>246</v>
      </c>
      <c r="BW50" s="138">
        <v>221</v>
      </c>
      <c r="BX50" s="138">
        <v>223</v>
      </c>
      <c r="BY50" s="138">
        <v>119</v>
      </c>
      <c r="BZ50" s="138">
        <v>315</v>
      </c>
      <c r="CA50" s="113">
        <v>4506</v>
      </c>
      <c r="CB50" s="137">
        <v>13208</v>
      </c>
      <c r="CC50" s="137">
        <v>82</v>
      </c>
      <c r="CD50" s="137">
        <v>146</v>
      </c>
      <c r="CE50" s="137">
        <v>150</v>
      </c>
      <c r="CF50" s="137">
        <v>136</v>
      </c>
      <c r="CG50" s="137">
        <v>362</v>
      </c>
      <c r="CH50" s="137">
        <v>74</v>
      </c>
      <c r="CI50" s="137">
        <v>148</v>
      </c>
      <c r="CJ50" s="137">
        <v>102</v>
      </c>
      <c r="CK50" s="137">
        <v>106</v>
      </c>
      <c r="CL50" s="137">
        <v>167</v>
      </c>
      <c r="CM50" s="137">
        <v>136</v>
      </c>
      <c r="CN50" s="137">
        <v>325</v>
      </c>
      <c r="CO50" s="137">
        <v>40</v>
      </c>
      <c r="CP50" s="137">
        <v>83</v>
      </c>
      <c r="CQ50" s="137">
        <v>34</v>
      </c>
      <c r="CR50" s="137">
        <v>29</v>
      </c>
      <c r="CS50" s="137">
        <v>94</v>
      </c>
      <c r="CT50" s="159">
        <v>382</v>
      </c>
      <c r="CU50" s="159">
        <v>38</v>
      </c>
      <c r="CV50" s="160">
        <v>122</v>
      </c>
      <c r="CW50" s="158">
        <v>17</v>
      </c>
      <c r="CX50" s="158">
        <v>17</v>
      </c>
      <c r="CY50" s="158">
        <v>43</v>
      </c>
      <c r="CZ50" s="158">
        <v>37</v>
      </c>
      <c r="DA50" s="160">
        <v>15</v>
      </c>
      <c r="DB50" s="159">
        <v>652</v>
      </c>
      <c r="DC50" s="159">
        <v>72</v>
      </c>
      <c r="DD50" s="159">
        <v>529</v>
      </c>
      <c r="DE50" s="159">
        <v>122</v>
      </c>
      <c r="DF50" s="159">
        <v>293</v>
      </c>
      <c r="DG50" s="159">
        <v>127</v>
      </c>
    </row>
    <row r="51" spans="1:111">
      <c r="A51" s="151">
        <v>2013</v>
      </c>
      <c r="B51" s="160">
        <v>8680</v>
      </c>
      <c r="C51" s="160">
        <v>4250</v>
      </c>
      <c r="D51" s="160">
        <v>21296</v>
      </c>
      <c r="E51" s="158">
        <v>4309</v>
      </c>
      <c r="F51" s="160">
        <v>5217</v>
      </c>
      <c r="G51" s="160">
        <v>47170</v>
      </c>
      <c r="H51" s="160">
        <v>16529</v>
      </c>
      <c r="I51" s="158">
        <v>2756</v>
      </c>
      <c r="J51" s="158">
        <v>3017</v>
      </c>
      <c r="K51" s="160">
        <v>2262</v>
      </c>
      <c r="L51" s="160">
        <v>6986</v>
      </c>
      <c r="M51" s="160">
        <v>5253</v>
      </c>
      <c r="N51" s="158">
        <v>4839</v>
      </c>
      <c r="O51" s="158">
        <v>2929</v>
      </c>
      <c r="P51" s="159">
        <v>13456</v>
      </c>
      <c r="Q51" s="159">
        <v>27793</v>
      </c>
      <c r="R51" s="159">
        <v>8168</v>
      </c>
      <c r="S51" s="159">
        <v>7192</v>
      </c>
      <c r="T51" s="159">
        <v>4819</v>
      </c>
      <c r="U51" s="159">
        <v>6675</v>
      </c>
      <c r="V51" s="159">
        <v>8404</v>
      </c>
      <c r="W51" s="159">
        <v>1404</v>
      </c>
      <c r="X51" s="159">
        <v>197</v>
      </c>
      <c r="Y51" s="159">
        <v>5591</v>
      </c>
      <c r="Z51" s="159">
        <v>1806</v>
      </c>
      <c r="AA51" s="113">
        <v>1625</v>
      </c>
      <c r="AB51" s="113">
        <v>181</v>
      </c>
      <c r="AC51" s="113">
        <v>256</v>
      </c>
      <c r="AD51" s="113">
        <v>157</v>
      </c>
      <c r="AE51" s="113">
        <v>701</v>
      </c>
      <c r="AF51" s="113">
        <v>515</v>
      </c>
      <c r="AG51" s="113">
        <v>118</v>
      </c>
      <c r="AH51" s="113">
        <v>632</v>
      </c>
      <c r="AI51" s="113">
        <v>530</v>
      </c>
      <c r="AJ51" s="113">
        <v>449</v>
      </c>
      <c r="AK51" s="113">
        <v>2025</v>
      </c>
      <c r="AL51" s="113">
        <v>655</v>
      </c>
      <c r="AM51" s="113">
        <v>81</v>
      </c>
      <c r="AN51" s="113">
        <v>201</v>
      </c>
      <c r="AO51" s="113">
        <v>295</v>
      </c>
      <c r="AP51" s="113">
        <v>184</v>
      </c>
      <c r="AQ51" s="151">
        <v>467</v>
      </c>
      <c r="AR51" s="113">
        <v>176</v>
      </c>
      <c r="AS51" s="113">
        <v>70</v>
      </c>
      <c r="AT51" s="151">
        <v>302</v>
      </c>
      <c r="AU51" s="137">
        <v>116</v>
      </c>
      <c r="AV51" s="137">
        <v>29</v>
      </c>
      <c r="AW51" s="159">
        <v>1003</v>
      </c>
      <c r="AX51" s="113">
        <v>228</v>
      </c>
      <c r="AY51" s="159">
        <v>263</v>
      </c>
      <c r="AZ51" s="159">
        <v>221</v>
      </c>
      <c r="BA51" s="159">
        <v>228</v>
      </c>
      <c r="BB51" s="151">
        <v>1797</v>
      </c>
      <c r="BC51" s="159">
        <v>354</v>
      </c>
      <c r="BD51" s="151">
        <v>160</v>
      </c>
      <c r="BE51" s="138">
        <v>916</v>
      </c>
      <c r="BF51" s="159">
        <v>394</v>
      </c>
      <c r="BG51" s="159">
        <v>21</v>
      </c>
      <c r="BH51" s="159">
        <v>213</v>
      </c>
      <c r="BI51" s="159">
        <v>229</v>
      </c>
      <c r="BJ51" s="159">
        <v>238</v>
      </c>
      <c r="BK51" s="159">
        <v>243</v>
      </c>
      <c r="BL51" s="159">
        <v>121</v>
      </c>
      <c r="BM51" s="159">
        <v>130</v>
      </c>
      <c r="BN51" s="138">
        <v>1258</v>
      </c>
      <c r="BO51" s="138">
        <v>936</v>
      </c>
      <c r="BP51" s="138">
        <v>522</v>
      </c>
      <c r="BQ51" s="138">
        <v>449</v>
      </c>
      <c r="BR51" s="138">
        <v>344</v>
      </c>
      <c r="BS51" s="138">
        <v>413</v>
      </c>
      <c r="BT51" s="138">
        <v>274</v>
      </c>
      <c r="BU51" s="138">
        <v>45</v>
      </c>
      <c r="BV51" s="138">
        <v>336</v>
      </c>
      <c r="BW51" s="138">
        <v>488</v>
      </c>
      <c r="BX51" s="138">
        <v>353</v>
      </c>
      <c r="BY51" s="138">
        <v>184</v>
      </c>
      <c r="BZ51" s="138">
        <v>244</v>
      </c>
      <c r="CA51" s="113">
        <v>5845</v>
      </c>
      <c r="CB51" s="137">
        <v>14363</v>
      </c>
      <c r="CC51" s="137">
        <v>143</v>
      </c>
      <c r="CD51" s="137">
        <v>153</v>
      </c>
      <c r="CE51" s="137">
        <v>154</v>
      </c>
      <c r="CF51" s="137">
        <v>261</v>
      </c>
      <c r="CG51" s="137">
        <v>1106</v>
      </c>
      <c r="CH51" s="137">
        <v>110</v>
      </c>
      <c r="CI51" s="137">
        <v>180</v>
      </c>
      <c r="CJ51" s="137">
        <v>181</v>
      </c>
      <c r="CK51" s="137">
        <v>78</v>
      </c>
      <c r="CL51" s="137">
        <v>261</v>
      </c>
      <c r="CM51" s="137">
        <v>107</v>
      </c>
      <c r="CN51" s="137">
        <v>311</v>
      </c>
      <c r="CO51" s="137">
        <v>122</v>
      </c>
      <c r="CP51" s="137">
        <v>180</v>
      </c>
      <c r="CQ51" s="137">
        <v>87</v>
      </c>
      <c r="CR51" s="137">
        <v>52</v>
      </c>
      <c r="CS51" s="137">
        <v>126</v>
      </c>
      <c r="CT51" s="159">
        <v>545</v>
      </c>
      <c r="CU51" s="159">
        <v>72</v>
      </c>
      <c r="CV51" s="160">
        <v>98</v>
      </c>
      <c r="CW51" s="158">
        <v>20</v>
      </c>
      <c r="CX51" s="158">
        <v>35</v>
      </c>
      <c r="CY51" s="158">
        <v>69</v>
      </c>
      <c r="CZ51" s="158">
        <v>36</v>
      </c>
      <c r="DA51" s="160">
        <v>5</v>
      </c>
      <c r="DB51" s="159">
        <v>811</v>
      </c>
      <c r="DC51" s="159">
        <v>133</v>
      </c>
      <c r="DD51" s="159">
        <v>620</v>
      </c>
      <c r="DE51" s="159">
        <v>369</v>
      </c>
      <c r="DF51" s="159">
        <v>241</v>
      </c>
      <c r="DG51" s="159">
        <v>192</v>
      </c>
    </row>
    <row r="52" spans="1:111">
      <c r="A52" s="151">
        <v>2014</v>
      </c>
      <c r="B52" s="160">
        <v>7941</v>
      </c>
      <c r="C52" s="160">
        <v>5716</v>
      </c>
      <c r="D52" s="160">
        <v>10152</v>
      </c>
      <c r="E52" s="158">
        <v>3637</v>
      </c>
      <c r="F52" s="160">
        <v>5068</v>
      </c>
      <c r="G52" s="160">
        <v>17433</v>
      </c>
      <c r="H52" s="160">
        <v>5222</v>
      </c>
      <c r="I52" s="158">
        <v>4874</v>
      </c>
      <c r="J52" s="160">
        <v>4148</v>
      </c>
      <c r="K52" s="160">
        <v>1733</v>
      </c>
      <c r="L52" s="160">
        <v>7589</v>
      </c>
      <c r="M52" s="160">
        <v>6790</v>
      </c>
      <c r="N52" s="158">
        <v>4088</v>
      </c>
      <c r="O52" s="158">
        <v>2189</v>
      </c>
      <c r="P52" s="159">
        <v>9849</v>
      </c>
      <c r="Q52" s="159">
        <v>18827</v>
      </c>
      <c r="R52" s="159">
        <v>7712</v>
      </c>
      <c r="S52" s="159">
        <v>7482</v>
      </c>
      <c r="T52" s="159">
        <v>5334</v>
      </c>
      <c r="U52" s="159">
        <v>8538</v>
      </c>
      <c r="V52" s="159">
        <v>8676</v>
      </c>
      <c r="W52" s="159">
        <v>620</v>
      </c>
      <c r="X52" s="159">
        <v>250</v>
      </c>
      <c r="Y52" s="159">
        <v>6746</v>
      </c>
      <c r="Z52" s="159">
        <v>1431</v>
      </c>
      <c r="AA52" s="113">
        <v>1653</v>
      </c>
      <c r="AB52" s="113">
        <v>69</v>
      </c>
      <c r="AC52" s="113">
        <v>210</v>
      </c>
      <c r="AD52" s="113">
        <v>251</v>
      </c>
      <c r="AE52" s="113">
        <v>619</v>
      </c>
      <c r="AF52" s="113">
        <v>226</v>
      </c>
      <c r="AG52" s="113">
        <v>44</v>
      </c>
      <c r="AH52" s="113">
        <v>743</v>
      </c>
      <c r="AI52" s="113">
        <v>433</v>
      </c>
      <c r="AJ52" s="113">
        <v>179</v>
      </c>
      <c r="AK52" s="113">
        <v>1309</v>
      </c>
      <c r="AL52" s="113">
        <v>139</v>
      </c>
      <c r="AM52" s="113">
        <v>54</v>
      </c>
      <c r="AN52" s="113">
        <v>150</v>
      </c>
      <c r="AO52" s="113">
        <v>287</v>
      </c>
      <c r="AP52" s="113">
        <v>82</v>
      </c>
      <c r="AQ52" s="151">
        <v>1014</v>
      </c>
      <c r="AR52" s="113">
        <v>245</v>
      </c>
      <c r="AS52" s="113">
        <v>116</v>
      </c>
      <c r="AT52" s="151">
        <v>465</v>
      </c>
      <c r="AU52" s="137">
        <v>352</v>
      </c>
      <c r="AV52" s="137">
        <v>48</v>
      </c>
      <c r="AW52" s="159">
        <v>1112</v>
      </c>
      <c r="AX52" s="113">
        <v>478</v>
      </c>
      <c r="AY52" s="159">
        <v>405</v>
      </c>
      <c r="AZ52" s="159">
        <v>293</v>
      </c>
      <c r="BA52" s="159">
        <v>327</v>
      </c>
      <c r="BB52" s="151">
        <v>1590</v>
      </c>
      <c r="BC52" s="159">
        <v>104</v>
      </c>
      <c r="BD52" s="151">
        <v>121</v>
      </c>
      <c r="BE52" s="138">
        <v>150</v>
      </c>
      <c r="BF52" s="159">
        <v>207</v>
      </c>
      <c r="BG52" s="159">
        <v>26</v>
      </c>
      <c r="BH52" s="159">
        <v>117</v>
      </c>
      <c r="BI52" s="159">
        <v>292</v>
      </c>
      <c r="BJ52" s="159">
        <v>250</v>
      </c>
      <c r="BK52" s="159">
        <v>209</v>
      </c>
      <c r="BL52" s="159">
        <v>149</v>
      </c>
      <c r="BM52" s="159">
        <v>107</v>
      </c>
      <c r="BN52" s="138">
        <v>1380</v>
      </c>
      <c r="BO52" s="138">
        <v>885</v>
      </c>
      <c r="BP52" s="138">
        <v>385</v>
      </c>
      <c r="BQ52" s="138">
        <v>386</v>
      </c>
      <c r="BR52" s="138">
        <v>483</v>
      </c>
      <c r="BS52" s="138">
        <v>489</v>
      </c>
      <c r="BT52" s="138">
        <v>212</v>
      </c>
      <c r="BU52" s="138">
        <v>42</v>
      </c>
      <c r="BV52" s="138">
        <v>361</v>
      </c>
      <c r="BW52" s="138">
        <v>438</v>
      </c>
      <c r="BX52" s="138">
        <v>406</v>
      </c>
      <c r="BY52" s="138">
        <v>188</v>
      </c>
      <c r="BZ52" s="138">
        <v>293</v>
      </c>
      <c r="CA52" s="113">
        <v>6106</v>
      </c>
      <c r="CB52" s="137">
        <v>13387</v>
      </c>
      <c r="CC52" s="137">
        <v>226</v>
      </c>
      <c r="CD52" s="137">
        <v>153</v>
      </c>
      <c r="CE52" s="137">
        <v>309</v>
      </c>
      <c r="CF52" s="137">
        <v>349</v>
      </c>
      <c r="CG52" s="137">
        <v>903</v>
      </c>
      <c r="CH52" s="137">
        <v>56</v>
      </c>
      <c r="CI52" s="137">
        <v>141</v>
      </c>
      <c r="CJ52" s="137">
        <v>160</v>
      </c>
      <c r="CK52" s="137">
        <v>121</v>
      </c>
      <c r="CL52" s="137">
        <v>405</v>
      </c>
      <c r="CM52" s="137">
        <v>110</v>
      </c>
      <c r="CN52" s="137">
        <v>311</v>
      </c>
      <c r="CO52" s="137">
        <v>97</v>
      </c>
      <c r="CP52" s="137">
        <v>226</v>
      </c>
      <c r="CQ52" s="137">
        <v>79</v>
      </c>
      <c r="CR52" s="137">
        <v>132</v>
      </c>
      <c r="CS52" s="137">
        <v>159</v>
      </c>
      <c r="CT52" s="159">
        <v>508</v>
      </c>
      <c r="CU52" s="159">
        <v>58</v>
      </c>
      <c r="CV52" s="160">
        <v>96</v>
      </c>
      <c r="CW52" s="158">
        <v>36</v>
      </c>
      <c r="CX52" s="158">
        <v>45</v>
      </c>
      <c r="CY52" s="158">
        <v>84</v>
      </c>
      <c r="CZ52" s="158">
        <v>34</v>
      </c>
      <c r="DA52" s="160">
        <v>28</v>
      </c>
      <c r="DB52" s="159">
        <v>416</v>
      </c>
      <c r="DC52" s="159">
        <v>74</v>
      </c>
      <c r="DD52" s="159">
        <v>759</v>
      </c>
      <c r="DE52" s="159">
        <v>529</v>
      </c>
      <c r="DF52" s="159">
        <v>202</v>
      </c>
      <c r="DG52" s="159">
        <v>245</v>
      </c>
    </row>
    <row r="53" spans="1:111">
      <c r="A53" s="151">
        <v>2015</v>
      </c>
      <c r="B53" s="160">
        <v>9644</v>
      </c>
      <c r="C53" s="160">
        <v>4793</v>
      </c>
      <c r="D53" s="160">
        <v>11890</v>
      </c>
      <c r="E53" s="158">
        <v>2240</v>
      </c>
      <c r="F53" s="160">
        <v>5800</v>
      </c>
      <c r="G53" s="160">
        <v>15874</v>
      </c>
      <c r="H53" s="160">
        <v>15969</v>
      </c>
      <c r="I53" s="158">
        <v>3637</v>
      </c>
      <c r="J53" s="160">
        <v>5823</v>
      </c>
      <c r="K53" s="160">
        <v>3581</v>
      </c>
      <c r="L53" s="160">
        <v>8200</v>
      </c>
      <c r="M53" s="160">
        <v>6310</v>
      </c>
      <c r="N53" s="158">
        <v>7190</v>
      </c>
      <c r="O53" s="158">
        <v>2912</v>
      </c>
      <c r="P53" s="159">
        <v>13185</v>
      </c>
      <c r="Q53" s="159">
        <v>17605</v>
      </c>
      <c r="R53" s="159">
        <v>8932</v>
      </c>
      <c r="S53" s="159">
        <v>6994</v>
      </c>
      <c r="T53" s="159">
        <v>5942</v>
      </c>
      <c r="U53" s="159">
        <v>14656</v>
      </c>
      <c r="V53" s="159">
        <v>9150</v>
      </c>
      <c r="W53" s="159">
        <v>785</v>
      </c>
      <c r="X53" s="159">
        <v>177</v>
      </c>
      <c r="Y53" s="159">
        <v>8074</v>
      </c>
      <c r="Z53" s="159">
        <v>1494</v>
      </c>
      <c r="AA53" s="113">
        <v>2380</v>
      </c>
      <c r="AB53" s="113">
        <v>60</v>
      </c>
      <c r="AC53" s="113">
        <v>240</v>
      </c>
      <c r="AD53" s="113">
        <v>244</v>
      </c>
      <c r="AE53" s="113">
        <v>278</v>
      </c>
      <c r="AF53" s="113">
        <v>497</v>
      </c>
      <c r="AG53" s="113">
        <v>71</v>
      </c>
      <c r="AH53" s="113">
        <v>373</v>
      </c>
      <c r="AI53" s="113">
        <v>584</v>
      </c>
      <c r="AJ53" s="113">
        <v>263</v>
      </c>
      <c r="AK53" s="113">
        <v>815</v>
      </c>
      <c r="AL53" s="113">
        <v>148</v>
      </c>
      <c r="AM53" s="113">
        <v>43</v>
      </c>
      <c r="AN53" s="113">
        <v>309</v>
      </c>
      <c r="AO53" s="113">
        <v>320</v>
      </c>
      <c r="AP53" s="113">
        <v>140</v>
      </c>
      <c r="AQ53" s="151">
        <v>1154</v>
      </c>
      <c r="AR53" s="113">
        <v>537</v>
      </c>
      <c r="AS53" s="113">
        <v>256</v>
      </c>
      <c r="AT53" s="151">
        <v>953</v>
      </c>
      <c r="AU53" s="137">
        <v>226</v>
      </c>
      <c r="AV53" s="137">
        <v>341</v>
      </c>
      <c r="AW53" s="159">
        <v>1834</v>
      </c>
      <c r="AX53" s="113">
        <v>926</v>
      </c>
      <c r="AY53" s="159">
        <v>789</v>
      </c>
      <c r="AZ53" s="159">
        <v>642</v>
      </c>
      <c r="BA53" s="159">
        <v>777</v>
      </c>
      <c r="BB53" s="151">
        <v>2128</v>
      </c>
      <c r="BC53" s="159">
        <v>347</v>
      </c>
      <c r="BD53" s="151">
        <v>155</v>
      </c>
      <c r="BE53" s="138">
        <v>388</v>
      </c>
      <c r="BF53" s="159">
        <v>308</v>
      </c>
      <c r="BG53" s="159">
        <v>60</v>
      </c>
      <c r="BH53" s="159">
        <v>159</v>
      </c>
      <c r="BI53" s="159">
        <v>334</v>
      </c>
      <c r="BJ53" s="159">
        <v>431</v>
      </c>
      <c r="BK53" s="159">
        <v>348</v>
      </c>
      <c r="BL53" s="159">
        <v>244</v>
      </c>
      <c r="BM53" s="159">
        <v>125</v>
      </c>
      <c r="BN53" s="138">
        <v>1886</v>
      </c>
      <c r="BO53" s="138">
        <v>1415</v>
      </c>
      <c r="BP53" s="138">
        <v>301</v>
      </c>
      <c r="BQ53" s="138">
        <v>552</v>
      </c>
      <c r="BR53" s="138">
        <v>754</v>
      </c>
      <c r="BS53" s="138">
        <v>622</v>
      </c>
      <c r="BT53" s="138">
        <v>432</v>
      </c>
      <c r="BU53" s="138">
        <v>107</v>
      </c>
      <c r="BV53" s="138">
        <v>462</v>
      </c>
      <c r="BW53" s="138">
        <v>553</v>
      </c>
      <c r="BX53" s="138">
        <v>511</v>
      </c>
      <c r="BY53" s="138">
        <v>256</v>
      </c>
      <c r="BZ53" s="138">
        <v>383</v>
      </c>
      <c r="CA53" s="113">
        <v>9507</v>
      </c>
      <c r="CB53" s="137">
        <v>17923</v>
      </c>
      <c r="CC53" s="137">
        <v>346</v>
      </c>
      <c r="CD53" s="137">
        <v>286</v>
      </c>
      <c r="CE53" s="137">
        <v>375</v>
      </c>
      <c r="CF53" s="137">
        <v>401</v>
      </c>
      <c r="CG53" s="137">
        <v>1028</v>
      </c>
      <c r="CH53" s="137">
        <v>181</v>
      </c>
      <c r="CI53" s="137">
        <v>149</v>
      </c>
      <c r="CJ53" s="137">
        <v>220</v>
      </c>
      <c r="CK53" s="137">
        <v>151</v>
      </c>
      <c r="CL53" s="137">
        <v>448</v>
      </c>
      <c r="CM53" s="137">
        <v>276</v>
      </c>
      <c r="CN53" s="137">
        <v>518</v>
      </c>
      <c r="CO53" s="137">
        <v>213</v>
      </c>
      <c r="CP53" s="137">
        <v>335</v>
      </c>
      <c r="CQ53" s="137">
        <v>66</v>
      </c>
      <c r="CR53" s="137">
        <v>159</v>
      </c>
      <c r="CS53" s="137">
        <v>210</v>
      </c>
      <c r="CT53" s="159">
        <v>708</v>
      </c>
      <c r="CU53" s="159">
        <v>155</v>
      </c>
      <c r="CV53" s="160">
        <v>153</v>
      </c>
      <c r="CW53" s="158">
        <v>76</v>
      </c>
      <c r="CX53" s="158">
        <v>77</v>
      </c>
      <c r="CY53" s="158">
        <v>147</v>
      </c>
      <c r="CZ53" s="158">
        <v>74</v>
      </c>
      <c r="DA53" s="160">
        <v>60</v>
      </c>
      <c r="DB53" s="159">
        <v>3489</v>
      </c>
      <c r="DC53" s="159">
        <v>135</v>
      </c>
      <c r="DD53" s="159">
        <v>441</v>
      </c>
      <c r="DE53" s="159">
        <v>374</v>
      </c>
      <c r="DF53" s="159">
        <v>146</v>
      </c>
      <c r="DG53" s="159">
        <v>248</v>
      </c>
    </row>
    <row r="54" spans="1:111">
      <c r="A54" s="151">
        <v>2016</v>
      </c>
      <c r="B54" s="160">
        <v>9949</v>
      </c>
      <c r="C54" s="160">
        <v>4408</v>
      </c>
      <c r="D54" s="160">
        <v>7382</v>
      </c>
      <c r="E54" s="158">
        <v>3084</v>
      </c>
      <c r="F54" s="160">
        <v>4036</v>
      </c>
      <c r="G54" s="160">
        <v>5605</v>
      </c>
      <c r="H54" s="160">
        <v>16257</v>
      </c>
      <c r="I54" s="158">
        <v>2539</v>
      </c>
      <c r="J54" s="160">
        <v>4841</v>
      </c>
      <c r="K54" s="160">
        <v>2556</v>
      </c>
      <c r="L54" s="160">
        <v>7681</v>
      </c>
      <c r="M54" s="160">
        <v>5624</v>
      </c>
      <c r="N54" s="158">
        <v>6963</v>
      </c>
      <c r="O54" s="158">
        <v>2710</v>
      </c>
      <c r="P54" s="159">
        <v>10642</v>
      </c>
      <c r="Q54" s="159">
        <v>16930</v>
      </c>
      <c r="R54" s="159">
        <v>8605</v>
      </c>
      <c r="S54" s="159">
        <v>5180</v>
      </c>
      <c r="T54" s="159">
        <v>2801</v>
      </c>
      <c r="U54" s="159">
        <v>7444</v>
      </c>
      <c r="V54" s="159">
        <v>8852</v>
      </c>
      <c r="W54" s="159">
        <v>790</v>
      </c>
      <c r="X54" s="159">
        <v>128</v>
      </c>
      <c r="Y54" s="159">
        <v>7772</v>
      </c>
      <c r="Z54" s="159">
        <v>1899</v>
      </c>
      <c r="AA54" s="113">
        <v>2267</v>
      </c>
      <c r="AB54" s="113">
        <v>66</v>
      </c>
      <c r="AC54" s="113">
        <v>385</v>
      </c>
      <c r="AD54" s="113">
        <v>144</v>
      </c>
      <c r="AE54" s="113">
        <v>291</v>
      </c>
      <c r="AF54" s="113">
        <v>599</v>
      </c>
      <c r="AG54" s="113">
        <v>157</v>
      </c>
      <c r="AH54" s="113">
        <v>278</v>
      </c>
      <c r="AI54" s="113">
        <v>643</v>
      </c>
      <c r="AJ54" s="113">
        <v>163</v>
      </c>
      <c r="AK54" s="113">
        <v>1006</v>
      </c>
      <c r="AL54" s="113">
        <v>224</v>
      </c>
      <c r="AM54" s="113">
        <v>46</v>
      </c>
      <c r="AN54" s="113">
        <v>207</v>
      </c>
      <c r="AO54" s="113">
        <v>332</v>
      </c>
      <c r="AP54" s="113">
        <v>110</v>
      </c>
      <c r="AQ54" s="151">
        <v>1362</v>
      </c>
      <c r="AR54" s="113">
        <v>540</v>
      </c>
      <c r="AS54" s="113">
        <v>757</v>
      </c>
      <c r="AT54" s="151">
        <v>1517</v>
      </c>
      <c r="AU54" s="137">
        <v>523</v>
      </c>
      <c r="AV54" s="137">
        <v>266</v>
      </c>
      <c r="AW54" s="159">
        <v>2267</v>
      </c>
      <c r="AX54" s="113">
        <v>1824</v>
      </c>
      <c r="AY54" s="159">
        <v>603</v>
      </c>
      <c r="AZ54" s="159">
        <v>696</v>
      </c>
      <c r="BA54" s="159">
        <v>897</v>
      </c>
      <c r="BB54" s="151">
        <v>2476</v>
      </c>
      <c r="BC54" s="159">
        <v>230</v>
      </c>
      <c r="BD54" s="151">
        <v>161</v>
      </c>
      <c r="BE54" s="138">
        <v>307</v>
      </c>
      <c r="BF54" s="159">
        <v>338</v>
      </c>
      <c r="BG54" s="159">
        <v>96</v>
      </c>
      <c r="BH54" s="159">
        <v>235</v>
      </c>
      <c r="BI54" s="159">
        <v>411</v>
      </c>
      <c r="BJ54" s="159">
        <v>479</v>
      </c>
      <c r="BK54" s="159">
        <v>355</v>
      </c>
      <c r="BL54" s="159">
        <v>241</v>
      </c>
      <c r="BM54" s="159">
        <v>222</v>
      </c>
      <c r="BN54" s="138">
        <v>2175</v>
      </c>
      <c r="BO54" s="138">
        <v>1082</v>
      </c>
      <c r="BP54" s="138">
        <v>419</v>
      </c>
      <c r="BQ54" s="138">
        <v>721</v>
      </c>
      <c r="BR54" s="138">
        <v>810</v>
      </c>
      <c r="BS54" s="138">
        <v>653</v>
      </c>
      <c r="BT54" s="138">
        <v>362</v>
      </c>
      <c r="BU54" s="138">
        <v>87</v>
      </c>
      <c r="BV54" s="138">
        <v>411</v>
      </c>
      <c r="BW54" s="138">
        <v>285</v>
      </c>
      <c r="BX54" s="138">
        <v>597</v>
      </c>
      <c r="BY54" s="138">
        <v>326</v>
      </c>
      <c r="BZ54" s="138">
        <v>393</v>
      </c>
      <c r="CA54" s="113">
        <v>7566</v>
      </c>
      <c r="CB54" s="137">
        <v>15273</v>
      </c>
      <c r="CC54" s="137">
        <v>179</v>
      </c>
      <c r="CD54" s="137">
        <v>256</v>
      </c>
      <c r="CE54" s="137">
        <v>305</v>
      </c>
      <c r="CF54" s="137">
        <v>376</v>
      </c>
      <c r="CG54" s="137">
        <v>1299</v>
      </c>
      <c r="CH54" s="137">
        <v>144</v>
      </c>
      <c r="CI54" s="137">
        <v>200</v>
      </c>
      <c r="CJ54" s="137">
        <v>257</v>
      </c>
      <c r="CK54" s="137">
        <v>146</v>
      </c>
      <c r="CL54" s="137">
        <v>543</v>
      </c>
      <c r="CM54" s="137">
        <v>126</v>
      </c>
      <c r="CN54" s="137">
        <v>449</v>
      </c>
      <c r="CO54" s="137">
        <v>198</v>
      </c>
      <c r="CP54" s="137">
        <v>389</v>
      </c>
      <c r="CQ54" s="137">
        <v>67</v>
      </c>
      <c r="CR54" s="137">
        <v>184</v>
      </c>
      <c r="CS54" s="137">
        <v>206</v>
      </c>
      <c r="CT54" s="159">
        <v>918</v>
      </c>
      <c r="CU54" s="159">
        <v>82</v>
      </c>
      <c r="CV54" s="160">
        <v>178</v>
      </c>
      <c r="CW54" s="158">
        <v>60</v>
      </c>
      <c r="CX54" s="158">
        <v>81</v>
      </c>
      <c r="CY54" s="158">
        <v>68</v>
      </c>
      <c r="CZ54" s="158">
        <v>81</v>
      </c>
      <c r="DA54" s="160">
        <v>30</v>
      </c>
      <c r="DB54" s="159">
        <v>535</v>
      </c>
      <c r="DC54" s="159">
        <v>56</v>
      </c>
      <c r="DD54" s="159">
        <v>294</v>
      </c>
      <c r="DE54" s="159">
        <v>121</v>
      </c>
      <c r="DF54" s="159">
        <v>201</v>
      </c>
      <c r="DG54" s="159">
        <v>110</v>
      </c>
    </row>
    <row r="55" spans="1:111">
      <c r="A55" s="151">
        <v>2017</v>
      </c>
      <c r="B55" s="160">
        <v>12070</v>
      </c>
      <c r="C55" s="160">
        <v>4113</v>
      </c>
      <c r="D55" s="160">
        <v>4742</v>
      </c>
      <c r="E55" s="160">
        <v>2976</v>
      </c>
      <c r="F55" s="160">
        <v>3424</v>
      </c>
      <c r="G55" s="160">
        <v>5039</v>
      </c>
      <c r="H55" s="160">
        <v>9883</v>
      </c>
      <c r="I55" s="160">
        <v>3608</v>
      </c>
      <c r="J55" s="160">
        <v>4035</v>
      </c>
      <c r="K55" s="160">
        <v>1936</v>
      </c>
      <c r="L55" s="160">
        <v>8196</v>
      </c>
      <c r="M55" s="160">
        <v>6740</v>
      </c>
      <c r="N55" s="160">
        <v>3096</v>
      </c>
      <c r="O55" s="160">
        <v>1301</v>
      </c>
      <c r="P55" s="159">
        <v>11073</v>
      </c>
      <c r="Q55" s="159">
        <v>15093</v>
      </c>
      <c r="R55" s="159">
        <v>9604</v>
      </c>
      <c r="S55" s="159">
        <v>4907</v>
      </c>
      <c r="T55" s="159">
        <v>2680</v>
      </c>
      <c r="U55" s="159">
        <v>6210</v>
      </c>
      <c r="V55" s="159">
        <v>9301</v>
      </c>
      <c r="W55" s="159">
        <v>769</v>
      </c>
      <c r="X55" s="159">
        <v>179</v>
      </c>
      <c r="Y55" s="159">
        <v>8499</v>
      </c>
      <c r="Z55" s="159">
        <v>2287</v>
      </c>
      <c r="AA55" s="113">
        <v>2633</v>
      </c>
      <c r="AB55" s="113">
        <v>106</v>
      </c>
      <c r="AC55" s="113">
        <v>365</v>
      </c>
      <c r="AD55" s="113">
        <v>145</v>
      </c>
      <c r="AE55" s="113">
        <v>474</v>
      </c>
      <c r="AF55" s="113">
        <v>702</v>
      </c>
      <c r="AG55" s="113">
        <v>155</v>
      </c>
      <c r="AH55" s="113">
        <v>415</v>
      </c>
      <c r="AI55" s="113">
        <v>414</v>
      </c>
      <c r="AJ55" s="113">
        <v>192</v>
      </c>
      <c r="AK55" s="113">
        <v>667</v>
      </c>
      <c r="AL55" s="113">
        <v>196</v>
      </c>
      <c r="AM55" s="113">
        <v>100</v>
      </c>
      <c r="AN55" s="113">
        <v>358</v>
      </c>
      <c r="AO55" s="113">
        <v>438</v>
      </c>
      <c r="AP55" s="113">
        <v>109</v>
      </c>
      <c r="AQ55" s="151">
        <v>1384</v>
      </c>
      <c r="AR55" s="113">
        <v>818</v>
      </c>
      <c r="AS55" s="113">
        <v>1146</v>
      </c>
      <c r="AT55" s="151">
        <v>1344</v>
      </c>
      <c r="AU55" s="137">
        <v>228</v>
      </c>
      <c r="AV55" s="137">
        <v>79</v>
      </c>
      <c r="AW55" s="159">
        <v>2965</v>
      </c>
      <c r="AX55" s="113">
        <v>1344</v>
      </c>
      <c r="AY55" s="159">
        <v>1370</v>
      </c>
      <c r="AZ55" s="159">
        <v>1155</v>
      </c>
      <c r="BA55" s="159">
        <v>1078</v>
      </c>
      <c r="BB55" s="151">
        <v>2824</v>
      </c>
      <c r="BC55" s="159">
        <v>175</v>
      </c>
      <c r="BD55" s="151">
        <v>187</v>
      </c>
      <c r="BE55" s="138">
        <v>291</v>
      </c>
      <c r="BF55" s="159">
        <v>348</v>
      </c>
      <c r="BG55" s="159">
        <v>106</v>
      </c>
      <c r="BH55" s="159">
        <v>275</v>
      </c>
      <c r="BI55" s="159">
        <v>453</v>
      </c>
      <c r="BJ55" s="159">
        <v>428</v>
      </c>
      <c r="BK55" s="159">
        <v>395</v>
      </c>
      <c r="BL55" s="159">
        <v>376</v>
      </c>
      <c r="BM55" s="159">
        <v>200</v>
      </c>
      <c r="BN55" s="138">
        <v>2253</v>
      </c>
      <c r="BO55" s="138">
        <v>931</v>
      </c>
      <c r="BP55" s="138">
        <v>316</v>
      </c>
      <c r="BQ55" s="138">
        <v>830</v>
      </c>
      <c r="BR55" s="138">
        <v>1049</v>
      </c>
      <c r="BS55" s="138">
        <v>660</v>
      </c>
      <c r="BT55" s="138">
        <v>538</v>
      </c>
      <c r="BU55" s="138">
        <v>144</v>
      </c>
      <c r="BV55" s="138">
        <v>566</v>
      </c>
      <c r="BW55" s="138">
        <v>300</v>
      </c>
      <c r="BX55" s="138">
        <v>774</v>
      </c>
      <c r="BY55" s="138">
        <v>372</v>
      </c>
      <c r="BZ55" s="138">
        <v>434</v>
      </c>
      <c r="CA55" s="113">
        <v>5381</v>
      </c>
      <c r="CB55" s="137">
        <v>13399</v>
      </c>
      <c r="CC55" s="137">
        <v>316</v>
      </c>
      <c r="CD55" s="137">
        <v>183</v>
      </c>
      <c r="CE55" s="137">
        <v>382</v>
      </c>
      <c r="CF55" s="137">
        <v>425</v>
      </c>
      <c r="CG55" s="137">
        <v>761</v>
      </c>
      <c r="CH55" s="137">
        <v>148</v>
      </c>
      <c r="CI55" s="137">
        <v>156</v>
      </c>
      <c r="CJ55" s="137">
        <v>225</v>
      </c>
      <c r="CK55" s="137">
        <v>323</v>
      </c>
      <c r="CL55" s="137">
        <v>546</v>
      </c>
      <c r="CM55" s="137">
        <v>147</v>
      </c>
      <c r="CN55" s="137">
        <v>619</v>
      </c>
      <c r="CO55" s="137">
        <v>158</v>
      </c>
      <c r="CP55" s="137">
        <v>516</v>
      </c>
      <c r="CQ55" s="137">
        <v>87</v>
      </c>
      <c r="CR55" s="137">
        <v>146</v>
      </c>
      <c r="CS55" s="137">
        <v>191</v>
      </c>
      <c r="CT55" s="159">
        <v>847</v>
      </c>
      <c r="CU55" s="159">
        <v>115</v>
      </c>
      <c r="CV55" s="160">
        <v>137</v>
      </c>
      <c r="CW55" s="160">
        <v>60</v>
      </c>
      <c r="CX55" s="160">
        <v>117</v>
      </c>
      <c r="CY55" s="160">
        <v>18</v>
      </c>
      <c r="CZ55" s="160">
        <v>59</v>
      </c>
      <c r="DA55" s="160">
        <v>37</v>
      </c>
      <c r="DB55" s="159">
        <v>793</v>
      </c>
      <c r="DC55" s="159">
        <v>82</v>
      </c>
      <c r="DD55" s="159">
        <v>480</v>
      </c>
      <c r="DE55" s="159">
        <v>185</v>
      </c>
      <c r="DF55" s="159">
        <v>200</v>
      </c>
      <c r="DG55" s="159">
        <v>139</v>
      </c>
    </row>
    <row r="56" spans="1:111">
      <c r="A56" s="151">
        <v>2018</v>
      </c>
      <c r="B56" s="160">
        <v>15407</v>
      </c>
      <c r="C56" s="160">
        <v>6256</v>
      </c>
      <c r="D56" s="160">
        <v>4707</v>
      </c>
      <c r="E56" s="160">
        <v>2990</v>
      </c>
      <c r="F56" s="160">
        <v>3898</v>
      </c>
      <c r="G56" s="160">
        <v>6730</v>
      </c>
      <c r="H56" s="160">
        <v>12581</v>
      </c>
      <c r="I56" s="160">
        <v>2027</v>
      </c>
      <c r="J56" s="160">
        <v>3192</v>
      </c>
      <c r="K56" s="160">
        <v>2073</v>
      </c>
      <c r="L56" s="160">
        <v>11482</v>
      </c>
      <c r="M56" s="160">
        <v>3725</v>
      </c>
      <c r="N56" s="160">
        <v>3305</v>
      </c>
      <c r="O56" s="160">
        <v>1610</v>
      </c>
      <c r="P56" s="159">
        <v>14221</v>
      </c>
      <c r="Q56" s="159">
        <v>16047</v>
      </c>
      <c r="R56" s="159">
        <v>11640</v>
      </c>
      <c r="S56" s="159">
        <v>4751</v>
      </c>
      <c r="T56" s="159">
        <v>3153</v>
      </c>
      <c r="U56" s="159">
        <v>4943</v>
      </c>
      <c r="V56" s="159">
        <v>11093</v>
      </c>
      <c r="W56" s="159">
        <v>771</v>
      </c>
      <c r="X56" s="159">
        <v>153</v>
      </c>
      <c r="Y56" s="159">
        <v>10382</v>
      </c>
      <c r="Z56" s="159">
        <v>2445</v>
      </c>
      <c r="AA56" s="113">
        <v>3088</v>
      </c>
      <c r="AB56" s="113">
        <v>148</v>
      </c>
      <c r="AC56" s="113">
        <v>372</v>
      </c>
      <c r="AD56" s="113">
        <v>308</v>
      </c>
      <c r="AE56" s="113">
        <v>411</v>
      </c>
      <c r="AF56" s="113">
        <v>871</v>
      </c>
      <c r="AG56" s="113">
        <v>149</v>
      </c>
      <c r="AH56" s="113">
        <v>722</v>
      </c>
      <c r="AI56" s="113">
        <v>483</v>
      </c>
      <c r="AJ56" s="113">
        <v>255</v>
      </c>
      <c r="AK56" s="113">
        <v>1122</v>
      </c>
      <c r="AL56" s="113">
        <v>359</v>
      </c>
      <c r="AM56" s="113">
        <v>120</v>
      </c>
      <c r="AN56" s="113">
        <v>253</v>
      </c>
      <c r="AO56" s="113">
        <v>581</v>
      </c>
      <c r="AP56" s="113">
        <v>214</v>
      </c>
      <c r="AQ56" s="151">
        <v>2138</v>
      </c>
      <c r="AR56" s="113">
        <v>1043</v>
      </c>
      <c r="AS56" s="113">
        <v>1580</v>
      </c>
      <c r="AT56" s="151">
        <v>2247</v>
      </c>
      <c r="AU56" s="137">
        <v>259</v>
      </c>
      <c r="AV56" s="137">
        <v>418</v>
      </c>
      <c r="AW56" s="159">
        <v>3130</v>
      </c>
      <c r="AX56" s="113">
        <v>1073</v>
      </c>
      <c r="AY56" s="159">
        <v>1009</v>
      </c>
      <c r="AZ56" s="159">
        <v>790</v>
      </c>
      <c r="BA56" s="159">
        <v>1437</v>
      </c>
      <c r="BB56" s="151">
        <v>3352</v>
      </c>
      <c r="BC56" s="159">
        <v>203</v>
      </c>
      <c r="BD56" s="151">
        <v>288</v>
      </c>
      <c r="BE56" s="138">
        <v>280</v>
      </c>
      <c r="BF56" s="159">
        <v>501</v>
      </c>
      <c r="BG56" s="159">
        <v>89</v>
      </c>
      <c r="BH56" s="159">
        <v>452</v>
      </c>
      <c r="BI56" s="159">
        <v>520</v>
      </c>
      <c r="BJ56" s="159">
        <v>633</v>
      </c>
      <c r="BK56" s="159">
        <v>738</v>
      </c>
      <c r="BL56" s="159">
        <v>395</v>
      </c>
      <c r="BM56" s="159">
        <v>300</v>
      </c>
      <c r="BN56" s="138">
        <v>2606</v>
      </c>
      <c r="BO56" s="138">
        <v>1054</v>
      </c>
      <c r="BP56" s="138">
        <v>442</v>
      </c>
      <c r="BQ56" s="138">
        <v>903</v>
      </c>
      <c r="BR56" s="138">
        <v>1510</v>
      </c>
      <c r="BS56" s="138">
        <v>808</v>
      </c>
      <c r="BT56" s="138">
        <v>699</v>
      </c>
      <c r="BU56" s="138">
        <v>119</v>
      </c>
      <c r="BV56" s="138">
        <v>647</v>
      </c>
      <c r="BW56" s="138">
        <v>458</v>
      </c>
      <c r="BX56" s="138">
        <v>955</v>
      </c>
      <c r="BY56" s="138">
        <v>345</v>
      </c>
      <c r="BZ56" s="138">
        <v>551</v>
      </c>
      <c r="CA56" s="113">
        <v>7857</v>
      </c>
      <c r="CB56" s="137">
        <v>16173</v>
      </c>
      <c r="CC56" s="137">
        <v>296</v>
      </c>
      <c r="CD56" s="137">
        <v>176</v>
      </c>
      <c r="CE56" s="137">
        <v>506</v>
      </c>
      <c r="CF56" s="137">
        <v>403</v>
      </c>
      <c r="CG56" s="137">
        <v>980</v>
      </c>
      <c r="CH56" s="137">
        <v>104</v>
      </c>
      <c r="CI56" s="137">
        <v>201</v>
      </c>
      <c r="CJ56" s="137">
        <v>413</v>
      </c>
      <c r="CK56" s="137">
        <v>243</v>
      </c>
      <c r="CL56" s="137">
        <v>612</v>
      </c>
      <c r="CM56" s="137">
        <v>239</v>
      </c>
      <c r="CN56" s="137">
        <v>629</v>
      </c>
      <c r="CO56" s="137">
        <v>228</v>
      </c>
      <c r="CP56" s="137">
        <v>487</v>
      </c>
      <c r="CQ56" s="137">
        <v>184</v>
      </c>
      <c r="CR56" s="137">
        <v>213</v>
      </c>
      <c r="CS56" s="137">
        <v>186</v>
      </c>
      <c r="CT56" s="159">
        <v>1115</v>
      </c>
      <c r="CU56" s="159">
        <v>113</v>
      </c>
      <c r="CV56" s="160">
        <v>261</v>
      </c>
      <c r="CW56" s="160">
        <v>48</v>
      </c>
      <c r="CX56" s="160">
        <v>134</v>
      </c>
      <c r="CY56" s="160">
        <v>51</v>
      </c>
      <c r="CZ56" s="160">
        <v>45</v>
      </c>
      <c r="DA56" s="160">
        <v>65</v>
      </c>
      <c r="DB56" s="159">
        <v>1082</v>
      </c>
      <c r="DC56" s="159">
        <v>133</v>
      </c>
      <c r="DD56" s="159">
        <v>568</v>
      </c>
      <c r="DE56" s="159">
        <v>347</v>
      </c>
      <c r="DF56" s="159">
        <v>191</v>
      </c>
      <c r="DG56" s="159">
        <v>200</v>
      </c>
    </row>
    <row r="57" spans="1:111">
      <c r="A57" s="151">
        <v>2019</v>
      </c>
      <c r="B57" s="160">
        <v>16210</v>
      </c>
      <c r="C57" s="160">
        <v>5238</v>
      </c>
      <c r="D57" s="160">
        <v>4278</v>
      </c>
      <c r="E57" s="160">
        <v>2740</v>
      </c>
      <c r="F57" s="160">
        <v>3264</v>
      </c>
      <c r="G57" s="160">
        <v>7375</v>
      </c>
      <c r="H57" s="160">
        <v>4248</v>
      </c>
      <c r="I57" s="160">
        <v>985</v>
      </c>
      <c r="J57" s="160">
        <v>1436</v>
      </c>
      <c r="K57" s="160">
        <v>1457</v>
      </c>
      <c r="L57" s="160">
        <v>5791</v>
      </c>
      <c r="M57" s="160">
        <v>1572</v>
      </c>
      <c r="N57" s="160">
        <v>2329</v>
      </c>
      <c r="O57" s="160">
        <v>887</v>
      </c>
      <c r="P57" s="159">
        <v>13494</v>
      </c>
      <c r="Q57" s="159">
        <v>17412</v>
      </c>
      <c r="R57" s="159">
        <v>12430</v>
      </c>
      <c r="S57" s="159">
        <v>4688</v>
      </c>
      <c r="T57" s="159">
        <v>2841</v>
      </c>
      <c r="U57" s="159">
        <v>3445</v>
      </c>
      <c r="V57" s="159">
        <v>14100</v>
      </c>
      <c r="W57" s="159">
        <v>795</v>
      </c>
      <c r="X57" s="159">
        <v>143</v>
      </c>
      <c r="Y57" s="159">
        <v>10971</v>
      </c>
      <c r="Z57" s="159">
        <v>2704</v>
      </c>
      <c r="AA57" s="113">
        <v>2921</v>
      </c>
      <c r="AB57" s="113">
        <v>140</v>
      </c>
      <c r="AC57" s="113">
        <v>447</v>
      </c>
      <c r="AD57" s="113">
        <v>318</v>
      </c>
      <c r="AE57" s="113">
        <v>495</v>
      </c>
      <c r="AF57" s="113">
        <v>881</v>
      </c>
      <c r="AG57" s="113">
        <v>240</v>
      </c>
      <c r="AH57" s="113">
        <v>579</v>
      </c>
      <c r="AI57" s="113">
        <v>586</v>
      </c>
      <c r="AJ57" s="113">
        <v>266</v>
      </c>
      <c r="AK57" s="113">
        <v>1457</v>
      </c>
      <c r="AL57" s="113">
        <v>296</v>
      </c>
      <c r="AM57" s="113">
        <v>377</v>
      </c>
      <c r="AN57" s="113">
        <v>247</v>
      </c>
      <c r="AO57" s="113">
        <v>618</v>
      </c>
      <c r="AP57" s="113">
        <v>217</v>
      </c>
      <c r="AQ57" s="151">
        <v>2018</v>
      </c>
      <c r="AR57" s="113">
        <v>1208</v>
      </c>
      <c r="AS57" s="113">
        <v>1001</v>
      </c>
      <c r="AT57" s="151">
        <v>3279</v>
      </c>
      <c r="AU57" s="137">
        <v>258</v>
      </c>
      <c r="AV57" s="137">
        <v>273</v>
      </c>
      <c r="AW57" s="159">
        <v>4956</v>
      </c>
      <c r="AX57" s="113">
        <v>1405</v>
      </c>
      <c r="AY57" s="159">
        <v>1449</v>
      </c>
      <c r="AZ57" s="159">
        <v>1041</v>
      </c>
      <c r="BA57" s="159">
        <v>1750</v>
      </c>
      <c r="BB57" s="151">
        <v>4091</v>
      </c>
      <c r="BC57" s="159">
        <v>275</v>
      </c>
      <c r="BD57" s="151">
        <v>310</v>
      </c>
      <c r="BE57" s="138">
        <v>347</v>
      </c>
      <c r="BF57" s="159">
        <v>541</v>
      </c>
      <c r="BG57" s="159">
        <v>156</v>
      </c>
      <c r="BH57" s="159">
        <v>403</v>
      </c>
      <c r="BI57" s="159">
        <v>588</v>
      </c>
      <c r="BJ57" s="159">
        <v>829</v>
      </c>
      <c r="BK57" s="159">
        <v>688</v>
      </c>
      <c r="BL57" s="159">
        <v>480</v>
      </c>
      <c r="BM57" s="159">
        <v>280</v>
      </c>
      <c r="BN57" s="138">
        <v>2754</v>
      </c>
      <c r="BO57" s="138">
        <v>1052</v>
      </c>
      <c r="BP57" s="138">
        <v>425</v>
      </c>
      <c r="BQ57" s="138">
        <v>1421</v>
      </c>
      <c r="BR57" s="138">
        <v>2084</v>
      </c>
      <c r="BS57" s="138">
        <v>1006</v>
      </c>
      <c r="BT57" s="138">
        <v>935</v>
      </c>
      <c r="BU57" s="138">
        <v>124</v>
      </c>
      <c r="BV57" s="138">
        <v>732</v>
      </c>
      <c r="BW57" s="138">
        <v>647</v>
      </c>
      <c r="BX57" s="138">
        <v>929</v>
      </c>
      <c r="BY57" s="138">
        <v>529</v>
      </c>
      <c r="BZ57" s="138">
        <v>707</v>
      </c>
      <c r="CA57" s="113">
        <v>6236</v>
      </c>
      <c r="CB57" s="137">
        <v>11388</v>
      </c>
      <c r="CC57" s="137">
        <v>451</v>
      </c>
      <c r="CD57" s="137">
        <v>181</v>
      </c>
      <c r="CE57" s="137">
        <v>563</v>
      </c>
      <c r="CF57" s="137">
        <v>513</v>
      </c>
      <c r="CG57" s="137">
        <v>893</v>
      </c>
      <c r="CH57" s="137">
        <v>150</v>
      </c>
      <c r="CI57" s="137">
        <v>229</v>
      </c>
      <c r="CJ57" s="137">
        <v>449</v>
      </c>
      <c r="CK57" s="137">
        <v>310</v>
      </c>
      <c r="CL57" s="137">
        <v>671</v>
      </c>
      <c r="CM57" s="137">
        <v>320</v>
      </c>
      <c r="CN57" s="137">
        <v>696</v>
      </c>
      <c r="CO57" s="137">
        <v>364</v>
      </c>
      <c r="CP57" s="137">
        <v>622</v>
      </c>
      <c r="CQ57" s="137">
        <v>106</v>
      </c>
      <c r="CR57" s="137">
        <v>225</v>
      </c>
      <c r="CS57" s="137">
        <v>186</v>
      </c>
      <c r="CT57" s="159">
        <v>1471</v>
      </c>
      <c r="CU57" s="159">
        <v>152</v>
      </c>
      <c r="CV57" s="160">
        <v>176</v>
      </c>
      <c r="CW57" s="160">
        <v>49</v>
      </c>
      <c r="CX57" s="160">
        <v>232</v>
      </c>
      <c r="CY57" s="160">
        <v>74</v>
      </c>
      <c r="CZ57" s="160">
        <v>34</v>
      </c>
      <c r="DA57" s="160">
        <v>55</v>
      </c>
      <c r="DB57" s="159">
        <v>1165</v>
      </c>
      <c r="DC57" s="159">
        <v>200</v>
      </c>
      <c r="DD57" s="159">
        <v>828</v>
      </c>
      <c r="DE57" s="159">
        <v>167</v>
      </c>
      <c r="DF57" s="159">
        <v>206</v>
      </c>
      <c r="DG57" s="159">
        <v>228</v>
      </c>
    </row>
    <row r="58" spans="1:111">
      <c r="A58" s="151">
        <v>2020</v>
      </c>
      <c r="B58" s="160">
        <v>23321</v>
      </c>
      <c r="C58" s="160">
        <v>5790</v>
      </c>
      <c r="D58" s="160">
        <v>5329</v>
      </c>
      <c r="E58" s="160">
        <v>4861</v>
      </c>
      <c r="F58" s="160">
        <v>4212</v>
      </c>
      <c r="G58" s="160">
        <v>9190</v>
      </c>
      <c r="H58" s="160">
        <v>4937</v>
      </c>
      <c r="I58" s="160">
        <v>855</v>
      </c>
      <c r="J58" s="160">
        <v>929</v>
      </c>
      <c r="K58" s="160">
        <v>1273</v>
      </c>
      <c r="L58" s="160">
        <v>5403</v>
      </c>
      <c r="M58" s="160">
        <v>1707</v>
      </c>
      <c r="N58" s="160">
        <v>1187</v>
      </c>
      <c r="O58" s="160">
        <v>1633</v>
      </c>
      <c r="P58" s="159">
        <v>16532</v>
      </c>
      <c r="Q58" s="159">
        <v>23091</v>
      </c>
      <c r="R58" s="159">
        <v>17849</v>
      </c>
      <c r="S58" s="159">
        <v>5419</v>
      </c>
      <c r="T58" s="159">
        <v>3370</v>
      </c>
      <c r="U58" s="159">
        <v>3787</v>
      </c>
      <c r="V58" s="159">
        <v>19961</v>
      </c>
      <c r="W58" s="159">
        <v>1064</v>
      </c>
      <c r="X58" s="159">
        <v>159</v>
      </c>
      <c r="Y58" s="159">
        <v>15255</v>
      </c>
      <c r="Z58" s="159">
        <v>3597</v>
      </c>
      <c r="AA58" s="113">
        <v>3926</v>
      </c>
      <c r="AB58" s="113">
        <v>171</v>
      </c>
      <c r="AC58" s="113">
        <v>918</v>
      </c>
      <c r="AD58" s="113">
        <v>484</v>
      </c>
      <c r="AE58" s="113">
        <v>698</v>
      </c>
      <c r="AF58" s="113">
        <v>1131</v>
      </c>
      <c r="AG58" s="113">
        <v>342</v>
      </c>
      <c r="AH58" s="113">
        <v>987</v>
      </c>
      <c r="AI58" s="113">
        <v>789</v>
      </c>
      <c r="AJ58" s="113">
        <v>430</v>
      </c>
      <c r="AK58" s="113">
        <v>1609</v>
      </c>
      <c r="AL58" s="113">
        <v>477</v>
      </c>
      <c r="AM58" s="113">
        <v>328</v>
      </c>
      <c r="AN58" s="113">
        <v>355</v>
      </c>
      <c r="AO58" s="113">
        <v>800</v>
      </c>
      <c r="AP58" s="113">
        <v>210</v>
      </c>
      <c r="AQ58" s="151">
        <v>2322</v>
      </c>
      <c r="AR58" s="113">
        <v>1215</v>
      </c>
      <c r="AS58" s="113">
        <v>549</v>
      </c>
      <c r="AT58" s="151">
        <v>4708</v>
      </c>
      <c r="AU58" s="137">
        <v>263</v>
      </c>
      <c r="AV58" s="137">
        <v>310</v>
      </c>
      <c r="AW58" s="159">
        <v>7430</v>
      </c>
      <c r="AX58" s="113">
        <v>2083</v>
      </c>
      <c r="AY58" s="159">
        <v>2199</v>
      </c>
      <c r="AZ58" s="159">
        <v>1251</v>
      </c>
      <c r="BA58" s="159">
        <v>2116</v>
      </c>
      <c r="BB58" s="151">
        <v>4879</v>
      </c>
      <c r="BC58" s="159">
        <v>316</v>
      </c>
      <c r="BD58" s="151">
        <v>378</v>
      </c>
      <c r="BE58" s="138">
        <v>385</v>
      </c>
      <c r="BF58" s="159">
        <v>683</v>
      </c>
      <c r="BG58" s="159">
        <v>177</v>
      </c>
      <c r="BH58" s="159">
        <v>508</v>
      </c>
      <c r="BI58" s="159">
        <v>818</v>
      </c>
      <c r="BJ58" s="159">
        <v>1188</v>
      </c>
      <c r="BK58" s="159">
        <v>986</v>
      </c>
      <c r="BL58" s="159">
        <v>590</v>
      </c>
      <c r="BM58" s="159">
        <v>494</v>
      </c>
      <c r="BN58" s="138">
        <v>3951</v>
      </c>
      <c r="BO58" s="138">
        <v>1400</v>
      </c>
      <c r="BP58" s="138">
        <v>564</v>
      </c>
      <c r="BQ58" s="138">
        <v>1738</v>
      </c>
      <c r="BR58" s="138">
        <v>2033</v>
      </c>
      <c r="BS58" s="138">
        <v>1539</v>
      </c>
      <c r="BT58" s="138">
        <v>977</v>
      </c>
      <c r="BU58" s="138">
        <v>165</v>
      </c>
      <c r="BV58" s="138">
        <v>1020</v>
      </c>
      <c r="BW58" s="138">
        <v>1137</v>
      </c>
      <c r="BX58" s="138">
        <v>1741</v>
      </c>
      <c r="BY58" s="138">
        <v>681</v>
      </c>
      <c r="BZ58" s="138">
        <v>958</v>
      </c>
      <c r="CA58" s="113">
        <v>7719</v>
      </c>
      <c r="CB58" s="137">
        <v>11112</v>
      </c>
      <c r="CC58" s="137">
        <v>494</v>
      </c>
      <c r="CD58" s="137">
        <v>188</v>
      </c>
      <c r="CE58" s="137">
        <v>690</v>
      </c>
      <c r="CF58" s="137">
        <v>619</v>
      </c>
      <c r="CG58" s="137">
        <v>1046</v>
      </c>
      <c r="CH58" s="137">
        <v>191</v>
      </c>
      <c r="CI58" s="137">
        <v>320</v>
      </c>
      <c r="CJ58" s="137">
        <v>474</v>
      </c>
      <c r="CK58" s="137">
        <v>287</v>
      </c>
      <c r="CL58" s="137">
        <v>974</v>
      </c>
      <c r="CM58" s="137">
        <v>373</v>
      </c>
      <c r="CN58" s="137">
        <v>1092</v>
      </c>
      <c r="CO58" s="137">
        <v>439</v>
      </c>
      <c r="CP58" s="137">
        <v>865</v>
      </c>
      <c r="CQ58" s="137">
        <v>129</v>
      </c>
      <c r="CR58" s="137">
        <v>560</v>
      </c>
      <c r="CS58" s="137">
        <v>224</v>
      </c>
      <c r="CT58" s="159">
        <v>1841</v>
      </c>
      <c r="CU58" s="159">
        <v>266</v>
      </c>
      <c r="CV58" s="160">
        <v>155</v>
      </c>
      <c r="CW58" s="160">
        <v>66</v>
      </c>
      <c r="CX58" s="160">
        <v>225</v>
      </c>
      <c r="CY58" s="160">
        <v>75</v>
      </c>
      <c r="CZ58" s="160">
        <v>60</v>
      </c>
      <c r="DA58" s="160">
        <v>69</v>
      </c>
      <c r="DB58" s="159">
        <v>1339</v>
      </c>
      <c r="DC58" s="159">
        <v>209</v>
      </c>
      <c r="DD58" s="159">
        <v>1527</v>
      </c>
      <c r="DE58" s="159">
        <v>169</v>
      </c>
      <c r="DF58" s="159">
        <v>286</v>
      </c>
      <c r="DG58" s="159">
        <v>567</v>
      </c>
    </row>
    <row r="59" spans="1:111">
      <c r="A59" s="151">
        <v>2021</v>
      </c>
      <c r="B59" s="128">
        <v>25599</v>
      </c>
      <c r="C59" s="160">
        <v>5967</v>
      </c>
      <c r="D59" s="160">
        <v>6442</v>
      </c>
      <c r="E59" s="160">
        <v>12257</v>
      </c>
      <c r="F59" s="160">
        <v>4478</v>
      </c>
      <c r="G59" s="160">
        <v>10527</v>
      </c>
      <c r="H59" s="160">
        <v>4840</v>
      </c>
      <c r="I59" s="160">
        <v>608</v>
      </c>
      <c r="J59" s="160">
        <v>953</v>
      </c>
      <c r="K59" s="160">
        <v>1370</v>
      </c>
      <c r="L59" s="160">
        <v>4494</v>
      </c>
      <c r="M59" s="160">
        <v>1743</v>
      </c>
      <c r="N59" s="160">
        <v>1204</v>
      </c>
      <c r="O59" s="160">
        <v>1278</v>
      </c>
      <c r="P59" s="159">
        <v>19060</v>
      </c>
      <c r="Q59" s="159">
        <v>22561</v>
      </c>
      <c r="R59" s="159">
        <v>19217</v>
      </c>
      <c r="S59" s="159">
        <v>5583</v>
      </c>
      <c r="T59" s="159">
        <v>2836</v>
      </c>
      <c r="U59" s="159">
        <v>4302</v>
      </c>
      <c r="V59" s="159">
        <v>21560</v>
      </c>
      <c r="W59" s="159">
        <v>1092</v>
      </c>
      <c r="X59" s="159">
        <v>230</v>
      </c>
      <c r="Y59" s="159">
        <v>15793</v>
      </c>
      <c r="Z59" s="159">
        <v>3414</v>
      </c>
      <c r="AA59" s="113">
        <v>4288</v>
      </c>
      <c r="AB59" s="113">
        <v>223</v>
      </c>
      <c r="AC59" s="113">
        <v>804</v>
      </c>
      <c r="AD59" s="113">
        <v>664</v>
      </c>
      <c r="AE59" s="113">
        <v>755</v>
      </c>
      <c r="AF59" s="113">
        <v>1352</v>
      </c>
      <c r="AG59" s="113">
        <v>350</v>
      </c>
      <c r="AH59" s="113">
        <v>308</v>
      </c>
      <c r="AI59" s="113">
        <v>1023</v>
      </c>
      <c r="AJ59" s="113">
        <v>574</v>
      </c>
      <c r="AK59" s="113">
        <v>1804</v>
      </c>
      <c r="AL59" s="113">
        <v>518</v>
      </c>
      <c r="AM59" s="113">
        <v>240</v>
      </c>
      <c r="AN59" s="113">
        <v>356</v>
      </c>
      <c r="AO59" s="113">
        <v>905</v>
      </c>
      <c r="AP59" s="113">
        <v>272</v>
      </c>
      <c r="AQ59" s="151">
        <v>2094</v>
      </c>
      <c r="AR59" s="113">
        <v>1503</v>
      </c>
      <c r="AS59" s="113">
        <v>464</v>
      </c>
      <c r="AT59" s="151">
        <v>4951</v>
      </c>
      <c r="AU59" s="137">
        <v>276</v>
      </c>
      <c r="AV59" s="137">
        <v>254</v>
      </c>
      <c r="AW59" s="159">
        <v>9169</v>
      </c>
      <c r="AX59" s="113">
        <v>2220</v>
      </c>
      <c r="AY59" s="159">
        <v>1859</v>
      </c>
      <c r="AZ59" s="159">
        <v>1325</v>
      </c>
      <c r="BA59" s="159">
        <v>2233</v>
      </c>
      <c r="BB59" s="151">
        <v>6279</v>
      </c>
      <c r="BC59" s="159">
        <v>389</v>
      </c>
      <c r="BD59" s="151">
        <v>461</v>
      </c>
      <c r="BE59" s="138">
        <v>496</v>
      </c>
      <c r="BF59" s="159">
        <v>615</v>
      </c>
      <c r="BG59" s="159">
        <v>153</v>
      </c>
      <c r="BH59" s="159">
        <v>570</v>
      </c>
      <c r="BI59" s="159">
        <v>948</v>
      </c>
      <c r="BJ59" s="159">
        <v>1078</v>
      </c>
      <c r="BK59" s="159">
        <v>1061</v>
      </c>
      <c r="BL59" s="159">
        <v>590</v>
      </c>
      <c r="BM59" s="159">
        <v>694</v>
      </c>
      <c r="BN59" s="138">
        <v>4782</v>
      </c>
      <c r="BO59" s="138">
        <v>1330</v>
      </c>
      <c r="BP59" s="138">
        <v>688</v>
      </c>
      <c r="BQ59" s="138">
        <v>1743</v>
      </c>
      <c r="BR59" s="138">
        <v>2166</v>
      </c>
      <c r="BS59" s="138">
        <v>1628</v>
      </c>
      <c r="BT59" s="138">
        <v>1208</v>
      </c>
      <c r="BU59" s="138">
        <v>225</v>
      </c>
      <c r="BV59" s="138">
        <v>1130</v>
      </c>
      <c r="BW59" s="138">
        <v>1082</v>
      </c>
      <c r="BX59" s="138">
        <v>1836</v>
      </c>
      <c r="BY59" s="138">
        <v>552</v>
      </c>
      <c r="BZ59" s="138">
        <v>918</v>
      </c>
      <c r="CA59" s="113">
        <v>8383</v>
      </c>
      <c r="CB59" s="137">
        <v>12803</v>
      </c>
      <c r="CC59" s="137">
        <v>394</v>
      </c>
      <c r="CD59" s="137">
        <v>109</v>
      </c>
      <c r="CE59" s="137">
        <v>784</v>
      </c>
      <c r="CF59" s="137">
        <v>625</v>
      </c>
      <c r="CG59" s="137">
        <v>1050</v>
      </c>
      <c r="CH59" s="137">
        <v>156</v>
      </c>
      <c r="CI59" s="137">
        <v>343</v>
      </c>
      <c r="CJ59" s="137">
        <v>454</v>
      </c>
      <c r="CK59" s="137">
        <v>355</v>
      </c>
      <c r="CL59" s="137">
        <v>1082</v>
      </c>
      <c r="CM59" s="137">
        <v>494</v>
      </c>
      <c r="CN59" s="137">
        <v>1195</v>
      </c>
      <c r="CO59" s="137">
        <v>496</v>
      </c>
      <c r="CP59" s="137">
        <v>974</v>
      </c>
      <c r="CQ59" s="137">
        <v>100</v>
      </c>
      <c r="CR59" s="137">
        <v>342</v>
      </c>
      <c r="CS59" s="137">
        <v>301</v>
      </c>
      <c r="CT59" s="159">
        <v>1917</v>
      </c>
      <c r="CU59" s="159">
        <v>166</v>
      </c>
      <c r="CV59" s="160">
        <v>158</v>
      </c>
      <c r="CW59" s="160">
        <v>99</v>
      </c>
      <c r="CX59" s="160">
        <v>375</v>
      </c>
      <c r="CY59" s="160">
        <v>62</v>
      </c>
      <c r="CZ59" s="160">
        <v>94</v>
      </c>
      <c r="DA59" s="160">
        <v>95</v>
      </c>
      <c r="DB59" s="159">
        <v>1768</v>
      </c>
      <c r="DC59" s="159">
        <v>201</v>
      </c>
      <c r="DD59" s="159">
        <v>1695</v>
      </c>
      <c r="DE59" s="159">
        <v>266</v>
      </c>
      <c r="DF59" s="159">
        <v>392</v>
      </c>
      <c r="DG59" s="159">
        <v>357</v>
      </c>
    </row>
  </sheetData>
  <phoneticPr fontId="31"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01"/>
  <sheetViews>
    <sheetView workbookViewId="0">
      <selection activeCell="B2" sqref="B2"/>
    </sheetView>
  </sheetViews>
  <sheetFormatPr defaultColWidth="8.77734375" defaultRowHeight="14.4"/>
  <cols>
    <col min="1" max="25" width="11" style="94" customWidth="1"/>
    <col min="26" max="26" width="9" style="94" customWidth="1"/>
    <col min="27" max="97" width="11" style="94" customWidth="1"/>
    <col min="98" max="99" width="9" style="94" customWidth="1"/>
    <col min="100" max="113" width="11" style="94" customWidth="1"/>
    <col min="114" max="127" width="8" style="94" customWidth="1"/>
    <col min="128" max="16384" width="8.77734375" style="94"/>
  </cols>
  <sheetData>
    <row r="1" spans="1:127" ht="19.5" customHeight="1">
      <c r="A1" s="5" t="s">
        <v>161</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5"/>
      <c r="DJ1" s="201"/>
      <c r="DK1" s="201"/>
      <c r="DL1" s="201"/>
      <c r="DM1" s="201"/>
      <c r="DN1" s="202"/>
      <c r="DO1" s="200"/>
      <c r="DP1" s="201"/>
      <c r="DQ1" s="201"/>
      <c r="DR1" s="201"/>
      <c r="DS1" s="201"/>
      <c r="DT1" s="201"/>
      <c r="DU1" s="201"/>
      <c r="DV1" s="201"/>
      <c r="DW1" s="202"/>
    </row>
    <row r="2" spans="1:127" ht="19.5" customHeight="1">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ht="19.5" customHeight="1">
      <c r="A3" s="5">
        <v>2010</v>
      </c>
      <c r="B3" s="3">
        <v>2302.66</v>
      </c>
      <c r="C3" s="5">
        <v>800.47</v>
      </c>
      <c r="D3" s="5">
        <v>637.26</v>
      </c>
      <c r="E3" s="5">
        <v>858.05</v>
      </c>
      <c r="F3" s="5">
        <v>459.2</v>
      </c>
      <c r="G3" s="5">
        <v>1046.5999999999999</v>
      </c>
      <c r="H3" s="5">
        <v>728.28</v>
      </c>
      <c r="I3" s="5">
        <v>439.39</v>
      </c>
      <c r="J3" s="5">
        <v>479.99</v>
      </c>
      <c r="K3" s="5">
        <v>726.02</v>
      </c>
      <c r="L3" s="5">
        <v>445.98</v>
      </c>
      <c r="M3" s="5">
        <v>311.33999999999997</v>
      </c>
      <c r="N3" s="5">
        <v>461.86</v>
      </c>
      <c r="O3" s="5">
        <v>471.56</v>
      </c>
      <c r="P3" s="3">
        <v>870.5</v>
      </c>
      <c r="Q3" s="3">
        <v>761.1</v>
      </c>
      <c r="R3" s="3">
        <v>912.2</v>
      </c>
      <c r="S3" s="3">
        <v>450.5</v>
      </c>
      <c r="T3" s="3">
        <v>289.39999999999998</v>
      </c>
      <c r="U3" s="3">
        <v>491.2</v>
      </c>
      <c r="V3" s="3">
        <v>536.6</v>
      </c>
      <c r="W3" s="3">
        <v>212.3</v>
      </c>
      <c r="X3" s="3">
        <v>112.1</v>
      </c>
      <c r="Y3" s="3">
        <v>596.9</v>
      </c>
      <c r="Z3" s="3">
        <v>211.7</v>
      </c>
      <c r="AA3" s="5">
        <v>570.79999999999995</v>
      </c>
      <c r="AB3" s="5">
        <v>211.7</v>
      </c>
      <c r="AC3" s="5">
        <v>486.1</v>
      </c>
      <c r="AD3" s="5">
        <v>536.20000000000005</v>
      </c>
      <c r="AE3" s="5">
        <v>316.89999999999998</v>
      </c>
      <c r="AF3" s="5">
        <v>761.4</v>
      </c>
      <c r="AG3" s="5">
        <v>233.7</v>
      </c>
      <c r="AH3" s="5">
        <v>394.1</v>
      </c>
      <c r="AI3" s="5">
        <v>561.79999999999995</v>
      </c>
      <c r="AJ3" s="5">
        <v>136.69999999999999</v>
      </c>
      <c r="AK3" s="5">
        <v>226.4</v>
      </c>
      <c r="AL3" s="5">
        <v>253.4</v>
      </c>
      <c r="AM3" s="5">
        <v>72.400000000000006</v>
      </c>
      <c r="AN3" s="5">
        <v>140.30000000000001</v>
      </c>
      <c r="AO3" s="5">
        <v>531.5</v>
      </c>
      <c r="AP3" s="5">
        <v>136</v>
      </c>
      <c r="AQ3" s="5">
        <v>505.33</v>
      </c>
      <c r="AR3" s="5">
        <v>158.91</v>
      </c>
      <c r="AS3" s="5">
        <v>185.6</v>
      </c>
      <c r="AT3" s="5">
        <v>473.24</v>
      </c>
      <c r="AU3" s="5">
        <v>113.95</v>
      </c>
      <c r="AV3" s="5">
        <v>112.64</v>
      </c>
      <c r="AW3" s="5">
        <v>838.21</v>
      </c>
      <c r="AX3" s="5">
        <v>481.61</v>
      </c>
      <c r="AY3" s="5">
        <v>542.33000000000004</v>
      </c>
      <c r="AZ3" s="5">
        <v>391.66</v>
      </c>
      <c r="BA3" s="5">
        <v>658.74</v>
      </c>
      <c r="BB3" s="5">
        <v>978.54</v>
      </c>
      <c r="BC3" s="5">
        <v>242.93</v>
      </c>
      <c r="BD3" s="5">
        <v>334.08</v>
      </c>
      <c r="BE3" s="5">
        <v>405.97</v>
      </c>
      <c r="BF3" s="5">
        <v>550.03</v>
      </c>
      <c r="BG3" s="5">
        <v>104.87</v>
      </c>
      <c r="BH3" s="5">
        <v>287.37</v>
      </c>
      <c r="BI3" s="5">
        <v>481.45</v>
      </c>
      <c r="BJ3" s="5">
        <v>569.16999999999996</v>
      </c>
      <c r="BK3" s="5">
        <v>616.21</v>
      </c>
      <c r="BL3" s="5">
        <v>246.26</v>
      </c>
      <c r="BM3" s="5">
        <v>216.22</v>
      </c>
      <c r="BN3" s="5">
        <v>704.07</v>
      </c>
      <c r="BO3" s="5">
        <v>385.71</v>
      </c>
      <c r="BP3" s="5">
        <v>275.22000000000003</v>
      </c>
      <c r="BQ3" s="5">
        <v>714.84</v>
      </c>
      <c r="BR3" s="5">
        <v>707.17</v>
      </c>
      <c r="BS3" s="5">
        <v>547.61</v>
      </c>
      <c r="BT3" s="5">
        <v>571.46</v>
      </c>
      <c r="BU3" s="5">
        <v>147.81</v>
      </c>
      <c r="BV3" s="5">
        <v>430.79</v>
      </c>
      <c r="BW3" s="5">
        <v>458.35</v>
      </c>
      <c r="BX3" s="5">
        <v>519.48</v>
      </c>
      <c r="BY3" s="5">
        <v>474.17</v>
      </c>
      <c r="BZ3" s="5">
        <v>378.46</v>
      </c>
      <c r="CA3" s="5">
        <v>2884.62</v>
      </c>
      <c r="CB3" s="13">
        <v>1405.5</v>
      </c>
      <c r="CC3" s="13">
        <v>268</v>
      </c>
      <c r="CD3" s="13">
        <v>121.4</v>
      </c>
      <c r="CE3" s="13">
        <v>422</v>
      </c>
      <c r="CF3" s="13">
        <v>361.7</v>
      </c>
      <c r="CG3" s="13">
        <v>461.7</v>
      </c>
      <c r="CH3" s="13">
        <v>248.5</v>
      </c>
      <c r="CI3" s="13">
        <v>325.39999999999998</v>
      </c>
      <c r="CJ3" s="13">
        <v>370.4</v>
      </c>
      <c r="CK3" s="13">
        <v>323.7</v>
      </c>
      <c r="CL3" s="13">
        <v>628.1</v>
      </c>
      <c r="CM3" s="13">
        <v>295.2</v>
      </c>
      <c r="CN3" s="13">
        <v>447.4</v>
      </c>
      <c r="CO3" s="13">
        <v>320.60000000000002</v>
      </c>
      <c r="CP3" s="13">
        <v>547</v>
      </c>
      <c r="CQ3" s="13">
        <v>150.80000000000001</v>
      </c>
      <c r="CR3" s="13">
        <v>328.5</v>
      </c>
      <c r="CS3" s="13">
        <v>366.5</v>
      </c>
      <c r="CT3" s="57">
        <v>643.91895056855606</v>
      </c>
      <c r="CU3" s="57">
        <v>586.14064199394795</v>
      </c>
      <c r="CV3" s="57">
        <v>230.60097921883201</v>
      </c>
      <c r="CW3" s="57">
        <v>250.92099799097599</v>
      </c>
      <c r="CX3" s="57">
        <v>521.91885126213697</v>
      </c>
      <c r="CY3" s="57">
        <v>124.611929485575</v>
      </c>
      <c r="CZ3" s="57">
        <v>254.56564733296699</v>
      </c>
      <c r="DA3" s="57">
        <v>243.214046738674</v>
      </c>
      <c r="DB3" s="3">
        <v>432.93</v>
      </c>
      <c r="DC3" s="3">
        <v>285.43</v>
      </c>
      <c r="DD3" s="3">
        <v>627.37</v>
      </c>
      <c r="DE3" s="3">
        <v>230.04</v>
      </c>
      <c r="DF3" s="3">
        <v>654.57000000000005</v>
      </c>
      <c r="DG3" s="3">
        <v>309.63</v>
      </c>
      <c r="DH3" s="3"/>
      <c r="DI3" s="6"/>
      <c r="DJ3" s="6"/>
      <c r="DK3" s="6"/>
      <c r="DL3" s="6"/>
      <c r="DM3" s="6"/>
      <c r="DN3" s="6"/>
      <c r="DO3" s="6"/>
      <c r="DP3" s="6"/>
      <c r="DQ3" s="6"/>
      <c r="DR3" s="6"/>
      <c r="DS3" s="6"/>
      <c r="DT3" s="6"/>
      <c r="DU3" s="6"/>
      <c r="DV3" s="6"/>
      <c r="DW3" s="6"/>
    </row>
    <row r="4" spans="1:127" ht="19.5" customHeight="1">
      <c r="A4" s="5">
        <v>2011</v>
      </c>
      <c r="B4" s="3">
        <v>2355.5300000000002</v>
      </c>
      <c r="C4" s="5">
        <v>810.91</v>
      </c>
      <c r="D4" s="5">
        <v>643.22</v>
      </c>
      <c r="E4" s="5">
        <v>857.26</v>
      </c>
      <c r="F4" s="5">
        <v>464.97</v>
      </c>
      <c r="G4" s="5">
        <v>1051.8699999999999</v>
      </c>
      <c r="H4" s="5">
        <v>728.91</v>
      </c>
      <c r="I4" s="5">
        <v>438.61</v>
      </c>
      <c r="J4" s="5">
        <v>480.34</v>
      </c>
      <c r="K4" s="5">
        <v>723.74</v>
      </c>
      <c r="L4" s="5">
        <v>446.3</v>
      </c>
      <c r="M4" s="5">
        <v>313.43</v>
      </c>
      <c r="N4" s="5">
        <v>462.6</v>
      </c>
      <c r="O4" s="5">
        <v>476.64</v>
      </c>
      <c r="P4" s="3">
        <v>873.8</v>
      </c>
      <c r="Q4" s="3">
        <v>762.8</v>
      </c>
      <c r="R4" s="3">
        <v>913.5</v>
      </c>
      <c r="S4" s="3">
        <v>453.1</v>
      </c>
      <c r="T4" s="3">
        <v>289.89999999999998</v>
      </c>
      <c r="U4" s="3">
        <v>491.3</v>
      </c>
      <c r="V4" s="3">
        <v>538.6</v>
      </c>
      <c r="W4" s="3">
        <v>212.3</v>
      </c>
      <c r="X4" s="3">
        <v>112.1</v>
      </c>
      <c r="Y4" s="3">
        <v>597.4</v>
      </c>
      <c r="Z4" s="3">
        <v>211.6</v>
      </c>
      <c r="AA4" s="5">
        <v>752.08</v>
      </c>
      <c r="AB4" s="5">
        <v>211.53</v>
      </c>
      <c r="AC4" s="5">
        <v>488.01</v>
      </c>
      <c r="AD4" s="5">
        <v>536.61</v>
      </c>
      <c r="AE4" s="5">
        <v>317.63</v>
      </c>
      <c r="AF4" s="5">
        <v>761.92</v>
      </c>
      <c r="AG4" s="5">
        <v>233.07</v>
      </c>
      <c r="AH4" s="5">
        <v>393.13</v>
      </c>
      <c r="AI4" s="5">
        <v>563.55999999999995</v>
      </c>
      <c r="AJ4" s="5">
        <v>218.77</v>
      </c>
      <c r="AK4" s="5">
        <v>356.63</v>
      </c>
      <c r="AL4" s="5">
        <v>254.74</v>
      </c>
      <c r="AM4" s="5">
        <v>73.13</v>
      </c>
      <c r="AN4" s="5">
        <v>141.38999999999999</v>
      </c>
      <c r="AO4" s="5">
        <v>530.59</v>
      </c>
      <c r="AP4" s="5">
        <v>134.9</v>
      </c>
      <c r="AQ4" s="5">
        <v>516.96</v>
      </c>
      <c r="AR4" s="5">
        <v>159.28</v>
      </c>
      <c r="AS4" s="5">
        <v>185.35</v>
      </c>
      <c r="AT4" s="5">
        <v>472.96</v>
      </c>
      <c r="AU4" s="5">
        <v>114.72</v>
      </c>
      <c r="AV4" s="5">
        <v>113.07</v>
      </c>
      <c r="AW4" s="5">
        <v>845.2</v>
      </c>
      <c r="AX4" s="5">
        <v>479.4</v>
      </c>
      <c r="AY4" s="5">
        <v>539.54</v>
      </c>
      <c r="AZ4" s="5">
        <v>389.33</v>
      </c>
      <c r="BA4" s="5">
        <v>658.09</v>
      </c>
      <c r="BB4" s="5">
        <v>1002</v>
      </c>
      <c r="BC4" s="5">
        <v>243.46</v>
      </c>
      <c r="BD4" s="5">
        <v>334.81</v>
      </c>
      <c r="BE4" s="5">
        <v>406.85</v>
      </c>
      <c r="BF4" s="5">
        <v>552.72</v>
      </c>
      <c r="BG4" s="5">
        <v>105.1</v>
      </c>
      <c r="BH4" s="5">
        <v>287.99</v>
      </c>
      <c r="BI4" s="5">
        <v>482.49</v>
      </c>
      <c r="BJ4" s="5">
        <v>570.4</v>
      </c>
      <c r="BK4" s="5">
        <v>621.04</v>
      </c>
      <c r="BL4" s="5">
        <v>246.79</v>
      </c>
      <c r="BM4" s="5">
        <v>216.99</v>
      </c>
      <c r="BN4" s="5">
        <v>740.36</v>
      </c>
      <c r="BO4" s="5">
        <v>386.11</v>
      </c>
      <c r="BP4" s="5">
        <v>275.19</v>
      </c>
      <c r="BQ4" s="5">
        <v>710.58</v>
      </c>
      <c r="BR4" s="5">
        <v>704.01</v>
      </c>
      <c r="BS4" s="5">
        <v>541.91</v>
      </c>
      <c r="BT4" s="5">
        <v>566.23</v>
      </c>
      <c r="BU4" s="5">
        <v>148.81</v>
      </c>
      <c r="BV4" s="5">
        <v>425.45</v>
      </c>
      <c r="BW4" s="5">
        <v>459.36</v>
      </c>
      <c r="BX4" s="5">
        <v>519.57000000000005</v>
      </c>
      <c r="BY4" s="5">
        <v>471.11</v>
      </c>
      <c r="BZ4" s="5">
        <v>377.75</v>
      </c>
      <c r="CA4" s="5">
        <v>2944.43</v>
      </c>
      <c r="CB4" s="13">
        <v>1457.5</v>
      </c>
      <c r="CC4" s="13">
        <v>266.39999999999998</v>
      </c>
      <c r="CD4" s="13">
        <v>121.9</v>
      </c>
      <c r="CE4" s="13">
        <v>420.8</v>
      </c>
      <c r="CF4" s="13">
        <v>357.8</v>
      </c>
      <c r="CG4" s="13">
        <v>462.3</v>
      </c>
      <c r="CH4" s="13">
        <v>247.2</v>
      </c>
      <c r="CI4" s="13">
        <v>321.60000000000002</v>
      </c>
      <c r="CJ4" s="13">
        <v>365.3</v>
      </c>
      <c r="CK4" s="13">
        <v>323.5</v>
      </c>
      <c r="CL4" s="13">
        <v>621.79999999999995</v>
      </c>
      <c r="CM4" s="13">
        <v>295.8</v>
      </c>
      <c r="CN4" s="13">
        <v>445.2</v>
      </c>
      <c r="CO4" s="13">
        <v>320</v>
      </c>
      <c r="CP4" s="13">
        <v>547.5</v>
      </c>
      <c r="CQ4" s="13">
        <v>150.9</v>
      </c>
      <c r="CR4" s="13">
        <v>323.8</v>
      </c>
      <c r="CS4" s="13">
        <v>360.6</v>
      </c>
      <c r="CT4" s="57">
        <v>648.64</v>
      </c>
      <c r="CU4" s="57">
        <v>589.89</v>
      </c>
      <c r="CV4" s="57">
        <v>231.8</v>
      </c>
      <c r="CW4" s="57">
        <v>252.52</v>
      </c>
      <c r="CX4" s="57">
        <v>525.85</v>
      </c>
      <c r="CY4" s="57">
        <v>125.41</v>
      </c>
      <c r="CZ4" s="57">
        <v>256.08999999999997</v>
      </c>
      <c r="DA4" s="57">
        <v>244.77</v>
      </c>
      <c r="DB4" s="3">
        <v>439</v>
      </c>
      <c r="DC4" s="3">
        <v>285</v>
      </c>
      <c r="DD4" s="3">
        <v>610</v>
      </c>
      <c r="DE4" s="3">
        <v>228</v>
      </c>
      <c r="DF4" s="3">
        <v>652</v>
      </c>
      <c r="DG4" s="3">
        <v>308</v>
      </c>
      <c r="DH4" s="3"/>
      <c r="DI4" s="6"/>
      <c r="DJ4" s="6"/>
      <c r="DK4" s="6"/>
      <c r="DL4" s="6"/>
      <c r="DM4" s="6"/>
      <c r="DN4" s="6"/>
      <c r="DO4" s="6"/>
      <c r="DP4" s="6"/>
      <c r="DQ4" s="6"/>
      <c r="DR4" s="6"/>
      <c r="DS4" s="6"/>
      <c r="DT4" s="6"/>
      <c r="DU4" s="6"/>
      <c r="DV4" s="6"/>
      <c r="DW4" s="6"/>
    </row>
    <row r="5" spans="1:127" ht="19.5" customHeight="1">
      <c r="A5" s="5">
        <v>2012</v>
      </c>
      <c r="B5" s="3">
        <v>2398.5</v>
      </c>
      <c r="C5" s="5">
        <v>816.1</v>
      </c>
      <c r="D5" s="5">
        <v>646.54999999999995</v>
      </c>
      <c r="E5" s="5">
        <v>856.41</v>
      </c>
      <c r="F5" s="5">
        <v>468.68</v>
      </c>
      <c r="G5" s="5">
        <v>1054.9100000000001</v>
      </c>
      <c r="H5" s="5">
        <v>729.73</v>
      </c>
      <c r="I5" s="5">
        <v>440.69</v>
      </c>
      <c r="J5" s="5">
        <v>480.3</v>
      </c>
      <c r="K5" s="5">
        <v>721.63</v>
      </c>
      <c r="L5" s="5">
        <v>446.72</v>
      </c>
      <c r="M5" s="5">
        <v>315.48</v>
      </c>
      <c r="N5" s="5">
        <v>462.98</v>
      </c>
      <c r="O5" s="5">
        <v>479.8</v>
      </c>
      <c r="P5" s="3">
        <v>880.2</v>
      </c>
      <c r="Q5" s="3">
        <v>763.9</v>
      </c>
      <c r="R5" s="3">
        <v>914.3</v>
      </c>
      <c r="S5" s="3">
        <v>454.4</v>
      </c>
      <c r="T5" s="3">
        <v>290.5</v>
      </c>
      <c r="U5" s="3">
        <v>493.4</v>
      </c>
      <c r="V5" s="3">
        <v>359.9</v>
      </c>
      <c r="W5" s="3">
        <v>211.9</v>
      </c>
      <c r="X5" s="3">
        <v>113.7</v>
      </c>
      <c r="Y5" s="3">
        <v>599.9</v>
      </c>
      <c r="Z5" s="3">
        <v>211.7</v>
      </c>
      <c r="AA5" s="5">
        <v>757.2</v>
      </c>
      <c r="AB5" s="5">
        <v>212.3</v>
      </c>
      <c r="AC5" s="5">
        <v>489.5</v>
      </c>
      <c r="AD5" s="5">
        <v>537.79999999999995</v>
      </c>
      <c r="AE5" s="5">
        <v>318.3</v>
      </c>
      <c r="AF5" s="5">
        <v>763.9</v>
      </c>
      <c r="AG5" s="5">
        <v>233.9</v>
      </c>
      <c r="AH5" s="5">
        <v>394.5</v>
      </c>
      <c r="AI5" s="5">
        <v>565.1</v>
      </c>
      <c r="AJ5" s="5">
        <v>219.5</v>
      </c>
      <c r="AK5" s="5">
        <v>357.8</v>
      </c>
      <c r="AL5" s="5">
        <v>255.6</v>
      </c>
      <c r="AM5" s="5">
        <v>73.400000000000006</v>
      </c>
      <c r="AN5" s="5">
        <v>141.9</v>
      </c>
      <c r="AO5" s="5">
        <v>532</v>
      </c>
      <c r="AP5" s="5">
        <v>135.30000000000001</v>
      </c>
      <c r="AQ5" s="5">
        <v>527.79999999999995</v>
      </c>
      <c r="AR5" s="5">
        <v>159.66</v>
      </c>
      <c r="AS5" s="5">
        <v>184.59</v>
      </c>
      <c r="AT5" s="5">
        <v>470.69</v>
      </c>
      <c r="AU5" s="5">
        <v>115.14</v>
      </c>
      <c r="AV5" s="5">
        <v>113.13</v>
      </c>
      <c r="AW5" s="5">
        <v>850.79</v>
      </c>
      <c r="AX5" s="5">
        <v>476.57</v>
      </c>
      <c r="AY5" s="5">
        <v>534.97</v>
      </c>
      <c r="AZ5" s="5">
        <v>385.96</v>
      </c>
      <c r="BA5" s="5">
        <v>657.16</v>
      </c>
      <c r="BB5" s="5">
        <v>1012</v>
      </c>
      <c r="BC5" s="5">
        <v>244.07</v>
      </c>
      <c r="BD5" s="5">
        <v>335.68</v>
      </c>
      <c r="BE5" s="5">
        <v>408.83</v>
      </c>
      <c r="BF5" s="5">
        <v>555.14</v>
      </c>
      <c r="BG5" s="5">
        <v>105.35</v>
      </c>
      <c r="BH5" s="5">
        <v>288.52</v>
      </c>
      <c r="BI5" s="5">
        <v>483.31</v>
      </c>
      <c r="BJ5" s="5">
        <v>571.94000000000005</v>
      </c>
      <c r="BK5" s="5">
        <v>623.19000000000005</v>
      </c>
      <c r="BL5" s="5">
        <v>247.5</v>
      </c>
      <c r="BM5" s="5">
        <v>217.81</v>
      </c>
      <c r="BN5" s="5">
        <v>766.18</v>
      </c>
      <c r="BO5" s="5">
        <v>385.94</v>
      </c>
      <c r="BP5" s="5">
        <v>274.77</v>
      </c>
      <c r="BQ5" s="5">
        <v>707.11</v>
      </c>
      <c r="BR5" s="5">
        <v>702.91</v>
      </c>
      <c r="BS5" s="5">
        <v>537.75</v>
      </c>
      <c r="BT5" s="5">
        <v>562.39</v>
      </c>
      <c r="BU5" s="5">
        <v>149.62</v>
      </c>
      <c r="BV5" s="5">
        <v>422.82</v>
      </c>
      <c r="BW5" s="5">
        <v>459.71</v>
      </c>
      <c r="BX5" s="5">
        <v>520.95000000000005</v>
      </c>
      <c r="BY5" s="5">
        <v>466.26</v>
      </c>
      <c r="BZ5" s="5">
        <v>378.5</v>
      </c>
      <c r="CA5" s="5">
        <v>2974.88</v>
      </c>
      <c r="CB5" s="13">
        <v>1510.9</v>
      </c>
      <c r="CC5" s="13">
        <v>266.8</v>
      </c>
      <c r="CD5" s="13">
        <v>122.7</v>
      </c>
      <c r="CE5" s="13">
        <v>419.7</v>
      </c>
      <c r="CF5" s="13">
        <v>351.6</v>
      </c>
      <c r="CG5" s="13">
        <v>462.7</v>
      </c>
      <c r="CH5" s="13">
        <v>248.5</v>
      </c>
      <c r="CI5" s="13">
        <v>317.8</v>
      </c>
      <c r="CJ5" s="13">
        <v>360.3</v>
      </c>
      <c r="CK5" s="13">
        <v>323.60000000000002</v>
      </c>
      <c r="CL5" s="13">
        <v>616.20000000000005</v>
      </c>
      <c r="CM5" s="13">
        <v>296.39999999999998</v>
      </c>
      <c r="CN5" s="13">
        <v>442.9</v>
      </c>
      <c r="CO5" s="13">
        <v>318.3</v>
      </c>
      <c r="CP5" s="13">
        <v>547.1</v>
      </c>
      <c r="CQ5" s="13">
        <v>150.80000000000001</v>
      </c>
      <c r="CR5" s="13">
        <v>318.89999999999998</v>
      </c>
      <c r="CS5" s="13">
        <v>354.2</v>
      </c>
      <c r="CT5" s="57">
        <v>653.29999999999995</v>
      </c>
      <c r="CU5" s="57">
        <v>593.6</v>
      </c>
      <c r="CV5" s="57">
        <v>233</v>
      </c>
      <c r="CW5" s="57">
        <v>254</v>
      </c>
      <c r="CX5" s="57">
        <v>529.6</v>
      </c>
      <c r="CY5" s="57">
        <v>126.2</v>
      </c>
      <c r="CZ5" s="57">
        <v>257.5</v>
      </c>
      <c r="DA5" s="57">
        <v>246.3</v>
      </c>
      <c r="DB5" s="3">
        <v>445.17</v>
      </c>
      <c r="DC5" s="3">
        <v>285.89999999999998</v>
      </c>
      <c r="DD5" s="3">
        <v>611.70000000000005</v>
      </c>
      <c r="DE5" s="3">
        <v>228.34</v>
      </c>
      <c r="DF5" s="3">
        <v>652.41</v>
      </c>
      <c r="DG5" s="3">
        <v>309.44</v>
      </c>
      <c r="DH5" s="3"/>
      <c r="DI5" s="6"/>
      <c r="DJ5" s="6"/>
      <c r="DK5" s="6"/>
      <c r="DL5" s="6"/>
      <c r="DM5" s="6"/>
      <c r="DN5" s="6"/>
      <c r="DO5" s="6"/>
      <c r="DP5" s="6"/>
      <c r="DQ5" s="6"/>
      <c r="DR5" s="6"/>
      <c r="DS5" s="6"/>
      <c r="DT5" s="6"/>
      <c r="DU5" s="6"/>
      <c r="DV5" s="6"/>
      <c r="DW5" s="6"/>
    </row>
    <row r="6" spans="1:127" ht="19.5" customHeight="1">
      <c r="A6" s="5">
        <v>2013</v>
      </c>
      <c r="B6" s="3">
        <v>2448.4299999999998</v>
      </c>
      <c r="C6" s="5">
        <v>818.78</v>
      </c>
      <c r="D6" s="5">
        <v>648.41</v>
      </c>
      <c r="E6" s="5">
        <v>859.1</v>
      </c>
      <c r="F6" s="5">
        <v>469.21</v>
      </c>
      <c r="G6" s="5">
        <v>1057.8699999999999</v>
      </c>
      <c r="H6" s="5">
        <v>729.77</v>
      </c>
      <c r="I6" s="5">
        <v>442.83</v>
      </c>
      <c r="J6" s="5">
        <v>482.69</v>
      </c>
      <c r="K6" s="5">
        <v>721.98</v>
      </c>
      <c r="L6" s="5">
        <v>447</v>
      </c>
      <c r="M6" s="5">
        <v>316.54000000000002</v>
      </c>
      <c r="N6" s="5">
        <v>463.4</v>
      </c>
      <c r="O6" s="5">
        <v>481.91</v>
      </c>
      <c r="P6" s="3">
        <v>884.4</v>
      </c>
      <c r="Q6" s="3">
        <v>766.3</v>
      </c>
      <c r="R6" s="3">
        <v>919.7</v>
      </c>
      <c r="S6" s="3">
        <v>455.8</v>
      </c>
      <c r="T6" s="3">
        <v>291.60000000000002</v>
      </c>
      <c r="U6" s="3">
        <v>494.9</v>
      </c>
      <c r="V6" s="3">
        <v>542.79999999999995</v>
      </c>
      <c r="W6" s="3">
        <v>212.4</v>
      </c>
      <c r="X6" s="3">
        <v>114.2</v>
      </c>
      <c r="Y6" s="3">
        <v>603.79999999999995</v>
      </c>
      <c r="Z6" s="3">
        <v>212.2</v>
      </c>
      <c r="AA6" s="5">
        <v>761.1</v>
      </c>
      <c r="AB6" s="5">
        <v>214.2</v>
      </c>
      <c r="AC6" s="5">
        <v>494.97</v>
      </c>
      <c r="AD6" s="5">
        <v>543.1</v>
      </c>
      <c r="AE6" s="5">
        <v>322.04000000000002</v>
      </c>
      <c r="AF6" s="5">
        <v>771.6</v>
      </c>
      <c r="AG6" s="5">
        <v>235.65</v>
      </c>
      <c r="AH6" s="5">
        <v>396.18</v>
      </c>
      <c r="AI6" s="5">
        <v>568.33000000000004</v>
      </c>
      <c r="AJ6" s="5">
        <v>220.8</v>
      </c>
      <c r="AK6" s="5">
        <v>359.56</v>
      </c>
      <c r="AL6" s="5">
        <v>256.31</v>
      </c>
      <c r="AM6" s="5">
        <v>73.62</v>
      </c>
      <c r="AN6" s="5">
        <v>142.22999999999999</v>
      </c>
      <c r="AO6" s="5">
        <v>534.47</v>
      </c>
      <c r="AP6" s="5">
        <v>135.58000000000001</v>
      </c>
      <c r="AQ6" s="5">
        <v>536.96</v>
      </c>
      <c r="AR6" s="5">
        <v>159.93</v>
      </c>
      <c r="AS6" s="5">
        <v>183.93</v>
      </c>
      <c r="AT6" s="5">
        <v>468.98</v>
      </c>
      <c r="AU6" s="5">
        <v>115.63</v>
      </c>
      <c r="AV6" s="5">
        <v>113.25</v>
      </c>
      <c r="AW6" s="5">
        <v>855.25</v>
      </c>
      <c r="AX6" s="5">
        <v>471.91</v>
      </c>
      <c r="AY6" s="5">
        <v>530.49</v>
      </c>
      <c r="AZ6" s="5">
        <v>382.8</v>
      </c>
      <c r="BA6" s="5">
        <v>656.41</v>
      </c>
      <c r="BB6" s="5">
        <v>1022</v>
      </c>
      <c r="BC6" s="5">
        <v>244.5</v>
      </c>
      <c r="BD6" s="5">
        <v>336.7</v>
      </c>
      <c r="BE6" s="5">
        <v>409.83</v>
      </c>
      <c r="BF6" s="5">
        <v>559.12</v>
      </c>
      <c r="BG6" s="5">
        <v>105.7</v>
      </c>
      <c r="BH6" s="5">
        <v>288.72000000000003</v>
      </c>
      <c r="BI6" s="5">
        <v>485.3</v>
      </c>
      <c r="BJ6" s="5">
        <v>573.94000000000005</v>
      </c>
      <c r="BK6" s="5">
        <v>625.19000000000005</v>
      </c>
      <c r="BL6" s="5">
        <v>248.5</v>
      </c>
      <c r="BM6" s="5">
        <v>218.01</v>
      </c>
      <c r="BN6" s="5">
        <v>787.46</v>
      </c>
      <c r="BO6" s="5">
        <v>387.27</v>
      </c>
      <c r="BP6" s="5">
        <v>274.31</v>
      </c>
      <c r="BQ6" s="5">
        <v>705.52</v>
      </c>
      <c r="BR6" s="5">
        <v>698.78</v>
      </c>
      <c r="BS6" s="5">
        <v>534.47</v>
      </c>
      <c r="BT6" s="5">
        <v>557.15</v>
      </c>
      <c r="BU6" s="5">
        <v>150.24</v>
      </c>
      <c r="BV6" s="5">
        <v>420.11</v>
      </c>
      <c r="BW6" s="5">
        <v>461.18</v>
      </c>
      <c r="BX6" s="5">
        <v>524.21</v>
      </c>
      <c r="BY6" s="5">
        <v>465.19</v>
      </c>
      <c r="BZ6" s="5">
        <v>379.23</v>
      </c>
      <c r="CA6" s="5">
        <v>3011.03</v>
      </c>
      <c r="CB6" s="13">
        <v>1564.3</v>
      </c>
      <c r="CC6" s="13">
        <v>266.3</v>
      </c>
      <c r="CD6" s="13">
        <v>122.7</v>
      </c>
      <c r="CE6" s="13">
        <v>416.7</v>
      </c>
      <c r="CF6" s="13">
        <v>350.4</v>
      </c>
      <c r="CG6" s="13">
        <v>464.3</v>
      </c>
      <c r="CH6" s="13">
        <v>247.3</v>
      </c>
      <c r="CI6" s="13">
        <v>313.8</v>
      </c>
      <c r="CJ6" s="13">
        <v>355.1</v>
      </c>
      <c r="CK6" s="13">
        <v>322.7</v>
      </c>
      <c r="CL6" s="13">
        <v>610.5</v>
      </c>
      <c r="CM6" s="13">
        <v>297.2</v>
      </c>
      <c r="CN6" s="13">
        <v>441.5</v>
      </c>
      <c r="CO6" s="13">
        <v>317.2</v>
      </c>
      <c r="CP6" s="13">
        <v>547.4</v>
      </c>
      <c r="CQ6" s="13">
        <v>150.4</v>
      </c>
      <c r="CR6" s="13">
        <v>313.60000000000002</v>
      </c>
      <c r="CS6" s="13">
        <v>350.8</v>
      </c>
      <c r="CT6" s="58">
        <v>700.5</v>
      </c>
      <c r="CU6" s="58">
        <v>584.5</v>
      </c>
      <c r="CV6" s="58">
        <v>229.4</v>
      </c>
      <c r="CW6" s="58">
        <v>249.1</v>
      </c>
      <c r="CX6" s="58">
        <v>519.20000000000005</v>
      </c>
      <c r="CY6" s="58">
        <v>125.1</v>
      </c>
      <c r="CZ6" s="58">
        <v>250.8</v>
      </c>
      <c r="DA6" s="58">
        <v>238.4</v>
      </c>
      <c r="DB6" s="3">
        <v>452.19</v>
      </c>
      <c r="DC6" s="3">
        <v>287.45</v>
      </c>
      <c r="DD6" s="3">
        <v>614.25</v>
      </c>
      <c r="DE6" s="3">
        <v>230.05</v>
      </c>
      <c r="DF6" s="3">
        <v>653.82000000000005</v>
      </c>
      <c r="DG6" s="3">
        <v>310.39999999999998</v>
      </c>
      <c r="DH6" s="3"/>
      <c r="DI6" s="6"/>
      <c r="DJ6" s="6"/>
      <c r="DK6" s="6"/>
      <c r="DL6" s="6"/>
      <c r="DM6" s="6"/>
      <c r="DN6" s="6"/>
      <c r="DO6" s="6"/>
      <c r="DP6" s="6"/>
      <c r="DQ6" s="6"/>
      <c r="DR6" s="6"/>
      <c r="DS6" s="6"/>
      <c r="DT6" s="6"/>
      <c r="DU6" s="6"/>
      <c r="DV6" s="6"/>
      <c r="DW6" s="6"/>
    </row>
    <row r="7" spans="1:127" ht="19.5" customHeight="1">
      <c r="A7" s="5">
        <v>2014</v>
      </c>
      <c r="B7" s="3">
        <v>2467.06</v>
      </c>
      <c r="C7" s="5">
        <v>821.61</v>
      </c>
      <c r="D7" s="5">
        <v>650.01</v>
      </c>
      <c r="E7" s="5">
        <v>862.83</v>
      </c>
      <c r="F7" s="5">
        <v>469.64</v>
      </c>
      <c r="G7" s="5">
        <v>1060.4000000000001</v>
      </c>
      <c r="H7" s="5">
        <v>729.8</v>
      </c>
      <c r="I7" s="5">
        <v>445.17</v>
      </c>
      <c r="J7" s="5">
        <v>485.21</v>
      </c>
      <c r="K7" s="5">
        <v>722.28</v>
      </c>
      <c r="L7" s="5">
        <v>447.79</v>
      </c>
      <c r="M7" s="5">
        <v>317.14</v>
      </c>
      <c r="N7" s="5">
        <v>463.86</v>
      </c>
      <c r="O7" s="5">
        <v>484.32</v>
      </c>
      <c r="P7" s="3">
        <v>889.2</v>
      </c>
      <c r="Q7" s="3">
        <v>781.1</v>
      </c>
      <c r="R7" s="3">
        <v>906.8</v>
      </c>
      <c r="S7" s="3">
        <v>457</v>
      </c>
      <c r="T7" s="3">
        <v>293</v>
      </c>
      <c r="U7" s="3">
        <v>495.6</v>
      </c>
      <c r="V7" s="3">
        <v>543.70000000000005</v>
      </c>
      <c r="W7" s="3">
        <v>212.4</v>
      </c>
      <c r="X7" s="3">
        <v>114.6</v>
      </c>
      <c r="Y7" s="3">
        <v>601.5</v>
      </c>
      <c r="Z7" s="3">
        <v>213.1</v>
      </c>
      <c r="AA7" s="5">
        <v>769.6</v>
      </c>
      <c r="AB7" s="5">
        <v>215.9</v>
      </c>
      <c r="AC7" s="5">
        <v>499.6</v>
      </c>
      <c r="AD7" s="5">
        <v>548.6</v>
      </c>
      <c r="AE7" s="5">
        <v>325.8</v>
      </c>
      <c r="AF7" s="5">
        <v>782.3</v>
      </c>
      <c r="AG7" s="5">
        <v>237.5</v>
      </c>
      <c r="AH7" s="5">
        <v>398.5</v>
      </c>
      <c r="AI7" s="5">
        <v>572.5</v>
      </c>
      <c r="AJ7" s="5">
        <v>222.9</v>
      </c>
      <c r="AK7" s="5">
        <v>361.7</v>
      </c>
      <c r="AL7" s="5">
        <v>257.39999999999998</v>
      </c>
      <c r="AM7" s="5">
        <v>73.8</v>
      </c>
      <c r="AN7" s="5">
        <v>143</v>
      </c>
      <c r="AO7" s="5">
        <v>537.6</v>
      </c>
      <c r="AP7" s="5">
        <v>136.30000000000001</v>
      </c>
      <c r="AQ7" s="5">
        <v>548.74</v>
      </c>
      <c r="AR7" s="5">
        <v>160.27000000000001</v>
      </c>
      <c r="AS7" s="5">
        <v>183.35</v>
      </c>
      <c r="AT7" s="5">
        <v>467.35</v>
      </c>
      <c r="AU7" s="5">
        <v>116.18</v>
      </c>
      <c r="AV7" s="5">
        <v>113.43</v>
      </c>
      <c r="AW7" s="5">
        <v>860.57</v>
      </c>
      <c r="AX7" s="5">
        <v>468.43</v>
      </c>
      <c r="AY7" s="5">
        <v>526.21</v>
      </c>
      <c r="AZ7" s="5">
        <v>379.67</v>
      </c>
      <c r="BA7" s="5">
        <v>655.52</v>
      </c>
      <c r="BB7" s="5">
        <v>1033.8</v>
      </c>
      <c r="BC7" s="5">
        <v>244.92</v>
      </c>
      <c r="BD7" s="5">
        <v>337.27</v>
      </c>
      <c r="BE7" s="5">
        <v>410.45</v>
      </c>
      <c r="BF7" s="5">
        <v>560.02</v>
      </c>
      <c r="BG7" s="5">
        <v>105.88</v>
      </c>
      <c r="BH7" s="5">
        <v>288.91000000000003</v>
      </c>
      <c r="BI7" s="5">
        <v>486.13</v>
      </c>
      <c r="BJ7" s="5">
        <v>574.41999999999996</v>
      </c>
      <c r="BK7" s="5">
        <v>626.25</v>
      </c>
      <c r="BL7" s="5">
        <v>296.45999999999998</v>
      </c>
      <c r="BM7" s="5">
        <v>257.11</v>
      </c>
      <c r="BN7" s="5">
        <v>813.11</v>
      </c>
      <c r="BO7" s="5">
        <v>387.02</v>
      </c>
      <c r="BP7" s="5">
        <v>273.64999999999998</v>
      </c>
      <c r="BQ7" s="5">
        <v>703.85</v>
      </c>
      <c r="BR7" s="5">
        <v>693.63</v>
      </c>
      <c r="BS7" s="5">
        <v>531.09</v>
      </c>
      <c r="BT7" s="5">
        <v>555.42999999999995</v>
      </c>
      <c r="BU7" s="5">
        <v>150.85</v>
      </c>
      <c r="BV7" s="5">
        <v>416.38</v>
      </c>
      <c r="BW7" s="5">
        <v>461.38</v>
      </c>
      <c r="BX7" s="5">
        <v>524</v>
      </c>
      <c r="BY7" s="5">
        <v>465.05</v>
      </c>
      <c r="BZ7" s="5">
        <v>379.95</v>
      </c>
      <c r="CA7" s="5">
        <v>3043.48</v>
      </c>
      <c r="CB7" s="13">
        <v>1619.8</v>
      </c>
      <c r="CC7" s="13">
        <v>264.3</v>
      </c>
      <c r="CD7" s="13">
        <v>122.5</v>
      </c>
      <c r="CE7" s="13">
        <v>415.5</v>
      </c>
      <c r="CF7" s="13">
        <v>348.9</v>
      </c>
      <c r="CG7" s="13">
        <v>468.2</v>
      </c>
      <c r="CH7" s="13">
        <v>246.7</v>
      </c>
      <c r="CI7" s="13">
        <v>309.60000000000002</v>
      </c>
      <c r="CJ7" s="13">
        <v>349.8</v>
      </c>
      <c r="CK7" s="13">
        <v>321.39999999999998</v>
      </c>
      <c r="CL7" s="13">
        <v>604.4</v>
      </c>
      <c r="CM7" s="13">
        <v>297.60000000000002</v>
      </c>
      <c r="CN7" s="13">
        <v>441.5</v>
      </c>
      <c r="CO7" s="13">
        <v>316.7</v>
      </c>
      <c r="CP7" s="13">
        <v>547.20000000000005</v>
      </c>
      <c r="CQ7" s="13">
        <v>150.1</v>
      </c>
      <c r="CR7" s="13">
        <v>307.89999999999998</v>
      </c>
      <c r="CS7" s="13">
        <v>347.5</v>
      </c>
      <c r="CT7" s="58">
        <v>719.9</v>
      </c>
      <c r="CU7" s="58">
        <v>583.70000000000005</v>
      </c>
      <c r="CV7" s="58">
        <v>228.9</v>
      </c>
      <c r="CW7" s="58">
        <v>248.3</v>
      </c>
      <c r="CX7" s="58">
        <v>518.1</v>
      </c>
      <c r="CY7" s="58">
        <v>125.3</v>
      </c>
      <c r="CZ7" s="58">
        <v>249.4</v>
      </c>
      <c r="DA7" s="58">
        <v>236.7</v>
      </c>
      <c r="DB7" s="3">
        <v>455.6</v>
      </c>
      <c r="DC7" s="3">
        <v>288.2</v>
      </c>
      <c r="DD7" s="3">
        <v>615.49</v>
      </c>
      <c r="DE7" s="3">
        <v>230.81</v>
      </c>
      <c r="DF7" s="3">
        <v>654.12</v>
      </c>
      <c r="DG7" s="3">
        <v>311.64999999999998</v>
      </c>
      <c r="DH7" s="3"/>
      <c r="DI7" s="6"/>
      <c r="DJ7" s="6"/>
      <c r="DK7" s="6"/>
      <c r="DL7" s="6"/>
      <c r="DM7" s="6"/>
      <c r="DN7" s="6"/>
      <c r="DO7" s="6"/>
      <c r="DP7" s="6"/>
      <c r="DQ7" s="6"/>
      <c r="DR7" s="6"/>
      <c r="DS7" s="6"/>
      <c r="DT7" s="6"/>
      <c r="DU7" s="6"/>
      <c r="DV7" s="6"/>
      <c r="DW7" s="6"/>
    </row>
    <row r="8" spans="1:127" ht="19.5" customHeight="1">
      <c r="A8" s="5">
        <v>2015</v>
      </c>
      <c r="B8" s="3">
        <v>2457.59</v>
      </c>
      <c r="C8" s="5">
        <v>823.59</v>
      </c>
      <c r="D8" s="5">
        <v>651.1</v>
      </c>
      <c r="E8" s="5">
        <v>866.9</v>
      </c>
      <c r="F8" s="5">
        <v>470.14</v>
      </c>
      <c r="G8" s="5">
        <v>1061.5999999999999</v>
      </c>
      <c r="H8" s="5">
        <v>730</v>
      </c>
      <c r="I8" s="5">
        <v>447.37</v>
      </c>
      <c r="J8" s="5">
        <v>487.2</v>
      </c>
      <c r="K8" s="5">
        <v>722.85</v>
      </c>
      <c r="L8" s="5">
        <v>448.36</v>
      </c>
      <c r="M8" s="5">
        <v>317.64999999999998</v>
      </c>
      <c r="N8" s="5">
        <v>464.16</v>
      </c>
      <c r="O8" s="5">
        <v>485.38</v>
      </c>
      <c r="P8" s="3">
        <v>901.8</v>
      </c>
      <c r="Q8" s="3">
        <v>782.5</v>
      </c>
      <c r="R8" s="3">
        <v>911.7</v>
      </c>
      <c r="S8" s="3">
        <v>458.5</v>
      </c>
      <c r="T8" s="3">
        <v>295</v>
      </c>
      <c r="U8" s="3">
        <v>496.8</v>
      </c>
      <c r="V8" s="3">
        <v>545.4</v>
      </c>
      <c r="W8" s="3">
        <v>213.3</v>
      </c>
      <c r="X8" s="3">
        <v>115.2</v>
      </c>
      <c r="Y8" s="3">
        <v>604.9</v>
      </c>
      <c r="Z8" s="3">
        <v>213.9</v>
      </c>
      <c r="AA8" s="5">
        <v>778.95</v>
      </c>
      <c r="AB8" s="5">
        <v>217.88</v>
      </c>
      <c r="AC8" s="5">
        <v>504.69</v>
      </c>
      <c r="AD8" s="5">
        <v>554.12</v>
      </c>
      <c r="AE8" s="5">
        <v>329.14</v>
      </c>
      <c r="AF8" s="5">
        <v>790.15</v>
      </c>
      <c r="AG8" s="5">
        <v>343.11</v>
      </c>
      <c r="AH8" s="5">
        <v>401.71</v>
      </c>
      <c r="AI8" s="5">
        <v>474.12</v>
      </c>
      <c r="AJ8" s="5">
        <v>226.22</v>
      </c>
      <c r="AK8" s="5">
        <v>365.45</v>
      </c>
      <c r="AL8" s="5">
        <v>259.24</v>
      </c>
      <c r="AM8" s="5">
        <v>159.22</v>
      </c>
      <c r="AN8" s="5">
        <v>143.63</v>
      </c>
      <c r="AO8" s="5">
        <v>458.61</v>
      </c>
      <c r="AP8" s="5">
        <v>137.37</v>
      </c>
      <c r="AQ8" s="5">
        <v>559.66</v>
      </c>
      <c r="AR8" s="5">
        <v>160.63999999999999</v>
      </c>
      <c r="AS8" s="5">
        <v>183</v>
      </c>
      <c r="AT8" s="5">
        <v>465.84</v>
      </c>
      <c r="AU8" s="5">
        <v>116.79</v>
      </c>
      <c r="AV8" s="5">
        <v>113.66</v>
      </c>
      <c r="AW8" s="5">
        <v>866.23</v>
      </c>
      <c r="AX8" s="5">
        <v>465.21</v>
      </c>
      <c r="AY8" s="5">
        <v>522.21</v>
      </c>
      <c r="AZ8" s="5">
        <v>376.71</v>
      </c>
      <c r="BA8" s="5">
        <v>654.57000000000005</v>
      </c>
      <c r="BB8" s="5">
        <v>1060.77</v>
      </c>
      <c r="BC8" s="5">
        <v>245.8</v>
      </c>
      <c r="BD8" s="5">
        <v>338.3</v>
      </c>
      <c r="BE8" s="5">
        <v>411.5</v>
      </c>
      <c r="BF8" s="5">
        <v>561.4</v>
      </c>
      <c r="BG8" s="5">
        <v>105.95</v>
      </c>
      <c r="BH8" s="5">
        <v>289.63</v>
      </c>
      <c r="BI8" s="5">
        <v>487.8</v>
      </c>
      <c r="BJ8" s="5">
        <v>570.59</v>
      </c>
      <c r="BK8" s="5">
        <v>629.1</v>
      </c>
      <c r="BL8" s="5">
        <v>250.7</v>
      </c>
      <c r="BM8" s="5">
        <v>219.08</v>
      </c>
      <c r="BN8" s="5">
        <v>828.27</v>
      </c>
      <c r="BO8" s="5">
        <v>388.32</v>
      </c>
      <c r="BP8" s="5">
        <v>273.81</v>
      </c>
      <c r="BQ8" s="5">
        <v>701.12</v>
      </c>
      <c r="BR8" s="5">
        <v>690.33</v>
      </c>
      <c r="BS8" s="5">
        <v>526.66</v>
      </c>
      <c r="BT8" s="5">
        <v>554.09</v>
      </c>
      <c r="BU8" s="5">
        <v>150.85</v>
      </c>
      <c r="BV8" s="5">
        <v>412.59</v>
      </c>
      <c r="BW8" s="5">
        <v>464.56</v>
      </c>
      <c r="BX8" s="5">
        <v>525</v>
      </c>
      <c r="BY8" s="5">
        <v>463.89</v>
      </c>
      <c r="BZ8" s="5">
        <v>380.65</v>
      </c>
      <c r="CA8" s="5">
        <v>3070.02</v>
      </c>
      <c r="CB8" s="13">
        <v>1685.3</v>
      </c>
      <c r="CC8" s="13">
        <v>262.89999999999998</v>
      </c>
      <c r="CD8" s="13">
        <v>122.3</v>
      </c>
      <c r="CE8" s="13">
        <v>417.7</v>
      </c>
      <c r="CF8" s="13">
        <v>348.5</v>
      </c>
      <c r="CG8" s="13">
        <v>471.6</v>
      </c>
      <c r="CH8" s="13">
        <v>246.8</v>
      </c>
      <c r="CI8" s="13">
        <v>305.39999999999998</v>
      </c>
      <c r="CJ8" s="13">
        <v>344.2</v>
      </c>
      <c r="CK8" s="13">
        <v>321.10000000000002</v>
      </c>
      <c r="CL8" s="13">
        <v>598.70000000000005</v>
      </c>
      <c r="CM8" s="13">
        <v>297.89999999999998</v>
      </c>
      <c r="CN8" s="13">
        <v>444.1</v>
      </c>
      <c r="CO8" s="13">
        <v>318</v>
      </c>
      <c r="CP8" s="13">
        <v>547.6</v>
      </c>
      <c r="CQ8" s="13">
        <v>149.1</v>
      </c>
      <c r="CR8" s="13">
        <v>302.10000000000002</v>
      </c>
      <c r="CS8" s="13">
        <v>347.6</v>
      </c>
      <c r="CT8" s="58">
        <v>739.7</v>
      </c>
      <c r="CU8" s="58">
        <v>582.5</v>
      </c>
      <c r="CV8" s="58">
        <v>228.2</v>
      </c>
      <c r="CW8" s="58">
        <v>247.5</v>
      </c>
      <c r="CX8" s="58">
        <v>516.6</v>
      </c>
      <c r="CY8" s="58">
        <v>125.3</v>
      </c>
      <c r="CZ8" s="58">
        <v>247.9</v>
      </c>
      <c r="DA8" s="58">
        <v>234.8</v>
      </c>
      <c r="DB8" s="3">
        <v>462.18</v>
      </c>
      <c r="DC8" s="3">
        <v>288.99</v>
      </c>
      <c r="DD8" s="3">
        <v>619.21</v>
      </c>
      <c r="DE8" s="3">
        <v>231.35</v>
      </c>
      <c r="DF8" s="3">
        <v>660.6</v>
      </c>
      <c r="DG8" s="3">
        <v>312.24</v>
      </c>
      <c r="DH8" s="3"/>
      <c r="DI8" s="6"/>
      <c r="DJ8" s="6"/>
      <c r="DK8" s="6"/>
      <c r="DL8" s="6"/>
      <c r="DM8" s="6"/>
      <c r="DN8" s="6"/>
      <c r="DO8" s="6"/>
      <c r="DP8" s="6"/>
      <c r="DQ8" s="6"/>
      <c r="DR8" s="6"/>
      <c r="DS8" s="6"/>
      <c r="DT8" s="6"/>
      <c r="DU8" s="6"/>
      <c r="DV8" s="6"/>
      <c r="DW8" s="6"/>
    </row>
    <row r="9" spans="1:127" ht="19.5" customHeight="1">
      <c r="A9" s="5">
        <v>2016</v>
      </c>
      <c r="B9" s="3">
        <v>2457.37</v>
      </c>
      <c r="C9" s="5">
        <v>827</v>
      </c>
      <c r="D9" s="5">
        <v>652.9</v>
      </c>
      <c r="E9" s="5">
        <v>871</v>
      </c>
      <c r="F9" s="5">
        <v>470.83</v>
      </c>
      <c r="G9" s="5">
        <v>1064.74</v>
      </c>
      <c r="H9" s="5">
        <v>730.2</v>
      </c>
      <c r="I9" s="5">
        <v>449.64</v>
      </c>
      <c r="J9" s="5">
        <v>489</v>
      </c>
      <c r="K9" s="5">
        <v>723.5</v>
      </c>
      <c r="L9" s="5">
        <v>449.14</v>
      </c>
      <c r="M9" s="5">
        <v>318.13</v>
      </c>
      <c r="N9" s="5">
        <v>464.58</v>
      </c>
      <c r="O9" s="5">
        <v>487.94</v>
      </c>
      <c r="P9" s="3">
        <v>918.8</v>
      </c>
      <c r="Q9" s="3">
        <v>787.5</v>
      </c>
      <c r="R9" s="3">
        <v>917.5</v>
      </c>
      <c r="S9" s="3">
        <v>461.4</v>
      </c>
      <c r="T9" s="3">
        <v>297.5</v>
      </c>
      <c r="U9" s="3">
        <v>498.8</v>
      </c>
      <c r="V9" s="3">
        <v>552</v>
      </c>
      <c r="W9" s="3">
        <v>216.2</v>
      </c>
      <c r="X9" s="3">
        <v>115.8</v>
      </c>
      <c r="Y9" s="3">
        <v>608</v>
      </c>
      <c r="Z9" s="3">
        <v>216.5</v>
      </c>
      <c r="AA9" s="5">
        <v>786.9</v>
      </c>
      <c r="AB9" s="5">
        <v>220.8</v>
      </c>
      <c r="AC9" s="5">
        <v>510.4</v>
      </c>
      <c r="AD9" s="5">
        <v>559.9</v>
      </c>
      <c r="AE9" s="5">
        <v>333.1</v>
      </c>
      <c r="AF9" s="5">
        <v>799.1</v>
      </c>
      <c r="AG9" s="5">
        <v>345.6</v>
      </c>
      <c r="AH9" s="5">
        <v>404.4</v>
      </c>
      <c r="AI9" s="5">
        <v>477.2</v>
      </c>
      <c r="AJ9" s="5">
        <v>227.6</v>
      </c>
      <c r="AK9" s="5">
        <v>367</v>
      </c>
      <c r="AL9" s="5">
        <v>260.10000000000002</v>
      </c>
      <c r="AM9" s="5">
        <v>160.1</v>
      </c>
      <c r="AN9" s="5">
        <v>144.30000000000001</v>
      </c>
      <c r="AO9" s="5">
        <v>461.2</v>
      </c>
      <c r="AP9" s="5">
        <v>137.9</v>
      </c>
      <c r="AQ9" s="5">
        <v>574.61</v>
      </c>
      <c r="AR9" s="5">
        <v>161.36000000000001</v>
      </c>
      <c r="AS9" s="5">
        <v>182.83</v>
      </c>
      <c r="AT9" s="5">
        <v>464.58</v>
      </c>
      <c r="AU9" s="5">
        <v>117.52</v>
      </c>
      <c r="AV9" s="5">
        <v>113.91</v>
      </c>
      <c r="AW9" s="5">
        <v>873.17</v>
      </c>
      <c r="AX9" s="5">
        <v>462.05</v>
      </c>
      <c r="AY9" s="5">
        <v>518.33000000000004</v>
      </c>
      <c r="AZ9" s="5">
        <v>373.87</v>
      </c>
      <c r="BA9" s="5">
        <v>653.41</v>
      </c>
      <c r="BB9" s="5">
        <v>1076.6199999999999</v>
      </c>
      <c r="BC9" s="5">
        <v>246.55</v>
      </c>
      <c r="BD9" s="5">
        <v>340.9</v>
      </c>
      <c r="BE9" s="5">
        <v>413</v>
      </c>
      <c r="BF9" s="5">
        <v>563.9</v>
      </c>
      <c r="BG9" s="5">
        <v>106.85</v>
      </c>
      <c r="BH9" s="5">
        <v>290.13</v>
      </c>
      <c r="BI9" s="5">
        <v>490.43</v>
      </c>
      <c r="BJ9" s="5">
        <v>569.79</v>
      </c>
      <c r="BK9" s="5">
        <v>632.1</v>
      </c>
      <c r="BL9" s="5">
        <v>252.6</v>
      </c>
      <c r="BM9" s="5">
        <v>220.18</v>
      </c>
      <c r="BN9" s="5">
        <v>859.03</v>
      </c>
      <c r="BO9" s="5">
        <v>388.51</v>
      </c>
      <c r="BP9" s="5">
        <v>274.10000000000002</v>
      </c>
      <c r="BQ9" s="5">
        <v>687.2</v>
      </c>
      <c r="BR9" s="5">
        <v>688.84</v>
      </c>
      <c r="BS9" s="5">
        <v>524</v>
      </c>
      <c r="BT9" s="5">
        <v>551.79</v>
      </c>
      <c r="BU9" s="5">
        <v>151.46</v>
      </c>
      <c r="BV9" s="5">
        <v>408.76</v>
      </c>
      <c r="BW9" s="5">
        <v>465.12</v>
      </c>
      <c r="BX9" s="5">
        <v>526</v>
      </c>
      <c r="BY9" s="5">
        <v>463.77</v>
      </c>
      <c r="BZ9" s="5">
        <v>381.34</v>
      </c>
      <c r="CA9" s="5">
        <v>3109.96</v>
      </c>
      <c r="CB9" s="13">
        <v>1858.2</v>
      </c>
      <c r="CC9" s="13">
        <v>260.60000000000002</v>
      </c>
      <c r="CD9" s="13">
        <v>122.2</v>
      </c>
      <c r="CE9" s="13">
        <v>419.9</v>
      </c>
      <c r="CF9" s="13">
        <v>348.2</v>
      </c>
      <c r="CG9" s="13">
        <v>475.9</v>
      </c>
      <c r="CH9" s="13">
        <v>243.8</v>
      </c>
      <c r="CI9" s="13">
        <v>301</v>
      </c>
      <c r="CJ9" s="13">
        <v>338.6</v>
      </c>
      <c r="CK9" s="13">
        <v>320.3</v>
      </c>
      <c r="CL9" s="13">
        <v>592.70000000000005</v>
      </c>
      <c r="CM9" s="13">
        <v>297.39999999999998</v>
      </c>
      <c r="CN9" s="13">
        <v>447.6</v>
      </c>
      <c r="CO9" s="13">
        <v>320.10000000000002</v>
      </c>
      <c r="CP9" s="13">
        <v>547</v>
      </c>
      <c r="CQ9" s="13">
        <v>147.69999999999999</v>
      </c>
      <c r="CR9" s="13">
        <v>295.3</v>
      </c>
      <c r="CS9" s="13">
        <v>240.3</v>
      </c>
      <c r="CT9" s="58">
        <v>760.4</v>
      </c>
      <c r="CU9" s="58">
        <v>581.79999999999995</v>
      </c>
      <c r="CV9" s="58">
        <v>227.8</v>
      </c>
      <c r="CW9" s="58">
        <v>246.8</v>
      </c>
      <c r="CX9" s="58">
        <v>515.5</v>
      </c>
      <c r="CY9" s="58">
        <v>125.4</v>
      </c>
      <c r="CZ9" s="58">
        <v>246.6</v>
      </c>
      <c r="DA9" s="58">
        <v>233.2</v>
      </c>
      <c r="DB9" s="3">
        <v>555.20000000000005</v>
      </c>
      <c r="DC9" s="3">
        <v>298.27999999999997</v>
      </c>
      <c r="DD9" s="3">
        <v>648.41999999999996</v>
      </c>
      <c r="DE9" s="3">
        <v>242.48</v>
      </c>
      <c r="DF9" s="3">
        <v>680.58</v>
      </c>
      <c r="DG9" s="3">
        <v>324.62</v>
      </c>
      <c r="DH9" s="3"/>
      <c r="DI9" s="6"/>
      <c r="DJ9" s="6"/>
      <c r="DK9" s="6"/>
      <c r="DL9" s="6"/>
      <c r="DM9" s="6"/>
      <c r="DN9" s="6"/>
      <c r="DO9" s="6"/>
      <c r="DP9" s="6"/>
      <c r="DQ9" s="6"/>
      <c r="DR9" s="6"/>
      <c r="DS9" s="6"/>
      <c r="DT9" s="6"/>
      <c r="DU9" s="6"/>
      <c r="DV9" s="6"/>
      <c r="DW9" s="6"/>
    </row>
    <row r="10" spans="1:127" ht="19.5" customHeight="1">
      <c r="A10" s="5">
        <v>2017</v>
      </c>
      <c r="B10" s="3">
        <v>2466.2800000000002</v>
      </c>
      <c r="C10" s="5">
        <v>833.5</v>
      </c>
      <c r="D10" s="5">
        <v>655.29999999999995</v>
      </c>
      <c r="E10" s="5">
        <v>876.35</v>
      </c>
      <c r="F10" s="5">
        <v>471.73</v>
      </c>
      <c r="G10" s="5">
        <v>1068.3599999999999</v>
      </c>
      <c r="H10" s="5">
        <v>730.5</v>
      </c>
      <c r="I10" s="5">
        <v>451.84</v>
      </c>
      <c r="J10" s="5">
        <v>491.4</v>
      </c>
      <c r="K10" s="5">
        <v>724.22</v>
      </c>
      <c r="L10" s="5">
        <v>450.82</v>
      </c>
      <c r="M10" s="5">
        <v>318.63</v>
      </c>
      <c r="N10" s="5">
        <v>465.19</v>
      </c>
      <c r="O10" s="5">
        <v>491.46</v>
      </c>
      <c r="P10" s="3">
        <v>946.8</v>
      </c>
      <c r="Q10" s="3">
        <v>800.5</v>
      </c>
      <c r="R10" s="3">
        <v>921.5</v>
      </c>
      <c r="S10" s="3">
        <v>465.6</v>
      </c>
      <c r="T10" s="3">
        <v>299.5</v>
      </c>
      <c r="U10" s="3">
        <v>501</v>
      </c>
      <c r="V10" s="3">
        <v>556.4</v>
      </c>
      <c r="W10" s="3">
        <v>218.5</v>
      </c>
      <c r="X10" s="3">
        <v>116.8</v>
      </c>
      <c r="Y10" s="3">
        <v>611.79999999999995</v>
      </c>
      <c r="Z10" s="3">
        <v>218.6</v>
      </c>
      <c r="AA10" s="5">
        <v>796.53</v>
      </c>
      <c r="AB10" s="5">
        <v>222.79</v>
      </c>
      <c r="AC10" s="5">
        <v>516.88</v>
      </c>
      <c r="AD10" s="5">
        <v>565.69000000000005</v>
      </c>
      <c r="AE10" s="5">
        <v>337.67</v>
      </c>
      <c r="AF10" s="5">
        <v>809.26</v>
      </c>
      <c r="AG10" s="5">
        <v>348.7</v>
      </c>
      <c r="AH10" s="5">
        <v>407.62</v>
      </c>
      <c r="AI10" s="5">
        <v>480.03</v>
      </c>
      <c r="AJ10" s="5">
        <v>230.16</v>
      </c>
      <c r="AK10" s="5">
        <v>369.62</v>
      </c>
      <c r="AL10" s="5">
        <v>261.38</v>
      </c>
      <c r="AM10" s="5">
        <v>160.80000000000001</v>
      </c>
      <c r="AN10" s="5">
        <v>144.93</v>
      </c>
      <c r="AO10" s="5">
        <v>464.29</v>
      </c>
      <c r="AP10" s="5">
        <v>138.44</v>
      </c>
      <c r="AQ10" s="5">
        <v>592.08000000000004</v>
      </c>
      <c r="AR10" s="5">
        <v>161.63999999999999</v>
      </c>
      <c r="AS10" s="5">
        <v>182.42</v>
      </c>
      <c r="AT10" s="5">
        <v>463.65</v>
      </c>
      <c r="AU10" s="5">
        <v>118.24</v>
      </c>
      <c r="AV10" s="5">
        <v>114.37</v>
      </c>
      <c r="AW10" s="5">
        <v>881.23</v>
      </c>
      <c r="AX10" s="5">
        <v>459.32</v>
      </c>
      <c r="AY10" s="5">
        <v>514.47</v>
      </c>
      <c r="AZ10" s="5">
        <v>371.2</v>
      </c>
      <c r="BA10" s="5">
        <v>652.84</v>
      </c>
      <c r="BB10" s="5">
        <v>1089.29</v>
      </c>
      <c r="BC10" s="5">
        <v>247.05</v>
      </c>
      <c r="BD10" s="5">
        <v>341.8</v>
      </c>
      <c r="BE10" s="5">
        <v>413.56</v>
      </c>
      <c r="BF10" s="5">
        <v>565.4</v>
      </c>
      <c r="BG10" s="5">
        <v>107.69</v>
      </c>
      <c r="BH10" s="5">
        <v>290.14999999999998</v>
      </c>
      <c r="BI10" s="5">
        <v>491.5</v>
      </c>
      <c r="BJ10" s="5">
        <v>564.16999999999996</v>
      </c>
      <c r="BK10" s="5">
        <v>634.1</v>
      </c>
      <c r="BL10" s="5">
        <v>253.51</v>
      </c>
      <c r="BM10" s="5">
        <v>221.05</v>
      </c>
      <c r="BN10" s="5">
        <v>902.94</v>
      </c>
      <c r="BO10" s="5">
        <v>388.76</v>
      </c>
      <c r="BP10" s="5">
        <v>273.41000000000003</v>
      </c>
      <c r="BQ10" s="5">
        <v>669.29</v>
      </c>
      <c r="BR10" s="5">
        <v>687.21</v>
      </c>
      <c r="BS10" s="5">
        <v>521.20000000000005</v>
      </c>
      <c r="BT10" s="5">
        <v>549.48</v>
      </c>
      <c r="BU10" s="5">
        <v>150.69999999999999</v>
      </c>
      <c r="BV10" s="5">
        <v>399.4</v>
      </c>
      <c r="BW10" s="5">
        <v>464.56</v>
      </c>
      <c r="BX10" s="5">
        <v>526</v>
      </c>
      <c r="BY10" s="5">
        <v>463.46</v>
      </c>
      <c r="BZ10" s="5">
        <v>382.99</v>
      </c>
      <c r="CA10" s="5">
        <v>3143.51</v>
      </c>
      <c r="CB10" s="13">
        <v>1918.8</v>
      </c>
      <c r="CC10" s="13">
        <v>261.3</v>
      </c>
      <c r="CD10" s="13">
        <v>122</v>
      </c>
      <c r="CE10" s="13">
        <v>421.4</v>
      </c>
      <c r="CF10" s="13">
        <v>347.9</v>
      </c>
      <c r="CG10" s="13">
        <v>479.2</v>
      </c>
      <c r="CH10" s="13">
        <v>241.3</v>
      </c>
      <c r="CI10" s="13">
        <v>294.3</v>
      </c>
      <c r="CJ10" s="13">
        <v>332.8</v>
      </c>
      <c r="CK10" s="13">
        <v>319.39999999999998</v>
      </c>
      <c r="CL10" s="13">
        <v>585.20000000000005</v>
      </c>
      <c r="CM10" s="13">
        <v>296.10000000000002</v>
      </c>
      <c r="CN10" s="13">
        <v>450.8</v>
      </c>
      <c r="CO10" s="13">
        <v>320.8</v>
      </c>
      <c r="CP10" s="13">
        <v>547.70000000000005</v>
      </c>
      <c r="CQ10" s="13">
        <v>146.6</v>
      </c>
      <c r="CR10" s="13">
        <v>289.39999999999998</v>
      </c>
      <c r="CS10" s="13">
        <v>238.4</v>
      </c>
      <c r="CT10" s="58">
        <v>782.1</v>
      </c>
      <c r="CU10" s="58">
        <v>581.20000000000005</v>
      </c>
      <c r="CV10" s="58">
        <v>227.3</v>
      </c>
      <c r="CW10" s="58">
        <v>246.2</v>
      </c>
      <c r="CX10" s="58">
        <v>514.6</v>
      </c>
      <c r="CY10" s="58">
        <v>125.6</v>
      </c>
      <c r="CZ10" s="58">
        <v>245.4</v>
      </c>
      <c r="DA10" s="58">
        <v>231.6</v>
      </c>
      <c r="DB10" s="3">
        <v>574.91</v>
      </c>
      <c r="DC10" s="3">
        <v>300.41000000000003</v>
      </c>
      <c r="DD10" s="3">
        <v>654.08000000000004</v>
      </c>
      <c r="DE10" s="3">
        <v>244.51</v>
      </c>
      <c r="DF10" s="3">
        <v>684.82</v>
      </c>
      <c r="DG10" s="3">
        <v>327.04000000000002</v>
      </c>
      <c r="DH10" s="3"/>
      <c r="DI10" s="6"/>
      <c r="DJ10" s="6"/>
      <c r="DK10" s="6"/>
      <c r="DL10" s="6"/>
      <c r="DM10" s="6"/>
      <c r="DN10" s="6"/>
      <c r="DO10" s="6"/>
      <c r="DP10" s="6"/>
      <c r="DQ10" s="6"/>
      <c r="DR10" s="6"/>
      <c r="DS10" s="6"/>
      <c r="DT10" s="6"/>
      <c r="DU10" s="6"/>
      <c r="DV10" s="6"/>
      <c r="DW10" s="6"/>
    </row>
    <row r="11" spans="1:127" ht="19.5" customHeight="1">
      <c r="A11" s="5">
        <v>2018</v>
      </c>
      <c r="B11" s="3">
        <v>2475.39</v>
      </c>
      <c r="C11" s="5">
        <v>843.62</v>
      </c>
      <c r="D11" s="5">
        <v>657.45</v>
      </c>
      <c r="E11" s="5">
        <v>880.2</v>
      </c>
      <c r="F11" s="5">
        <v>472.86</v>
      </c>
      <c r="G11" s="5">
        <v>1072.17</v>
      </c>
      <c r="H11" s="5">
        <v>731</v>
      </c>
      <c r="I11" s="5">
        <v>452</v>
      </c>
      <c r="J11" s="5">
        <v>492.5</v>
      </c>
      <c r="K11" s="5">
        <v>720</v>
      </c>
      <c r="L11" s="5">
        <v>453.1</v>
      </c>
      <c r="M11" s="5">
        <v>319.64</v>
      </c>
      <c r="N11" s="5">
        <v>463.57</v>
      </c>
      <c r="O11" s="5">
        <v>492.59</v>
      </c>
      <c r="P11" s="3">
        <v>1125.4000000000001</v>
      </c>
      <c r="Q11" s="3">
        <v>911.5</v>
      </c>
      <c r="R11" s="3">
        <v>952.2</v>
      </c>
      <c r="S11" s="3">
        <v>523.1</v>
      </c>
      <c r="T11" s="3">
        <v>325.89999999999998</v>
      </c>
      <c r="U11" s="3">
        <v>522.29999999999995</v>
      </c>
      <c r="V11" s="3">
        <v>678</v>
      </c>
      <c r="W11" s="3">
        <v>224.2</v>
      </c>
      <c r="X11" s="3">
        <v>117.3</v>
      </c>
      <c r="Y11" s="3">
        <v>648.79999999999995</v>
      </c>
      <c r="Z11" s="3">
        <v>244.4</v>
      </c>
      <c r="AA11" s="5">
        <v>808.74</v>
      </c>
      <c r="AB11" s="5">
        <v>225.41</v>
      </c>
      <c r="AC11" s="5">
        <v>523.72</v>
      </c>
      <c r="AD11" s="5">
        <v>568.14</v>
      </c>
      <c r="AE11" s="5">
        <v>339.2</v>
      </c>
      <c r="AF11" s="5">
        <v>820.72</v>
      </c>
      <c r="AG11" s="5">
        <v>348.95</v>
      </c>
      <c r="AH11" s="5">
        <v>411.42</v>
      </c>
      <c r="AI11" s="5">
        <v>483.74</v>
      </c>
      <c r="AJ11" s="5">
        <v>233.71</v>
      </c>
      <c r="AK11" s="5">
        <v>374.82</v>
      </c>
      <c r="AL11" s="5">
        <v>264.83</v>
      </c>
      <c r="AM11" s="5">
        <v>162.91</v>
      </c>
      <c r="AN11" s="5">
        <v>147.44999999999999</v>
      </c>
      <c r="AO11" s="5">
        <v>469.13</v>
      </c>
      <c r="AP11" s="5">
        <v>140.71</v>
      </c>
      <c r="AQ11" s="5">
        <v>601.62</v>
      </c>
      <c r="AR11" s="5">
        <v>161.75</v>
      </c>
      <c r="AS11" s="5">
        <v>181.74</v>
      </c>
      <c r="AT11" s="5">
        <v>462.49</v>
      </c>
      <c r="AU11" s="5">
        <v>118.87</v>
      </c>
      <c r="AV11" s="5">
        <v>114.77</v>
      </c>
      <c r="AW11" s="5">
        <v>886.24</v>
      </c>
      <c r="AX11" s="5">
        <v>455.68</v>
      </c>
      <c r="AY11" s="5">
        <v>510.42</v>
      </c>
      <c r="AZ11" s="5">
        <v>368.1</v>
      </c>
      <c r="BA11" s="5">
        <v>651.80999999999995</v>
      </c>
      <c r="BB11" s="5">
        <v>1108.0999999999999</v>
      </c>
      <c r="BC11" s="5">
        <v>247.07</v>
      </c>
      <c r="BD11" s="5">
        <v>340.6</v>
      </c>
      <c r="BE11" s="5">
        <v>413.59</v>
      </c>
      <c r="BF11" s="5">
        <v>566.9</v>
      </c>
      <c r="BG11" s="5">
        <v>107.77</v>
      </c>
      <c r="BH11" s="5">
        <v>289.64999999999998</v>
      </c>
      <c r="BI11" s="5">
        <v>492</v>
      </c>
      <c r="BJ11" s="5">
        <v>559.02</v>
      </c>
      <c r="BK11" s="5">
        <v>633</v>
      </c>
      <c r="BL11" s="5">
        <v>254.33</v>
      </c>
      <c r="BM11" s="5">
        <v>221.67</v>
      </c>
      <c r="BN11" s="5">
        <v>928</v>
      </c>
      <c r="BO11" s="5">
        <v>388.95</v>
      </c>
      <c r="BP11" s="5">
        <v>272.7</v>
      </c>
      <c r="BQ11" s="5">
        <v>668.82</v>
      </c>
      <c r="BR11" s="5">
        <v>679.04</v>
      </c>
      <c r="BS11" s="5">
        <v>520.04999999999995</v>
      </c>
      <c r="BT11" s="5">
        <v>543.95000000000005</v>
      </c>
      <c r="BU11" s="5">
        <v>151.29</v>
      </c>
      <c r="BV11" s="5">
        <v>392.69</v>
      </c>
      <c r="BW11" s="5">
        <v>465.54</v>
      </c>
      <c r="BX11" s="5">
        <v>527</v>
      </c>
      <c r="BY11" s="5">
        <v>461.24</v>
      </c>
      <c r="BZ11" s="5">
        <v>382.67</v>
      </c>
      <c r="CA11" s="5">
        <v>3163.14</v>
      </c>
      <c r="CB11" s="13">
        <v>1981.3</v>
      </c>
      <c r="CC11" s="13">
        <v>257.60000000000002</v>
      </c>
      <c r="CD11" s="13">
        <v>121.8</v>
      </c>
      <c r="CE11" s="13">
        <v>422.6</v>
      </c>
      <c r="CF11" s="13">
        <v>347.4</v>
      </c>
      <c r="CG11" s="13">
        <v>481.9</v>
      </c>
      <c r="CH11" s="13">
        <v>237.9</v>
      </c>
      <c r="CI11" s="13">
        <v>289.39999999999998</v>
      </c>
      <c r="CJ11" s="13">
        <v>325.60000000000002</v>
      </c>
      <c r="CK11" s="13">
        <v>318.2</v>
      </c>
      <c r="CL11" s="13">
        <v>577.6</v>
      </c>
      <c r="CM11" s="13">
        <v>296.2</v>
      </c>
      <c r="CN11" s="13">
        <v>453.8</v>
      </c>
      <c r="CO11" s="13">
        <v>322</v>
      </c>
      <c r="CP11" s="13">
        <v>545.29999999999995</v>
      </c>
      <c r="CQ11" s="13">
        <v>145.69999999999999</v>
      </c>
      <c r="CR11" s="13">
        <v>283.5</v>
      </c>
      <c r="CS11" s="13">
        <v>235.1</v>
      </c>
      <c r="CT11" s="58">
        <v>803.1</v>
      </c>
      <c r="CU11" s="58">
        <v>579.79999999999995</v>
      </c>
      <c r="CV11" s="58">
        <v>226.6</v>
      </c>
      <c r="CW11" s="58">
        <v>245.2</v>
      </c>
      <c r="CX11" s="58">
        <v>512.9</v>
      </c>
      <c r="CY11" s="58">
        <v>125.6</v>
      </c>
      <c r="CZ11" s="58">
        <v>243.8</v>
      </c>
      <c r="DA11" s="58">
        <v>229.7</v>
      </c>
      <c r="DB11" s="3">
        <v>583.24</v>
      </c>
      <c r="DC11" s="3">
        <v>301.3</v>
      </c>
      <c r="DD11" s="3">
        <v>656.47</v>
      </c>
      <c r="DE11" s="3">
        <v>245.37</v>
      </c>
      <c r="DF11" s="3">
        <v>686.61</v>
      </c>
      <c r="DG11" s="3">
        <v>328.06</v>
      </c>
      <c r="DH11" s="3"/>
      <c r="DI11" s="6"/>
      <c r="DJ11" s="6"/>
      <c r="DK11" s="6"/>
      <c r="DL11" s="6"/>
      <c r="DM11" s="6"/>
      <c r="DN11" s="6"/>
      <c r="DO11" s="6"/>
      <c r="DP11" s="6"/>
      <c r="DQ11" s="6"/>
      <c r="DR11" s="6"/>
      <c r="DS11" s="6"/>
      <c r="DT11" s="6"/>
      <c r="DU11" s="6"/>
      <c r="DV11" s="6"/>
      <c r="DW11" s="6"/>
    </row>
    <row r="12" spans="1:127" ht="19.5" customHeight="1">
      <c r="A12" s="5">
        <v>2019</v>
      </c>
      <c r="B12" s="3">
        <v>2481.34</v>
      </c>
      <c r="C12" s="3">
        <v>928.16</v>
      </c>
      <c r="D12" s="3">
        <v>745.36</v>
      </c>
      <c r="E12" s="3">
        <v>906.28</v>
      </c>
      <c r="F12" s="3">
        <v>527.25</v>
      </c>
      <c r="G12" s="3">
        <v>1270.75</v>
      </c>
      <c r="H12" s="3">
        <v>772.44</v>
      </c>
      <c r="I12" s="3">
        <v>459.09</v>
      </c>
      <c r="J12" s="3">
        <v>464.09</v>
      </c>
      <c r="K12" s="3">
        <v>670.84</v>
      </c>
      <c r="L12" s="3">
        <v>454.9</v>
      </c>
      <c r="M12" s="3">
        <v>320.35000000000002</v>
      </c>
      <c r="N12" s="3">
        <v>452.3</v>
      </c>
      <c r="O12" s="3">
        <v>497.28</v>
      </c>
      <c r="P12" s="3">
        <v>1161.3</v>
      </c>
      <c r="Q12" s="3">
        <v>929.4</v>
      </c>
      <c r="R12" s="3">
        <v>956.1</v>
      </c>
      <c r="S12" s="3">
        <v>533.5</v>
      </c>
      <c r="T12" s="3">
        <v>332.7</v>
      </c>
      <c r="U12" s="3">
        <v>526</v>
      </c>
      <c r="V12" s="3">
        <v>691.1</v>
      </c>
      <c r="W12" s="3">
        <v>226.3</v>
      </c>
      <c r="X12" s="3">
        <v>116.5</v>
      </c>
      <c r="Y12" s="3">
        <v>654.79999999999995</v>
      </c>
      <c r="Z12" s="3">
        <v>247.5</v>
      </c>
      <c r="AA12" s="5">
        <v>818.9</v>
      </c>
      <c r="AB12" s="5">
        <v>227</v>
      </c>
      <c r="AC12" s="5">
        <v>526.29999999999995</v>
      </c>
      <c r="AD12" s="5">
        <v>570</v>
      </c>
      <c r="AE12" s="5">
        <v>341.2</v>
      </c>
      <c r="AF12" s="5">
        <v>825.9</v>
      </c>
      <c r="AG12" s="5">
        <v>349</v>
      </c>
      <c r="AH12" s="5">
        <v>414.7</v>
      </c>
      <c r="AI12" s="5">
        <v>487.3</v>
      </c>
      <c r="AJ12" s="5">
        <v>236.1</v>
      </c>
      <c r="AK12" s="5">
        <v>377.8</v>
      </c>
      <c r="AL12" s="5">
        <v>266.10000000000002</v>
      </c>
      <c r="AM12" s="5">
        <v>164.1</v>
      </c>
      <c r="AN12" s="5">
        <v>148.5</v>
      </c>
      <c r="AO12" s="5">
        <v>472.3</v>
      </c>
      <c r="AP12" s="5">
        <v>142.1</v>
      </c>
      <c r="AQ12" s="5">
        <v>614.04999999999995</v>
      </c>
      <c r="AR12" s="5">
        <v>161.80000000000001</v>
      </c>
      <c r="AS12" s="5">
        <v>181.06</v>
      </c>
      <c r="AT12" s="5">
        <v>461.29</v>
      </c>
      <c r="AU12" s="5">
        <v>119.56</v>
      </c>
      <c r="AV12" s="5">
        <v>115.06</v>
      </c>
      <c r="AW12" s="5">
        <v>891.78</v>
      </c>
      <c r="AX12" s="5">
        <v>450.97</v>
      </c>
      <c r="AY12" s="5">
        <v>505.4</v>
      </c>
      <c r="AZ12" s="5">
        <v>364.71</v>
      </c>
      <c r="BA12" s="5">
        <v>650.27</v>
      </c>
      <c r="BB12" s="5">
        <v>1121.2</v>
      </c>
      <c r="BC12" s="5">
        <v>247.17</v>
      </c>
      <c r="BD12" s="5">
        <v>339.8</v>
      </c>
      <c r="BE12" s="5">
        <v>413.79</v>
      </c>
      <c r="BF12" s="5">
        <v>568</v>
      </c>
      <c r="BG12" s="5">
        <v>105.97</v>
      </c>
      <c r="BH12" s="5">
        <v>289.75</v>
      </c>
      <c r="BI12" s="5">
        <v>492.1</v>
      </c>
      <c r="BJ12" s="5">
        <v>557.01</v>
      </c>
      <c r="BK12" s="5">
        <v>633.29999999999995</v>
      </c>
      <c r="BL12" s="5">
        <v>254.84</v>
      </c>
      <c r="BM12" s="5">
        <v>222.1</v>
      </c>
      <c r="BN12" s="5">
        <v>963.56</v>
      </c>
      <c r="BO12" s="5">
        <v>390.05</v>
      </c>
      <c r="BP12" s="5">
        <v>272.93</v>
      </c>
      <c r="BQ12" s="5">
        <v>671.08</v>
      </c>
      <c r="BR12" s="5">
        <v>665.39</v>
      </c>
      <c r="BS12" s="5">
        <v>509.9</v>
      </c>
      <c r="BT12" s="5">
        <v>536.04999999999995</v>
      </c>
      <c r="BU12" s="5">
        <v>151.58000000000001</v>
      </c>
      <c r="BV12" s="5">
        <v>390.73</v>
      </c>
      <c r="BW12" s="5">
        <v>466.52</v>
      </c>
      <c r="BX12" s="5">
        <v>528</v>
      </c>
      <c r="BY12" s="5">
        <v>461.24</v>
      </c>
      <c r="BZ12" s="5">
        <v>382.35</v>
      </c>
      <c r="CA12" s="5">
        <v>3187.84</v>
      </c>
      <c r="CB12" s="13">
        <v>2040.9</v>
      </c>
      <c r="CC12" s="13">
        <v>253.3</v>
      </c>
      <c r="CD12" s="13">
        <v>121.3</v>
      </c>
      <c r="CE12" s="13">
        <v>424.4</v>
      </c>
      <c r="CF12" s="13">
        <v>346.7</v>
      </c>
      <c r="CG12" s="13">
        <v>484.9</v>
      </c>
      <c r="CH12" s="13">
        <v>234.4</v>
      </c>
      <c r="CI12" s="13">
        <v>285.39999999999998</v>
      </c>
      <c r="CJ12" s="13">
        <v>320</v>
      </c>
      <c r="CK12" s="13">
        <v>317.2</v>
      </c>
      <c r="CL12" s="13">
        <v>569.29999999999995</v>
      </c>
      <c r="CM12" s="13">
        <v>296</v>
      </c>
      <c r="CN12" s="13">
        <v>456.9</v>
      </c>
      <c r="CO12" s="13">
        <v>324</v>
      </c>
      <c r="CP12" s="13">
        <v>542.20000000000005</v>
      </c>
      <c r="CQ12" s="13">
        <v>144.6</v>
      </c>
      <c r="CR12" s="13">
        <v>277.39999999999998</v>
      </c>
      <c r="CS12" s="13">
        <v>233</v>
      </c>
      <c r="CT12" s="58">
        <v>824.9</v>
      </c>
      <c r="CU12" s="58">
        <v>578.4</v>
      </c>
      <c r="CV12" s="58">
        <v>225.9</v>
      </c>
      <c r="CW12" s="58">
        <v>244.2</v>
      </c>
      <c r="CX12" s="58">
        <v>511.3</v>
      </c>
      <c r="CY12" s="58">
        <v>125.6</v>
      </c>
      <c r="CZ12" s="58">
        <v>242.2</v>
      </c>
      <c r="DA12" s="58">
        <v>227.8</v>
      </c>
      <c r="DB12" s="3">
        <v>594.62</v>
      </c>
      <c r="DC12" s="3">
        <v>302.52999999999997</v>
      </c>
      <c r="DD12" s="3">
        <v>659.74</v>
      </c>
      <c r="DE12" s="3">
        <v>246.55</v>
      </c>
      <c r="DF12" s="3">
        <v>689.06</v>
      </c>
      <c r="DG12" s="3">
        <v>329.46</v>
      </c>
      <c r="DH12" s="3"/>
      <c r="DI12" s="6"/>
      <c r="DJ12" s="6"/>
      <c r="DK12" s="6"/>
      <c r="DL12" s="6"/>
      <c r="DM12" s="6"/>
      <c r="DN12" s="6"/>
      <c r="DO12" s="6"/>
      <c r="DP12" s="6"/>
      <c r="DQ12" s="6"/>
      <c r="DR12" s="6"/>
      <c r="DS12" s="6"/>
      <c r="DT12" s="6"/>
      <c r="DU12" s="6"/>
      <c r="DV12" s="6"/>
      <c r="DW12" s="6"/>
    </row>
    <row r="13" spans="1:127" ht="19.5" customHeight="1">
      <c r="A13" s="5">
        <v>2020</v>
      </c>
      <c r="B13" s="3">
        <v>2488.36</v>
      </c>
      <c r="C13" s="3">
        <v>931.97</v>
      </c>
      <c r="D13" s="3">
        <v>746.4</v>
      </c>
      <c r="E13" s="3">
        <v>908.39</v>
      </c>
      <c r="F13" s="3">
        <v>527.96</v>
      </c>
      <c r="G13" s="3">
        <v>1274.96</v>
      </c>
      <c r="H13" s="3">
        <v>772.8</v>
      </c>
      <c r="I13" s="3">
        <v>460.1</v>
      </c>
      <c r="J13" s="3">
        <v>455.92</v>
      </c>
      <c r="K13" s="3">
        <v>671.06</v>
      </c>
      <c r="L13" s="3">
        <v>456.1</v>
      </c>
      <c r="M13" s="3">
        <v>321.10000000000002</v>
      </c>
      <c r="N13" s="3">
        <v>451.68</v>
      </c>
      <c r="O13" s="3">
        <v>498.82</v>
      </c>
      <c r="P13" s="3">
        <v>1196.5</v>
      </c>
      <c r="Q13" s="3">
        <v>942</v>
      </c>
      <c r="R13" s="3">
        <v>958.7</v>
      </c>
      <c r="S13" s="3">
        <v>541.1</v>
      </c>
      <c r="T13" s="3">
        <v>337.2</v>
      </c>
      <c r="U13" s="3">
        <v>529.1</v>
      </c>
      <c r="V13" s="3">
        <v>706.2</v>
      </c>
      <c r="W13" s="3">
        <v>227.8</v>
      </c>
      <c r="X13" s="3">
        <v>115.9</v>
      </c>
      <c r="Y13" s="3">
        <v>662.7</v>
      </c>
      <c r="Z13" s="3">
        <v>250.8</v>
      </c>
      <c r="AA13" s="5">
        <v>937.34</v>
      </c>
      <c r="AB13" s="5">
        <v>197.1</v>
      </c>
      <c r="AC13" s="5">
        <v>499.87</v>
      </c>
      <c r="AD13" s="5">
        <v>532.65</v>
      </c>
      <c r="AE13" s="5">
        <v>329.76</v>
      </c>
      <c r="AF13" s="5">
        <v>820.33</v>
      </c>
      <c r="AG13" s="5">
        <v>303.47000000000003</v>
      </c>
      <c r="AH13" s="5">
        <v>398.85</v>
      </c>
      <c r="AI13" s="5">
        <v>439.53</v>
      </c>
      <c r="AJ13" s="5">
        <v>216.07</v>
      </c>
      <c r="AK13" s="5">
        <v>364.58</v>
      </c>
      <c r="AL13" s="5">
        <v>250.1</v>
      </c>
      <c r="AM13" s="5">
        <v>131.22</v>
      </c>
      <c r="AN13" s="5">
        <v>134.33000000000001</v>
      </c>
      <c r="AO13" s="5">
        <v>416.68</v>
      </c>
      <c r="AP13" s="5">
        <v>133.11000000000001</v>
      </c>
      <c r="AQ13" s="5">
        <v>625.5</v>
      </c>
      <c r="AR13" s="5">
        <v>161.9</v>
      </c>
      <c r="AS13" s="5">
        <v>180.48</v>
      </c>
      <c r="AT13" s="5">
        <v>460.02</v>
      </c>
      <c r="AU13" s="5">
        <v>120.25</v>
      </c>
      <c r="AV13" s="5">
        <v>115.42</v>
      </c>
      <c r="AW13" s="5">
        <v>897</v>
      </c>
      <c r="AX13" s="5">
        <v>446.92</v>
      </c>
      <c r="AY13" s="5">
        <v>500.77</v>
      </c>
      <c r="AZ13" s="5">
        <v>316.48</v>
      </c>
      <c r="BA13" s="5">
        <v>649.11</v>
      </c>
      <c r="BB13" s="5">
        <v>1244.77</v>
      </c>
      <c r="BC13" s="5">
        <v>246.91</v>
      </c>
      <c r="BD13" s="5">
        <v>320.89999999999998</v>
      </c>
      <c r="BE13" s="5">
        <v>389.64</v>
      </c>
      <c r="BF13" s="5">
        <v>526.1</v>
      </c>
      <c r="BG13" s="5">
        <v>107.94</v>
      </c>
      <c r="BH13" s="5">
        <v>259.69</v>
      </c>
      <c r="BI13" s="5">
        <v>427.04</v>
      </c>
      <c r="BJ13" s="5">
        <v>523.12</v>
      </c>
      <c r="BK13" s="5">
        <v>588.27</v>
      </c>
      <c r="BL13" s="5">
        <v>265.83</v>
      </c>
      <c r="BM13" s="5">
        <v>204.79</v>
      </c>
      <c r="BN13" s="5">
        <v>1006.08</v>
      </c>
      <c r="BO13" s="5">
        <v>390.31</v>
      </c>
      <c r="BP13" s="5">
        <v>272.55</v>
      </c>
      <c r="BQ13" s="5">
        <v>664.22</v>
      </c>
      <c r="BR13" s="5">
        <v>656.15</v>
      </c>
      <c r="BS13" s="5">
        <v>504.85</v>
      </c>
      <c r="BT13" s="5">
        <v>527.59</v>
      </c>
      <c r="BU13" s="5">
        <v>151.72</v>
      </c>
      <c r="BV13" s="5">
        <v>385.04</v>
      </c>
      <c r="BW13" s="5">
        <v>467.8</v>
      </c>
      <c r="BX13" s="5">
        <v>529.62</v>
      </c>
      <c r="BY13" s="5">
        <v>458.26</v>
      </c>
      <c r="BZ13" s="5">
        <v>382.76</v>
      </c>
      <c r="CA13" s="5">
        <v>3208.93</v>
      </c>
      <c r="CB13" s="13">
        <v>2094.6999999999998</v>
      </c>
      <c r="CC13" s="13">
        <v>249</v>
      </c>
      <c r="CD13" s="13">
        <v>121.3</v>
      </c>
      <c r="CE13" s="13">
        <v>425.6</v>
      </c>
      <c r="CF13" s="13">
        <v>345.7</v>
      </c>
      <c r="CG13" s="13">
        <v>487.1</v>
      </c>
      <c r="CH13" s="13">
        <v>230.7</v>
      </c>
      <c r="CI13" s="13">
        <v>281.5</v>
      </c>
      <c r="CJ13" s="13">
        <v>314.2</v>
      </c>
      <c r="CK13" s="13">
        <v>316.10000000000002</v>
      </c>
      <c r="CL13" s="13">
        <v>561</v>
      </c>
      <c r="CM13" s="13">
        <v>295.60000000000002</v>
      </c>
      <c r="CN13" s="13">
        <v>459.1</v>
      </c>
      <c r="CO13" s="13">
        <v>325.60000000000002</v>
      </c>
      <c r="CP13" s="13">
        <v>538.70000000000005</v>
      </c>
      <c r="CQ13" s="13">
        <v>143.6</v>
      </c>
      <c r="CR13" s="13">
        <v>271.39999999999998</v>
      </c>
      <c r="CS13" s="13">
        <v>231</v>
      </c>
      <c r="CT13" s="58">
        <v>846.3</v>
      </c>
      <c r="CU13" s="58">
        <v>576.6</v>
      </c>
      <c r="CV13" s="58">
        <v>225</v>
      </c>
      <c r="CW13" s="58">
        <v>243.1</v>
      </c>
      <c r="CX13" s="58">
        <v>509.3</v>
      </c>
      <c r="CY13" s="58">
        <v>125.5</v>
      </c>
      <c r="CZ13" s="58">
        <v>240.5</v>
      </c>
      <c r="DA13" s="58">
        <v>225.8</v>
      </c>
      <c r="DB13" s="3">
        <v>598.98</v>
      </c>
      <c r="DC13" s="3">
        <v>303.3</v>
      </c>
      <c r="DD13" s="3">
        <v>660.98</v>
      </c>
      <c r="DE13" s="3">
        <v>247.18</v>
      </c>
      <c r="DF13" s="3">
        <v>690.28</v>
      </c>
      <c r="DG13" s="3">
        <v>330</v>
      </c>
      <c r="DH13" s="3"/>
      <c r="DI13" s="6"/>
      <c r="DJ13" s="6"/>
      <c r="DK13" s="6"/>
      <c r="DL13" s="6"/>
      <c r="DM13" s="6"/>
      <c r="DN13" s="6"/>
      <c r="DO13" s="6"/>
      <c r="DP13" s="6"/>
      <c r="DQ13" s="6"/>
      <c r="DR13" s="6"/>
      <c r="DS13" s="6"/>
      <c r="DT13" s="6"/>
      <c r="DU13" s="6"/>
      <c r="DV13" s="6"/>
      <c r="DW13" s="6"/>
    </row>
    <row r="14" spans="1:127" ht="19.5" customHeight="1">
      <c r="A14" s="5">
        <v>2021</v>
      </c>
      <c r="B14" s="5">
        <v>2489.4299999999998</v>
      </c>
      <c r="C14" s="5">
        <v>942.34</v>
      </c>
      <c r="D14" s="5">
        <v>747.95</v>
      </c>
      <c r="E14" s="5">
        <v>902.85</v>
      </c>
      <c r="F14" s="5">
        <v>534.96</v>
      </c>
      <c r="G14" s="5">
        <v>1284.78</v>
      </c>
      <c r="H14" s="5">
        <v>773.3</v>
      </c>
      <c r="I14" s="5">
        <v>460.2</v>
      </c>
      <c r="J14" s="5">
        <v>456.22</v>
      </c>
      <c r="K14" s="5">
        <v>671.3</v>
      </c>
      <c r="L14" s="5">
        <v>457.7</v>
      </c>
      <c r="M14" s="5">
        <v>321.72000000000003</v>
      </c>
      <c r="N14" s="5">
        <v>452.18</v>
      </c>
      <c r="O14" s="5">
        <v>499.9</v>
      </c>
      <c r="P14" s="5">
        <v>1220.4000000000001</v>
      </c>
      <c r="Q14" s="5">
        <v>954.4</v>
      </c>
      <c r="R14" s="5">
        <v>964.5</v>
      </c>
      <c r="S14" s="5">
        <v>551.6</v>
      </c>
      <c r="T14" s="5">
        <v>340.7</v>
      </c>
      <c r="U14" s="5">
        <v>533.70000000000005</v>
      </c>
      <c r="V14" s="5">
        <v>712</v>
      </c>
      <c r="W14" s="5">
        <v>228.7</v>
      </c>
      <c r="X14" s="5">
        <v>116.5</v>
      </c>
      <c r="Y14" s="5">
        <v>666.1</v>
      </c>
      <c r="Z14" s="5">
        <v>251.4</v>
      </c>
      <c r="AA14" s="8">
        <v>946.5</v>
      </c>
      <c r="AB14" s="8">
        <v>197.4</v>
      </c>
      <c r="AC14" s="8">
        <v>498.6</v>
      </c>
      <c r="AD14" s="8">
        <v>532.5</v>
      </c>
      <c r="AE14" s="8">
        <v>331.7</v>
      </c>
      <c r="AF14" s="8">
        <v>817.1</v>
      </c>
      <c r="AG14" s="8">
        <v>304</v>
      </c>
      <c r="AH14" s="8">
        <v>399</v>
      </c>
      <c r="AI14" s="8">
        <v>440.5</v>
      </c>
      <c r="AJ14" s="8">
        <v>215.7</v>
      </c>
      <c r="AK14" s="8">
        <v>367.2</v>
      </c>
      <c r="AL14" s="8">
        <v>248.7</v>
      </c>
      <c r="AM14" s="8">
        <v>130.6</v>
      </c>
      <c r="AN14" s="8">
        <v>133.1</v>
      </c>
      <c r="AO14" s="8">
        <v>417.1</v>
      </c>
      <c r="AP14" s="8">
        <v>133.19999999999999</v>
      </c>
      <c r="AQ14" s="8">
        <v>643.75</v>
      </c>
      <c r="AR14" s="8">
        <v>162.0565</v>
      </c>
      <c r="AS14" s="8">
        <v>180.5907</v>
      </c>
      <c r="AT14" s="8">
        <v>456.07</v>
      </c>
      <c r="AU14" s="5">
        <v>120.21</v>
      </c>
      <c r="AV14" s="5">
        <v>115.5</v>
      </c>
      <c r="AW14" s="8">
        <v>898</v>
      </c>
      <c r="AX14" s="8">
        <v>442.51280000000003</v>
      </c>
      <c r="AY14" s="8">
        <v>497.11</v>
      </c>
      <c r="AZ14" s="8">
        <v>357.94</v>
      </c>
      <c r="BA14" s="8">
        <v>643.70000000000005</v>
      </c>
      <c r="BB14" s="59">
        <v>1364.89</v>
      </c>
      <c r="BC14" s="8">
        <v>244.43</v>
      </c>
      <c r="BD14" s="8">
        <v>315.82</v>
      </c>
      <c r="BE14" s="8">
        <v>391.01</v>
      </c>
      <c r="BF14" s="8">
        <v>527.1</v>
      </c>
      <c r="BG14" s="8">
        <v>106.97</v>
      </c>
      <c r="BH14" s="8">
        <v>254.67</v>
      </c>
      <c r="BI14" s="8">
        <v>419.13</v>
      </c>
      <c r="BJ14" s="8">
        <v>513.73</v>
      </c>
      <c r="BK14" s="8">
        <v>578.82000000000005</v>
      </c>
      <c r="BL14" s="8">
        <v>261.27</v>
      </c>
      <c r="BM14" s="8">
        <v>201.56</v>
      </c>
      <c r="BN14" s="8">
        <v>1023.93</v>
      </c>
      <c r="BO14" s="8">
        <v>388.33</v>
      </c>
      <c r="BP14" s="8">
        <v>270.85000000000002</v>
      </c>
      <c r="BQ14" s="8">
        <v>662.1</v>
      </c>
      <c r="BR14" s="8">
        <v>646.83000000000004</v>
      </c>
      <c r="BS14" s="8">
        <v>504.22</v>
      </c>
      <c r="BT14" s="8">
        <v>523.83000000000004</v>
      </c>
      <c r="BU14" s="8">
        <v>151.03</v>
      </c>
      <c r="BV14" s="8">
        <v>382.78</v>
      </c>
      <c r="BW14" s="56">
        <v>465.79</v>
      </c>
      <c r="BX14" s="56">
        <v>519.04999999999995</v>
      </c>
      <c r="BY14" s="56">
        <v>455.95</v>
      </c>
      <c r="BZ14" s="8">
        <v>379.68</v>
      </c>
      <c r="CA14" s="8">
        <v>3212.43</v>
      </c>
      <c r="CB14" s="5">
        <v>2119.1999999999998</v>
      </c>
      <c r="CC14" s="13">
        <v>246.7</v>
      </c>
      <c r="CD14" s="5">
        <v>121.4</v>
      </c>
      <c r="CE14" s="5">
        <v>425.9</v>
      </c>
      <c r="CF14" s="5">
        <v>345.9</v>
      </c>
      <c r="CG14" s="5">
        <v>488.3</v>
      </c>
      <c r="CH14" s="5">
        <v>228.3</v>
      </c>
      <c r="CI14" s="5">
        <v>278.2</v>
      </c>
      <c r="CJ14" s="5">
        <v>310.39999999999998</v>
      </c>
      <c r="CK14" s="5">
        <v>315.10000000000002</v>
      </c>
      <c r="CL14" s="5">
        <v>556.20000000000005</v>
      </c>
      <c r="CM14" s="5">
        <v>295.89999999999998</v>
      </c>
      <c r="CN14" s="5">
        <v>460.5</v>
      </c>
      <c r="CO14" s="5">
        <v>324.8</v>
      </c>
      <c r="CP14" s="5">
        <v>537</v>
      </c>
      <c r="CQ14" s="5">
        <v>143.1</v>
      </c>
      <c r="CR14" s="5">
        <v>267.60000000000002</v>
      </c>
      <c r="CS14" s="5">
        <v>228.4</v>
      </c>
      <c r="CT14" s="5">
        <v>850.2</v>
      </c>
      <c r="CU14" s="5">
        <v>570.1</v>
      </c>
      <c r="CV14" s="58">
        <v>224</v>
      </c>
      <c r="CW14" s="58">
        <v>241.8</v>
      </c>
      <c r="CX14" s="58">
        <v>501.4</v>
      </c>
      <c r="CY14" s="58">
        <v>125.4</v>
      </c>
      <c r="CZ14" s="58">
        <v>238.1</v>
      </c>
      <c r="DA14" s="58">
        <v>223.3</v>
      </c>
      <c r="DB14" s="5">
        <v>610.23</v>
      </c>
      <c r="DC14" s="5">
        <v>301.70999999999998</v>
      </c>
      <c r="DD14" s="5">
        <v>659.23</v>
      </c>
      <c r="DE14" s="5">
        <v>245.88</v>
      </c>
      <c r="DF14" s="5">
        <v>684.48</v>
      </c>
      <c r="DG14" s="5">
        <v>328.26</v>
      </c>
      <c r="DH14" s="5"/>
      <c r="DI14" s="6"/>
      <c r="DJ14" s="6"/>
      <c r="DK14" s="6"/>
      <c r="DL14" s="6"/>
      <c r="DM14" s="6"/>
      <c r="DN14" s="6"/>
      <c r="DO14" s="6"/>
      <c r="DP14" s="6"/>
      <c r="DQ14" s="6"/>
      <c r="DR14" s="6"/>
      <c r="DS14" s="6"/>
      <c r="DT14" s="6"/>
      <c r="DU14" s="6"/>
      <c r="DV14" s="6"/>
      <c r="DW14" s="6"/>
    </row>
    <row r="15" spans="1:127">
      <c r="BB15" s="8"/>
      <c r="BC15" s="13"/>
      <c r="BD15" s="8"/>
      <c r="BE15" s="8"/>
      <c r="BF15" s="4"/>
      <c r="BG15" s="13"/>
      <c r="BH15" s="13"/>
      <c r="BI15" s="13"/>
      <c r="BJ15" s="13"/>
      <c r="BK15" s="13"/>
      <c r="BL15" s="13"/>
      <c r="BM15" s="13"/>
      <c r="BN15" s="8"/>
      <c r="BO15" s="8"/>
      <c r="BP15" s="8"/>
      <c r="BQ15" s="8"/>
      <c r="BR15" s="8"/>
      <c r="BS15" s="8"/>
      <c r="BT15" s="8"/>
      <c r="BU15" s="8"/>
      <c r="BV15" s="8"/>
      <c r="BW15" s="56"/>
      <c r="BX15" s="56"/>
      <c r="BY15" s="56"/>
      <c r="BZ15" s="8"/>
      <c r="CT15" s="5"/>
      <c r="CU15" s="5"/>
    </row>
    <row r="16" spans="1:127">
      <c r="CT16" s="5"/>
      <c r="CU16" s="5"/>
    </row>
    <row r="17" spans="98:99">
      <c r="CT17" s="5"/>
      <c r="CU17" s="5"/>
    </row>
    <row r="18" spans="98:99">
      <c r="CT18" s="5"/>
      <c r="CU18" s="5"/>
    </row>
    <row r="19" spans="98:99">
      <c r="CT19" s="5"/>
      <c r="CU19" s="5"/>
    </row>
    <row r="20" spans="98:99">
      <c r="CT20" s="5"/>
      <c r="CU20" s="5"/>
    </row>
    <row r="21" spans="98:99">
      <c r="CT21" s="5"/>
      <c r="CU21" s="5"/>
    </row>
    <row r="22" spans="98:99">
      <c r="CT22" s="5"/>
      <c r="CU22" s="5"/>
    </row>
    <row r="23" spans="98:99">
      <c r="CT23" s="5"/>
      <c r="CU23" s="5"/>
    </row>
    <row r="24" spans="98:99">
      <c r="CT24" s="5"/>
      <c r="CU24" s="5"/>
    </row>
    <row r="25" spans="98:99">
      <c r="CT25" s="5"/>
      <c r="CU25" s="5"/>
    </row>
    <row r="26" spans="98:99">
      <c r="CT26" s="5"/>
      <c r="CU26" s="5"/>
    </row>
    <row r="27" spans="98:99">
      <c r="CT27" s="5"/>
      <c r="CU27" s="5"/>
    </row>
    <row r="28" spans="98:99">
      <c r="CT28" s="5"/>
      <c r="CU28" s="5"/>
    </row>
    <row r="29" spans="98:99">
      <c r="CT29" s="5"/>
      <c r="CU29" s="5"/>
    </row>
    <row r="30" spans="98:99">
      <c r="CT30" s="5"/>
      <c r="CU30" s="5"/>
    </row>
    <row r="31" spans="98:99">
      <c r="CT31" s="5"/>
      <c r="CU31" s="5"/>
    </row>
    <row r="32" spans="98:99">
      <c r="CT32" s="5"/>
      <c r="CU32" s="5"/>
    </row>
    <row r="33" spans="98:99">
      <c r="CT33" s="5"/>
      <c r="CU33" s="5"/>
    </row>
    <row r="34" spans="98:99">
      <c r="CT34" s="5"/>
      <c r="CU34" s="5"/>
    </row>
    <row r="35" spans="98:99">
      <c r="CT35" s="5"/>
      <c r="CU35" s="5"/>
    </row>
    <row r="36" spans="98:99">
      <c r="CT36" s="5"/>
      <c r="CU36" s="5"/>
    </row>
    <row r="37" spans="98:99">
      <c r="CT37" s="5"/>
      <c r="CU37" s="5"/>
    </row>
    <row r="38" spans="98:99">
      <c r="CT38" s="5"/>
      <c r="CU38" s="5"/>
    </row>
    <row r="39" spans="98:99">
      <c r="CT39" s="5"/>
      <c r="CU39" s="5"/>
    </row>
    <row r="40" spans="98:99">
      <c r="CT40" s="5"/>
      <c r="CU40" s="5"/>
    </row>
    <row r="41" spans="98:99">
      <c r="CT41" s="5"/>
      <c r="CU41" s="5"/>
    </row>
    <row r="42" spans="98:99">
      <c r="CT42" s="5"/>
      <c r="CU42" s="5"/>
    </row>
    <row r="43" spans="98:99">
      <c r="CT43" s="5"/>
      <c r="CU43" s="5"/>
    </row>
    <row r="44" spans="98:99">
      <c r="CT44" s="5"/>
      <c r="CU44" s="5"/>
    </row>
    <row r="45" spans="98:99">
      <c r="CT45" s="5"/>
      <c r="CU45" s="5"/>
    </row>
    <row r="46" spans="98:99">
      <c r="CT46" s="5"/>
      <c r="CU46" s="5"/>
    </row>
    <row r="47" spans="98:99">
      <c r="CT47" s="5"/>
      <c r="CU47" s="5"/>
    </row>
    <row r="48" spans="98:99">
      <c r="CT48" s="5"/>
      <c r="CU48" s="5"/>
    </row>
    <row r="49" spans="98:99">
      <c r="CT49" s="5"/>
      <c r="CU49" s="5"/>
    </row>
    <row r="50" spans="98:99">
      <c r="CT50" s="5"/>
      <c r="CU50" s="5"/>
    </row>
    <row r="51" spans="98:99">
      <c r="CT51" s="5"/>
      <c r="CU51" s="5"/>
    </row>
    <row r="52" spans="98:99">
      <c r="CT52" s="5"/>
      <c r="CU52" s="5"/>
    </row>
    <row r="53" spans="98:99">
      <c r="CT53" s="5"/>
      <c r="CU53" s="5"/>
    </row>
    <row r="54" spans="98:99">
      <c r="CT54" s="5"/>
      <c r="CU54" s="5"/>
    </row>
    <row r="55" spans="98:99">
      <c r="CT55" s="5"/>
      <c r="CU55" s="5"/>
    </row>
    <row r="56" spans="98:99">
      <c r="CT56" s="5"/>
      <c r="CU56" s="5"/>
    </row>
    <row r="57" spans="98:99">
      <c r="CT57" s="5"/>
      <c r="CU57" s="5"/>
    </row>
    <row r="58" spans="98:99">
      <c r="CT58" s="5"/>
      <c r="CU58" s="5"/>
    </row>
    <row r="59" spans="98:99">
      <c r="CT59" s="5"/>
      <c r="CU59" s="5"/>
    </row>
    <row r="60" spans="98:99">
      <c r="CT60" s="5"/>
      <c r="CU60" s="5"/>
    </row>
    <row r="61" spans="98:99">
      <c r="CT61" s="5"/>
      <c r="CU61" s="5"/>
    </row>
    <row r="62" spans="98:99">
      <c r="CT62" s="5"/>
      <c r="CU62" s="5"/>
    </row>
    <row r="63" spans="98:99">
      <c r="CT63" s="5"/>
      <c r="CU63" s="5"/>
    </row>
    <row r="64" spans="98:99">
      <c r="CT64" s="5"/>
      <c r="CU64" s="5"/>
    </row>
    <row r="65" spans="98:99">
      <c r="CT65" s="5"/>
      <c r="CU65" s="5"/>
    </row>
    <row r="66" spans="98:99">
      <c r="CT66" s="5"/>
      <c r="CU66" s="5"/>
    </row>
    <row r="67" spans="98:99">
      <c r="CT67" s="5"/>
      <c r="CU67" s="5"/>
    </row>
    <row r="68" spans="98:99">
      <c r="CT68" s="5"/>
      <c r="CU68" s="5"/>
    </row>
    <row r="69" spans="98:99">
      <c r="CT69" s="5"/>
      <c r="CU69" s="5"/>
    </row>
    <row r="70" spans="98:99">
      <c r="CT70" s="5"/>
      <c r="CU70" s="5"/>
    </row>
    <row r="71" spans="98:99">
      <c r="CT71" s="5"/>
      <c r="CU71" s="5"/>
    </row>
    <row r="72" spans="98:99">
      <c r="CT72" s="5"/>
      <c r="CU72" s="5"/>
    </row>
    <row r="73" spans="98:99">
      <c r="CT73" s="5"/>
      <c r="CU73" s="5"/>
    </row>
    <row r="74" spans="98:99">
      <c r="CT74" s="5"/>
      <c r="CU74" s="5"/>
    </row>
    <row r="75" spans="98:99">
      <c r="CT75" s="5"/>
      <c r="CU75" s="5"/>
    </row>
    <row r="76" spans="98:99">
      <c r="CT76" s="5"/>
      <c r="CU76" s="5"/>
    </row>
    <row r="77" spans="98:99">
      <c r="CT77" s="5"/>
      <c r="CU77" s="5"/>
    </row>
    <row r="78" spans="98:99">
      <c r="CT78" s="5"/>
      <c r="CU78" s="5"/>
    </row>
    <row r="79" spans="98:99">
      <c r="CT79" s="5"/>
      <c r="CU79" s="5"/>
    </row>
    <row r="80" spans="98:99">
      <c r="CT80" s="5"/>
      <c r="CU80" s="5"/>
    </row>
    <row r="81" spans="98:99">
      <c r="CT81" s="5"/>
      <c r="CU81" s="5"/>
    </row>
    <row r="82" spans="98:99">
      <c r="CT82" s="5"/>
      <c r="CU82" s="5"/>
    </row>
    <row r="83" spans="98:99">
      <c r="CT83" s="5"/>
      <c r="CU83" s="5"/>
    </row>
    <row r="84" spans="98:99">
      <c r="CT84" s="5"/>
      <c r="CU84" s="5"/>
    </row>
    <row r="85" spans="98:99">
      <c r="CT85" s="5"/>
      <c r="CU85" s="5"/>
    </row>
    <row r="86" spans="98:99">
      <c r="CT86" s="5"/>
      <c r="CU86" s="5"/>
    </row>
    <row r="87" spans="98:99">
      <c r="CT87" s="5"/>
      <c r="CU87" s="5"/>
    </row>
    <row r="88" spans="98:99">
      <c r="CT88" s="5"/>
      <c r="CU88" s="5"/>
    </row>
    <row r="89" spans="98:99">
      <c r="CT89" s="5"/>
      <c r="CU89" s="5"/>
    </row>
    <row r="90" spans="98:99">
      <c r="CT90" s="5"/>
      <c r="CU90" s="5"/>
    </row>
    <row r="91" spans="98:99">
      <c r="CT91" s="5"/>
      <c r="CU91" s="5"/>
    </row>
    <row r="92" spans="98:99">
      <c r="CT92" s="5"/>
      <c r="CU92" s="5"/>
    </row>
    <row r="93" spans="98:99">
      <c r="CT93" s="5"/>
      <c r="CU93" s="5"/>
    </row>
    <row r="94" spans="98:99">
      <c r="CT94" s="5"/>
      <c r="CU94" s="5"/>
    </row>
    <row r="95" spans="98:99">
      <c r="CT95" s="5"/>
      <c r="CU95" s="5"/>
    </row>
    <row r="96" spans="98:99">
      <c r="CT96" s="5"/>
      <c r="CU96" s="5"/>
    </row>
    <row r="97" spans="98:99">
      <c r="CT97" s="5"/>
      <c r="CU97" s="5"/>
    </row>
    <row r="98" spans="98:99">
      <c r="CT98" s="5"/>
      <c r="CU98" s="5"/>
    </row>
    <row r="99" spans="98:99">
      <c r="CT99" s="5"/>
      <c r="CU99" s="5"/>
    </row>
    <row r="100" spans="98:99">
      <c r="CT100" s="5"/>
      <c r="CU100" s="5"/>
    </row>
    <row r="101" spans="98:99">
      <c r="CT101" s="5"/>
      <c r="CU101" s="5"/>
    </row>
    <row r="102" spans="98:99">
      <c r="CT102" s="5"/>
      <c r="CU102" s="5"/>
    </row>
    <row r="103" spans="98:99">
      <c r="CT103" s="5"/>
      <c r="CU103" s="5"/>
    </row>
    <row r="104" spans="98:99">
      <c r="CT104" s="5"/>
      <c r="CU104" s="5"/>
    </row>
    <row r="105" spans="98:99">
      <c r="CT105" s="5"/>
      <c r="CU105" s="5"/>
    </row>
    <row r="106" spans="98:99">
      <c r="CT106" s="5"/>
      <c r="CU106" s="5"/>
    </row>
    <row r="107" spans="98:99">
      <c r="CT107" s="5"/>
      <c r="CU107" s="5"/>
    </row>
    <row r="108" spans="98:99">
      <c r="CT108" s="5"/>
      <c r="CU108" s="5"/>
    </row>
    <row r="109" spans="98:99">
      <c r="CT109" s="5"/>
      <c r="CU109" s="5"/>
    </row>
    <row r="110" spans="98:99">
      <c r="CT110" s="5"/>
      <c r="CU110" s="5"/>
    </row>
    <row r="111" spans="98:99">
      <c r="CT111" s="5"/>
      <c r="CU111" s="5"/>
    </row>
    <row r="112" spans="98:99">
      <c r="CT112" s="5"/>
      <c r="CU112" s="5"/>
    </row>
    <row r="113" spans="98:99">
      <c r="CT113" s="5"/>
      <c r="CU113" s="5"/>
    </row>
    <row r="114" spans="98:99">
      <c r="CT114" s="5"/>
      <c r="CU114" s="5"/>
    </row>
    <row r="115" spans="98:99">
      <c r="CT115" s="5"/>
      <c r="CU115" s="5"/>
    </row>
    <row r="116" spans="98:99">
      <c r="CT116" s="5"/>
      <c r="CU116" s="5"/>
    </row>
    <row r="117" spans="98:99">
      <c r="CT117" s="5"/>
      <c r="CU117" s="5"/>
    </row>
    <row r="118" spans="98:99">
      <c r="CT118" s="5"/>
      <c r="CU118" s="5"/>
    </row>
    <row r="119" spans="98:99">
      <c r="CT119" s="5"/>
      <c r="CU119" s="5"/>
    </row>
    <row r="120" spans="98:99">
      <c r="CT120" s="5"/>
      <c r="CU120" s="5"/>
    </row>
    <row r="121" spans="98:99">
      <c r="CT121" s="5"/>
      <c r="CU121" s="5"/>
    </row>
    <row r="122" spans="98:99">
      <c r="CT122" s="5"/>
      <c r="CU122" s="5"/>
    </row>
    <row r="123" spans="98:99">
      <c r="CT123" s="5"/>
      <c r="CU123" s="5"/>
    </row>
    <row r="124" spans="98:99">
      <c r="CT124" s="5"/>
      <c r="CU124" s="5"/>
    </row>
    <row r="125" spans="98:99">
      <c r="CT125" s="5"/>
      <c r="CU125" s="5"/>
    </row>
    <row r="126" spans="98:99">
      <c r="CT126" s="5"/>
      <c r="CU126" s="5"/>
    </row>
    <row r="127" spans="98:99">
      <c r="CT127" s="5"/>
      <c r="CU127" s="5"/>
    </row>
    <row r="128" spans="98:99">
      <c r="CT128" s="5"/>
      <c r="CU128" s="5"/>
    </row>
    <row r="129" spans="98:99">
      <c r="CT129" s="5"/>
      <c r="CU129" s="5"/>
    </row>
    <row r="130" spans="98:99">
      <c r="CT130" s="5"/>
      <c r="CU130" s="5"/>
    </row>
    <row r="131" spans="98:99">
      <c r="CT131" s="5"/>
      <c r="CU131" s="5"/>
    </row>
    <row r="132" spans="98:99">
      <c r="CT132" s="5"/>
      <c r="CU132" s="5"/>
    </row>
    <row r="133" spans="98:99">
      <c r="CT133" s="5"/>
      <c r="CU133" s="5"/>
    </row>
    <row r="134" spans="98:99">
      <c r="CT134" s="5"/>
      <c r="CU134" s="5"/>
    </row>
    <row r="135" spans="98:99">
      <c r="CT135" s="5"/>
      <c r="CU135" s="5"/>
    </row>
    <row r="136" spans="98:99">
      <c r="CT136" s="5"/>
      <c r="CU136" s="5"/>
    </row>
    <row r="137" spans="98:99">
      <c r="CT137" s="5"/>
      <c r="CU137" s="5"/>
    </row>
    <row r="138" spans="98:99">
      <c r="CT138" s="5"/>
      <c r="CU138" s="5"/>
    </row>
    <row r="139" spans="98:99">
      <c r="CT139" s="5"/>
      <c r="CU139" s="5"/>
    </row>
    <row r="140" spans="98:99">
      <c r="CT140" s="5"/>
      <c r="CU140" s="5"/>
    </row>
    <row r="141" spans="98:99">
      <c r="CT141" s="5"/>
      <c r="CU141" s="5"/>
    </row>
    <row r="142" spans="98:99">
      <c r="CT142" s="5"/>
      <c r="CU142" s="5"/>
    </row>
    <row r="143" spans="98:99">
      <c r="CT143" s="5"/>
      <c r="CU143" s="5"/>
    </row>
    <row r="144" spans="98:99">
      <c r="CT144" s="5"/>
      <c r="CU144" s="5"/>
    </row>
    <row r="145" spans="98:99">
      <c r="CT145" s="5"/>
      <c r="CU145" s="5"/>
    </row>
    <row r="146" spans="98:99">
      <c r="CT146" s="5"/>
      <c r="CU146" s="5"/>
    </row>
    <row r="147" spans="98:99">
      <c r="CT147" s="5"/>
      <c r="CU147" s="5"/>
    </row>
    <row r="148" spans="98:99">
      <c r="CT148" s="5"/>
      <c r="CU148" s="5"/>
    </row>
    <row r="149" spans="98:99">
      <c r="CT149" s="5"/>
      <c r="CU149" s="5"/>
    </row>
    <row r="150" spans="98:99">
      <c r="CT150" s="5"/>
      <c r="CU150" s="5"/>
    </row>
    <row r="151" spans="98:99">
      <c r="CT151" s="5"/>
      <c r="CU151" s="5"/>
    </row>
    <row r="152" spans="98:99">
      <c r="CT152" s="5"/>
      <c r="CU152" s="5"/>
    </row>
    <row r="153" spans="98:99">
      <c r="CT153" s="5"/>
      <c r="CU153" s="5"/>
    </row>
    <row r="154" spans="98:99">
      <c r="CT154" s="5"/>
      <c r="CU154" s="5"/>
    </row>
    <row r="155" spans="98:99">
      <c r="CT155" s="5"/>
      <c r="CU155" s="5"/>
    </row>
    <row r="156" spans="98:99">
      <c r="CT156" s="5"/>
      <c r="CU156" s="5"/>
    </row>
    <row r="157" spans="98:99">
      <c r="CT157" s="5"/>
      <c r="CU157" s="5"/>
    </row>
    <row r="158" spans="98:99">
      <c r="CT158" s="5"/>
      <c r="CU158" s="5"/>
    </row>
    <row r="159" spans="98:99">
      <c r="CT159" s="5"/>
      <c r="CU159" s="5"/>
    </row>
    <row r="160" spans="98:99">
      <c r="CT160" s="5"/>
      <c r="CU160" s="5"/>
    </row>
    <row r="161" spans="98:99">
      <c r="CT161" s="5"/>
      <c r="CU161" s="5"/>
    </row>
    <row r="162" spans="98:99">
      <c r="CT162" s="5"/>
      <c r="CU162" s="5"/>
    </row>
    <row r="163" spans="98:99">
      <c r="CT163" s="5"/>
      <c r="CU163" s="5"/>
    </row>
    <row r="164" spans="98:99">
      <c r="CT164" s="5"/>
      <c r="CU164" s="5"/>
    </row>
    <row r="165" spans="98:99">
      <c r="CT165" s="5"/>
      <c r="CU165" s="5"/>
    </row>
    <row r="166" spans="98:99">
      <c r="CT166" s="5"/>
      <c r="CU166" s="5"/>
    </row>
    <row r="167" spans="98:99">
      <c r="CT167" s="5"/>
      <c r="CU167" s="5"/>
    </row>
    <row r="168" spans="98:99">
      <c r="CT168" s="5"/>
      <c r="CU168" s="5"/>
    </row>
    <row r="169" spans="98:99">
      <c r="CT169" s="5"/>
      <c r="CU169" s="5"/>
    </row>
    <row r="170" spans="98:99">
      <c r="CT170" s="5"/>
      <c r="CU170" s="5"/>
    </row>
    <row r="171" spans="98:99">
      <c r="CT171" s="5"/>
      <c r="CU171" s="5"/>
    </row>
    <row r="172" spans="98:99">
      <c r="CT172" s="5"/>
      <c r="CU172" s="5"/>
    </row>
    <row r="173" spans="98:99">
      <c r="CT173" s="5"/>
      <c r="CU173" s="5"/>
    </row>
    <row r="174" spans="98:99">
      <c r="CT174" s="5"/>
      <c r="CU174" s="5"/>
    </row>
    <row r="175" spans="98:99">
      <c r="CT175" s="5"/>
      <c r="CU175" s="5"/>
    </row>
    <row r="176" spans="98:99">
      <c r="CT176" s="5"/>
      <c r="CU176" s="5"/>
    </row>
    <row r="177" spans="98:99">
      <c r="CT177" s="5"/>
      <c r="CU177" s="5"/>
    </row>
    <row r="178" spans="98:99">
      <c r="CT178" s="5"/>
      <c r="CU178" s="5"/>
    </row>
    <row r="179" spans="98:99">
      <c r="CT179" s="5"/>
      <c r="CU179" s="5"/>
    </row>
    <row r="180" spans="98:99">
      <c r="CT180" s="5"/>
      <c r="CU180" s="5"/>
    </row>
    <row r="181" spans="98:99">
      <c r="CT181" s="5"/>
      <c r="CU181" s="5"/>
    </row>
    <row r="182" spans="98:99">
      <c r="CT182" s="5"/>
      <c r="CU182" s="5"/>
    </row>
    <row r="183" spans="98:99">
      <c r="CT183" s="5"/>
      <c r="CU183" s="5"/>
    </row>
    <row r="184" spans="98:99">
      <c r="CT184" s="5"/>
      <c r="CU184" s="5"/>
    </row>
    <row r="185" spans="98:99">
      <c r="CT185" s="5"/>
      <c r="CU185" s="5"/>
    </row>
    <row r="186" spans="98:99">
      <c r="CT186" s="5"/>
      <c r="CU186" s="5"/>
    </row>
    <row r="187" spans="98:99">
      <c r="CT187" s="5"/>
      <c r="CU187" s="5"/>
    </row>
    <row r="188" spans="98:99">
      <c r="CT188" s="5"/>
      <c r="CU188" s="5"/>
    </row>
    <row r="189" spans="98:99">
      <c r="CT189" s="5"/>
      <c r="CU189" s="5"/>
    </row>
    <row r="190" spans="98:99">
      <c r="CT190" s="5"/>
      <c r="CU190" s="5"/>
    </row>
    <row r="191" spans="98:99">
      <c r="CT191" s="5"/>
      <c r="CU191" s="5"/>
    </row>
    <row r="192" spans="98:99">
      <c r="CT192" s="5"/>
      <c r="CU192" s="5"/>
    </row>
    <row r="193" spans="98:99">
      <c r="CT193" s="5"/>
      <c r="CU193" s="5"/>
    </row>
    <row r="194" spans="98:99">
      <c r="CT194" s="5"/>
      <c r="CU194" s="5"/>
    </row>
    <row r="195" spans="98:99">
      <c r="CT195" s="5"/>
      <c r="CU195" s="5"/>
    </row>
    <row r="196" spans="98:99">
      <c r="CT196" s="5"/>
      <c r="CU196" s="5"/>
    </row>
    <row r="197" spans="98:99">
      <c r="CT197" s="5"/>
      <c r="CU197" s="5"/>
    </row>
    <row r="198" spans="98:99">
      <c r="CT198" s="5"/>
      <c r="CU198" s="5"/>
    </row>
    <row r="199" spans="98:99">
      <c r="CT199" s="5"/>
      <c r="CU199" s="5"/>
    </row>
    <row r="200" spans="98:99">
      <c r="CT200" s="5"/>
      <c r="CU200" s="5"/>
    </row>
    <row r="201" spans="98:99">
      <c r="CT201" s="5"/>
      <c r="CU201" s="5"/>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5"/>
  <sheetViews>
    <sheetView workbookViewId="0">
      <selection sqref="A1:XFD15"/>
    </sheetView>
  </sheetViews>
  <sheetFormatPr defaultRowHeight="14.4"/>
  <sheetData>
    <row r="1" spans="1:111" s="129" customFormat="1">
      <c r="A1" s="129" t="s">
        <v>245</v>
      </c>
    </row>
    <row r="2" spans="1:111" s="131" customFormat="1" ht="13.95" customHeight="1">
      <c r="A2" s="130" t="s">
        <v>246</v>
      </c>
      <c r="B2" s="130"/>
      <c r="C2" s="235" t="s">
        <v>1</v>
      </c>
      <c r="D2" s="235"/>
      <c r="E2" s="235"/>
      <c r="F2" s="235"/>
      <c r="G2" s="235"/>
      <c r="H2" s="235"/>
      <c r="I2" s="235"/>
      <c r="J2" s="235"/>
      <c r="K2" s="235"/>
      <c r="L2" s="235"/>
      <c r="M2" s="235"/>
      <c r="N2" s="235"/>
      <c r="O2" s="235"/>
      <c r="P2" s="130"/>
      <c r="Q2" s="130"/>
      <c r="R2" s="130"/>
      <c r="S2" s="130"/>
      <c r="T2" s="130"/>
      <c r="U2" s="130"/>
      <c r="V2" s="130"/>
      <c r="W2" s="130"/>
      <c r="X2" s="130"/>
      <c r="Y2" s="130"/>
      <c r="Z2" s="130"/>
      <c r="AA2" s="236" t="s">
        <v>3</v>
      </c>
      <c r="AB2" s="236"/>
      <c r="AC2" s="236"/>
      <c r="AD2" s="236"/>
      <c r="AE2" s="236"/>
      <c r="AF2" s="236"/>
      <c r="AG2" s="236"/>
      <c r="AH2" s="236"/>
      <c r="AI2" s="236"/>
      <c r="AJ2" s="236"/>
      <c r="AK2" s="236"/>
      <c r="AL2" s="236"/>
      <c r="AM2" s="236"/>
      <c r="AN2" s="236"/>
      <c r="AO2" s="236"/>
      <c r="AP2" s="236"/>
      <c r="AQ2" s="235" t="s">
        <v>132</v>
      </c>
      <c r="AR2" s="235"/>
      <c r="AS2" s="235"/>
      <c r="AT2" s="235"/>
      <c r="AU2" s="235"/>
      <c r="AV2" s="235"/>
      <c r="AW2" s="235"/>
      <c r="AX2" s="235"/>
      <c r="AY2" s="235"/>
      <c r="AZ2" s="235"/>
      <c r="BA2" s="235"/>
      <c r="BB2" s="235" t="s">
        <v>5</v>
      </c>
      <c r="BC2" s="235"/>
      <c r="BD2" s="235"/>
      <c r="BE2" s="235"/>
      <c r="BF2" s="235"/>
      <c r="BG2" s="235"/>
      <c r="BH2" s="235"/>
      <c r="BI2" s="235"/>
      <c r="BJ2" s="235"/>
      <c r="BK2" s="235"/>
      <c r="BL2" s="235"/>
      <c r="BM2" s="235"/>
      <c r="BN2" s="235" t="s">
        <v>6</v>
      </c>
      <c r="BO2" s="235"/>
      <c r="BP2" s="235"/>
      <c r="BQ2" s="235"/>
      <c r="BR2" s="235"/>
      <c r="BS2" s="235"/>
      <c r="BT2" s="235"/>
      <c r="BU2" s="235"/>
      <c r="BV2" s="235"/>
      <c r="BW2" s="235"/>
      <c r="BX2" s="235"/>
      <c r="BY2" s="235"/>
      <c r="BZ2" s="235"/>
      <c r="CA2" s="130"/>
      <c r="CB2" s="235" t="s">
        <v>7</v>
      </c>
      <c r="CC2" s="235"/>
      <c r="CD2" s="235"/>
      <c r="CE2" s="235"/>
      <c r="CF2" s="235"/>
      <c r="CG2" s="235"/>
      <c r="CH2" s="235"/>
      <c r="CI2" s="235"/>
      <c r="CJ2" s="235"/>
      <c r="CK2" s="235"/>
      <c r="CL2" s="235"/>
      <c r="CM2" s="235"/>
      <c r="CN2" s="235"/>
      <c r="CO2" s="235"/>
      <c r="CP2" s="235"/>
      <c r="CQ2" s="235"/>
      <c r="CR2" s="235"/>
      <c r="CS2" s="235"/>
      <c r="CT2" s="235" t="s">
        <v>8</v>
      </c>
      <c r="CU2" s="235"/>
      <c r="CV2" s="235"/>
      <c r="CW2" s="235"/>
      <c r="CX2" s="235"/>
      <c r="CY2" s="235"/>
      <c r="CZ2" s="235"/>
      <c r="DA2" s="235"/>
      <c r="DB2" s="236" t="s">
        <v>9</v>
      </c>
      <c r="DC2" s="236"/>
      <c r="DD2" s="236"/>
      <c r="DE2" s="236"/>
      <c r="DF2" s="236"/>
      <c r="DG2" s="236"/>
    </row>
    <row r="3" spans="1:111" s="131" customFormat="1">
      <c r="A3" s="130" t="s">
        <v>161</v>
      </c>
      <c r="B3" s="130" t="s">
        <v>11</v>
      </c>
      <c r="C3" s="130" t="s">
        <v>12</v>
      </c>
      <c r="D3" s="130" t="s">
        <v>13</v>
      </c>
      <c r="E3" s="130" t="s">
        <v>14</v>
      </c>
      <c r="F3" s="130" t="s">
        <v>15</v>
      </c>
      <c r="G3" s="130" t="s">
        <v>16</v>
      </c>
      <c r="H3" s="130" t="s">
        <v>17</v>
      </c>
      <c r="I3" s="130" t="s">
        <v>18</v>
      </c>
      <c r="J3" s="130" t="s">
        <v>19</v>
      </c>
      <c r="K3" s="130" t="s">
        <v>20</v>
      </c>
      <c r="L3" s="130" t="s">
        <v>21</v>
      </c>
      <c r="M3" s="130" t="s">
        <v>22</v>
      </c>
      <c r="N3" s="130" t="s">
        <v>23</v>
      </c>
      <c r="O3" s="130" t="s">
        <v>24</v>
      </c>
      <c r="P3" s="130" t="s">
        <v>25</v>
      </c>
      <c r="Q3" s="130" t="s">
        <v>26</v>
      </c>
      <c r="R3" s="130" t="s">
        <v>27</v>
      </c>
      <c r="S3" s="130" t="s">
        <v>28</v>
      </c>
      <c r="T3" s="130" t="s">
        <v>29</v>
      </c>
      <c r="U3" s="130" t="s">
        <v>30</v>
      </c>
      <c r="V3" s="130" t="s">
        <v>31</v>
      </c>
      <c r="W3" s="130" t="s">
        <v>32</v>
      </c>
      <c r="X3" s="130" t="s">
        <v>33</v>
      </c>
      <c r="Y3" s="130" t="s">
        <v>34</v>
      </c>
      <c r="Z3" s="130" t="s">
        <v>35</v>
      </c>
      <c r="AA3" s="130" t="s">
        <v>36</v>
      </c>
      <c r="AB3" s="130" t="s">
        <v>41</v>
      </c>
      <c r="AC3" s="130" t="s">
        <v>49</v>
      </c>
      <c r="AD3" s="130" t="s">
        <v>47</v>
      </c>
      <c r="AE3" s="130" t="s">
        <v>38</v>
      </c>
      <c r="AF3" s="130" t="s">
        <v>46</v>
      </c>
      <c r="AG3" s="130" t="s">
        <v>39</v>
      </c>
      <c r="AH3" s="130" t="s">
        <v>45</v>
      </c>
      <c r="AI3" s="130" t="s">
        <v>48</v>
      </c>
      <c r="AJ3" s="130" t="s">
        <v>40</v>
      </c>
      <c r="AK3" s="130" t="s">
        <v>37</v>
      </c>
      <c r="AL3" s="130" t="s">
        <v>51</v>
      </c>
      <c r="AM3" s="130" t="s">
        <v>42</v>
      </c>
      <c r="AN3" s="130" t="s">
        <v>50</v>
      </c>
      <c r="AO3" s="130" t="s">
        <v>43</v>
      </c>
      <c r="AP3" s="130" t="s">
        <v>44</v>
      </c>
      <c r="AQ3" s="130" t="s">
        <v>52</v>
      </c>
      <c r="AR3" s="130" t="s">
        <v>53</v>
      </c>
      <c r="AS3" s="130" t="s">
        <v>54</v>
      </c>
      <c r="AT3" s="130" t="s">
        <v>55</v>
      </c>
      <c r="AU3" s="130" t="s">
        <v>56</v>
      </c>
      <c r="AV3" s="130" t="s">
        <v>57</v>
      </c>
      <c r="AW3" s="130" t="s">
        <v>58</v>
      </c>
      <c r="AX3" s="130" t="s">
        <v>59</v>
      </c>
      <c r="AY3" s="130" t="s">
        <v>60</v>
      </c>
      <c r="AZ3" s="130" t="s">
        <v>61</v>
      </c>
      <c r="BA3" s="130" t="s">
        <v>62</v>
      </c>
      <c r="BB3" s="130" t="s">
        <v>63</v>
      </c>
      <c r="BC3" s="130" t="s">
        <v>64</v>
      </c>
      <c r="BD3" s="130" t="s">
        <v>65</v>
      </c>
      <c r="BE3" s="130" t="s">
        <v>66</v>
      </c>
      <c r="BF3" s="130" t="s">
        <v>67</v>
      </c>
      <c r="BG3" s="130" t="s">
        <v>134</v>
      </c>
      <c r="BH3" s="130" t="s">
        <v>69</v>
      </c>
      <c r="BI3" s="130" t="s">
        <v>135</v>
      </c>
      <c r="BJ3" s="130" t="s">
        <v>71</v>
      </c>
      <c r="BK3" s="130" t="s">
        <v>72</v>
      </c>
      <c r="BL3" s="130" t="s">
        <v>73</v>
      </c>
      <c r="BM3" s="130" t="s">
        <v>74</v>
      </c>
      <c r="BN3" s="130" t="s">
        <v>75</v>
      </c>
      <c r="BO3" s="130" t="s">
        <v>76</v>
      </c>
      <c r="BP3" s="130" t="s">
        <v>77</v>
      </c>
      <c r="BQ3" s="130" t="s">
        <v>78</v>
      </c>
      <c r="BR3" s="130" t="s">
        <v>79</v>
      </c>
      <c r="BS3" s="130" t="s">
        <v>80</v>
      </c>
      <c r="BT3" s="130" t="s">
        <v>81</v>
      </c>
      <c r="BU3" s="130" t="s">
        <v>82</v>
      </c>
      <c r="BV3" s="130" t="s">
        <v>83</v>
      </c>
      <c r="BW3" s="130" t="s">
        <v>84</v>
      </c>
      <c r="BX3" s="130" t="s">
        <v>85</v>
      </c>
      <c r="BY3" s="130" t="s">
        <v>86</v>
      </c>
      <c r="BZ3" s="130" t="s">
        <v>87</v>
      </c>
      <c r="CA3" s="130" t="s">
        <v>88</v>
      </c>
      <c r="CB3" s="130" t="s">
        <v>89</v>
      </c>
      <c r="CC3" s="130" t="s">
        <v>90</v>
      </c>
      <c r="CD3" s="130" t="s">
        <v>91</v>
      </c>
      <c r="CE3" s="130" t="s">
        <v>92</v>
      </c>
      <c r="CF3" s="130" t="s">
        <v>93</v>
      </c>
      <c r="CG3" s="130" t="s">
        <v>94</v>
      </c>
      <c r="CH3" s="130" t="s">
        <v>95</v>
      </c>
      <c r="CI3" s="130" t="s">
        <v>96</v>
      </c>
      <c r="CJ3" s="130" t="s">
        <v>97</v>
      </c>
      <c r="CK3" s="130" t="s">
        <v>98</v>
      </c>
      <c r="CL3" s="130" t="s">
        <v>99</v>
      </c>
      <c r="CM3" s="130" t="s">
        <v>100</v>
      </c>
      <c r="CN3" s="130" t="s">
        <v>101</v>
      </c>
      <c r="CO3" s="130" t="s">
        <v>102</v>
      </c>
      <c r="CP3" s="130" t="s">
        <v>103</v>
      </c>
      <c r="CQ3" s="130" t="s">
        <v>104</v>
      </c>
      <c r="CR3" s="130" t="s">
        <v>105</v>
      </c>
      <c r="CS3" s="130" t="s">
        <v>106</v>
      </c>
      <c r="CT3" s="130" t="s">
        <v>107</v>
      </c>
      <c r="CU3" s="130" t="s">
        <v>136</v>
      </c>
      <c r="CV3" s="130" t="s">
        <v>137</v>
      </c>
      <c r="CW3" s="130" t="s">
        <v>110</v>
      </c>
      <c r="CX3" s="130" t="s">
        <v>111</v>
      </c>
      <c r="CY3" s="130" t="s">
        <v>112</v>
      </c>
      <c r="CZ3" s="113" t="s">
        <v>113</v>
      </c>
      <c r="DA3" s="113" t="s">
        <v>114</v>
      </c>
      <c r="DB3" s="113" t="s">
        <v>115</v>
      </c>
      <c r="DC3" s="113" t="s">
        <v>116</v>
      </c>
      <c r="DD3" s="113" t="s">
        <v>117</v>
      </c>
      <c r="DE3" s="113" t="s">
        <v>118</v>
      </c>
      <c r="DF3" s="113" t="s">
        <v>119</v>
      </c>
      <c r="DG3" s="113" t="s">
        <v>120</v>
      </c>
    </row>
    <row r="4" spans="1:111" s="131" customFormat="1">
      <c r="A4" s="130">
        <v>2010</v>
      </c>
      <c r="B4" s="130">
        <v>1412.32</v>
      </c>
      <c r="C4" s="130">
        <v>632.41999999999996</v>
      </c>
      <c r="D4" s="130">
        <v>466.56</v>
      </c>
      <c r="E4" s="130">
        <v>972.89</v>
      </c>
      <c r="F4" s="130">
        <v>360.8</v>
      </c>
      <c r="G4" s="130">
        <v>637.66</v>
      </c>
      <c r="H4" s="130">
        <v>762.92</v>
      </c>
      <c r="I4" s="130">
        <v>497.73</v>
      </c>
      <c r="J4" s="130">
        <v>538.74</v>
      </c>
      <c r="K4" s="130">
        <v>816.12</v>
      </c>
      <c r="L4" s="130">
        <v>459.12</v>
      </c>
      <c r="M4" s="130">
        <v>270.70999999999998</v>
      </c>
      <c r="N4" s="130">
        <v>504.65</v>
      </c>
      <c r="O4" s="130">
        <v>546.28</v>
      </c>
      <c r="P4" s="130">
        <v>689.12</v>
      </c>
      <c r="Q4" s="130">
        <v>574.08000000000004</v>
      </c>
      <c r="R4" s="130">
        <v>786.8</v>
      </c>
      <c r="S4" s="130">
        <v>341.6</v>
      </c>
      <c r="T4" s="130">
        <v>259.98</v>
      </c>
      <c r="U4" s="130">
        <v>438.91</v>
      </c>
      <c r="V4" s="130">
        <v>466.65</v>
      </c>
      <c r="W4" s="130">
        <v>251.24</v>
      </c>
      <c r="X4" s="130">
        <v>96.77</v>
      </c>
      <c r="Y4" s="130">
        <v>583.14</v>
      </c>
      <c r="Z4" s="130">
        <v>259.64999999999998</v>
      </c>
      <c r="AA4" s="130">
        <v>494.95</v>
      </c>
      <c r="AB4" s="130">
        <v>219.56</v>
      </c>
      <c r="AC4" s="130">
        <v>600.76</v>
      </c>
      <c r="AD4" s="130">
        <v>642.07000000000005</v>
      </c>
      <c r="AE4" s="130">
        <v>362.23</v>
      </c>
      <c r="AF4" s="130">
        <v>1011.84</v>
      </c>
      <c r="AG4" s="130">
        <v>243.99</v>
      </c>
      <c r="AH4" s="130">
        <v>450.8</v>
      </c>
      <c r="AI4" s="130">
        <v>704.82</v>
      </c>
      <c r="AJ4" s="130">
        <v>129.1</v>
      </c>
      <c r="AK4" s="130">
        <v>229.5</v>
      </c>
      <c r="AL4" s="130">
        <v>278.36</v>
      </c>
      <c r="AM4" s="130">
        <v>74.010000000000005</v>
      </c>
      <c r="AN4" s="130">
        <v>160.46</v>
      </c>
      <c r="AO4" s="130">
        <v>615.62</v>
      </c>
      <c r="AP4" s="130">
        <v>148.05000000000001</v>
      </c>
      <c r="AQ4" s="130">
        <v>502.25</v>
      </c>
      <c r="AR4" s="130">
        <v>163.16</v>
      </c>
      <c r="AS4" s="130">
        <v>188.09</v>
      </c>
      <c r="AT4" s="130">
        <v>497.91</v>
      </c>
      <c r="AU4" s="130">
        <v>118.01</v>
      </c>
      <c r="AV4" s="130">
        <v>121.92</v>
      </c>
      <c r="AW4" s="130">
        <v>907.27</v>
      </c>
      <c r="AX4" s="130">
        <v>495.04</v>
      </c>
      <c r="AY4" s="130">
        <v>557.92999999999995</v>
      </c>
      <c r="AZ4" s="130">
        <v>403.96</v>
      </c>
      <c r="BA4" s="130">
        <v>740.33</v>
      </c>
      <c r="BB4" s="130">
        <v>836.73</v>
      </c>
      <c r="BC4" s="130">
        <v>260.14</v>
      </c>
      <c r="BD4" s="130">
        <v>353.19</v>
      </c>
      <c r="BE4" s="130">
        <v>398.55</v>
      </c>
      <c r="BF4" s="130">
        <v>591.07000000000005</v>
      </c>
      <c r="BG4" s="130">
        <v>108.46</v>
      </c>
      <c r="BH4" s="130">
        <v>300.39999999999998</v>
      </c>
      <c r="BI4" s="130">
        <v>531.04999999999995</v>
      </c>
      <c r="BJ4" s="130">
        <v>658.17</v>
      </c>
      <c r="BK4" s="130">
        <v>742.41</v>
      </c>
      <c r="BL4" s="130">
        <v>290.95999999999998</v>
      </c>
      <c r="BM4" s="130">
        <v>257.91000000000003</v>
      </c>
      <c r="BN4" s="130">
        <v>652.4</v>
      </c>
      <c r="BO4" s="130">
        <v>390.27</v>
      </c>
      <c r="BP4" s="130">
        <v>288.98</v>
      </c>
      <c r="BQ4" s="130">
        <v>714.8</v>
      </c>
      <c r="BR4" s="130">
        <v>793.97</v>
      </c>
      <c r="BS4" s="130">
        <v>565.62</v>
      </c>
      <c r="BT4" s="130">
        <v>623.11</v>
      </c>
      <c r="BU4" s="130">
        <v>164.75</v>
      </c>
      <c r="BV4" s="130">
        <v>476.36</v>
      </c>
      <c r="BW4" s="130">
        <v>502.07</v>
      </c>
      <c r="BX4" s="130">
        <v>610.65</v>
      </c>
      <c r="BY4" s="130">
        <v>509.72</v>
      </c>
      <c r="BZ4" s="130">
        <v>432.99</v>
      </c>
      <c r="CA4" s="130">
        <v>3303.45</v>
      </c>
      <c r="CB4" s="130">
        <v>1149.07</v>
      </c>
      <c r="CC4" s="130">
        <v>325.95999999999998</v>
      </c>
      <c r="CD4" s="130">
        <v>111.38</v>
      </c>
      <c r="CE4" s="130">
        <v>502.32</v>
      </c>
      <c r="CF4" s="130">
        <v>389.15</v>
      </c>
      <c r="CG4" s="130">
        <v>541.87</v>
      </c>
      <c r="CH4" s="130">
        <v>310.89</v>
      </c>
      <c r="CI4" s="130">
        <v>381.43</v>
      </c>
      <c r="CJ4" s="130">
        <v>425.53</v>
      </c>
      <c r="CK4" s="130">
        <v>353.35</v>
      </c>
      <c r="CL4" s="130">
        <v>751.72</v>
      </c>
      <c r="CM4" s="130">
        <v>349.08</v>
      </c>
      <c r="CN4" s="130">
        <v>539.02</v>
      </c>
      <c r="CO4" s="130">
        <v>466.16</v>
      </c>
      <c r="CP4" s="130">
        <v>685.49</v>
      </c>
      <c r="CQ4" s="130">
        <v>154.9</v>
      </c>
      <c r="CR4" s="130">
        <v>388.01</v>
      </c>
      <c r="CS4" s="130">
        <v>501.13</v>
      </c>
      <c r="CT4" s="130">
        <v>583.99</v>
      </c>
      <c r="CU4" s="130">
        <v>626.4</v>
      </c>
      <c r="CV4" s="130">
        <v>230.6</v>
      </c>
      <c r="CW4" s="130">
        <v>252.7</v>
      </c>
      <c r="CX4" s="130">
        <v>574.24</v>
      </c>
      <c r="CY4" s="130">
        <v>120.44</v>
      </c>
      <c r="CZ4" s="113">
        <v>254.6</v>
      </c>
      <c r="DA4" s="113">
        <v>243.18</v>
      </c>
      <c r="DB4" s="130">
        <v>337.16</v>
      </c>
      <c r="DC4" s="130">
        <v>319.2</v>
      </c>
      <c r="DD4" s="130">
        <v>784.16</v>
      </c>
      <c r="DE4" s="130">
        <v>279.79000000000002</v>
      </c>
      <c r="DF4" s="130">
        <v>833.9</v>
      </c>
      <c r="DG4" s="130">
        <v>421.7</v>
      </c>
    </row>
    <row r="5" spans="1:111" s="131" customFormat="1">
      <c r="A5" s="130">
        <v>2011</v>
      </c>
      <c r="B5" s="130">
        <v>1419.4</v>
      </c>
      <c r="C5" s="130">
        <v>636.4</v>
      </c>
      <c r="D5" s="130">
        <v>468</v>
      </c>
      <c r="E5" s="130">
        <v>976.7</v>
      </c>
      <c r="F5" s="130">
        <v>362.9</v>
      </c>
      <c r="G5" s="130">
        <v>642.29999999999995</v>
      </c>
      <c r="H5" s="130">
        <v>764.9</v>
      </c>
      <c r="I5" s="130">
        <v>505.2</v>
      </c>
      <c r="J5" s="130">
        <v>543.20000000000005</v>
      </c>
      <c r="K5" s="130">
        <v>820.7</v>
      </c>
      <c r="L5" s="130">
        <v>460.1</v>
      </c>
      <c r="M5" s="130">
        <v>271.89999999999998</v>
      </c>
      <c r="N5" s="130">
        <v>507.1</v>
      </c>
      <c r="O5" s="130">
        <v>555.1</v>
      </c>
      <c r="P5" s="130">
        <v>693.7</v>
      </c>
      <c r="Q5" s="130">
        <v>576.4</v>
      </c>
      <c r="R5" s="130">
        <v>798.4</v>
      </c>
      <c r="S5" s="130">
        <v>343.1</v>
      </c>
      <c r="T5" s="130">
        <v>261.10000000000002</v>
      </c>
      <c r="U5" s="130">
        <v>440</v>
      </c>
      <c r="V5" s="130">
        <v>469.1</v>
      </c>
      <c r="W5" s="130">
        <v>252.6</v>
      </c>
      <c r="X5" s="130">
        <v>97</v>
      </c>
      <c r="Y5" s="130">
        <v>586.79999999999995</v>
      </c>
      <c r="Z5" s="130">
        <v>251.3</v>
      </c>
      <c r="AA5" s="130">
        <v>706.1</v>
      </c>
      <c r="AB5" s="130">
        <v>221.8</v>
      </c>
      <c r="AC5" s="130">
        <v>604.20000000000005</v>
      </c>
      <c r="AD5" s="130">
        <v>649.1</v>
      </c>
      <c r="AE5" s="130">
        <v>365.5</v>
      </c>
      <c r="AF5" s="130">
        <v>1025.8</v>
      </c>
      <c r="AG5" s="130">
        <v>245.6</v>
      </c>
      <c r="AH5" s="130">
        <v>452.9</v>
      </c>
      <c r="AI5" s="130">
        <v>709.6</v>
      </c>
      <c r="AJ5" s="130">
        <v>228.6</v>
      </c>
      <c r="AK5" s="130">
        <v>385.4</v>
      </c>
      <c r="AL5" s="130">
        <v>279.39999999999998</v>
      </c>
      <c r="AM5" s="130">
        <v>74.2</v>
      </c>
      <c r="AN5" s="130">
        <v>161.4</v>
      </c>
      <c r="AO5" s="130">
        <v>618.70000000000005</v>
      </c>
      <c r="AP5" s="130">
        <v>148.1</v>
      </c>
      <c r="AQ5" s="130">
        <v>505</v>
      </c>
      <c r="AR5" s="130">
        <v>164.6</v>
      </c>
      <c r="AS5" s="130">
        <v>190.3</v>
      </c>
      <c r="AT5" s="130">
        <v>502.4</v>
      </c>
      <c r="AU5" s="130">
        <v>119.4</v>
      </c>
      <c r="AV5" s="130">
        <v>122</v>
      </c>
      <c r="AW5" s="130">
        <v>918.3</v>
      </c>
      <c r="AX5" s="130">
        <v>501.6</v>
      </c>
      <c r="AY5" s="130">
        <v>566.9</v>
      </c>
      <c r="AZ5" s="130">
        <v>412</v>
      </c>
      <c r="BA5" s="130">
        <v>750.2</v>
      </c>
      <c r="BB5" s="130">
        <v>827.2</v>
      </c>
      <c r="BC5" s="130">
        <v>260.10000000000002</v>
      </c>
      <c r="BD5" s="130">
        <v>348.4</v>
      </c>
      <c r="BE5" s="130">
        <v>398.8</v>
      </c>
      <c r="BF5" s="130">
        <v>593.6</v>
      </c>
      <c r="BG5" s="130">
        <v>109.4</v>
      </c>
      <c r="BH5" s="130">
        <v>301.89999999999998</v>
      </c>
      <c r="BI5" s="130">
        <v>528.9</v>
      </c>
      <c r="BJ5" s="130">
        <v>662.7</v>
      </c>
      <c r="BK5" s="130">
        <v>746.3</v>
      </c>
      <c r="BL5" s="130">
        <v>295.3</v>
      </c>
      <c r="BM5" s="130">
        <v>259.39999999999998</v>
      </c>
      <c r="BN5" s="130">
        <v>656.6</v>
      </c>
      <c r="BO5" s="130">
        <v>391.4</v>
      </c>
      <c r="BP5" s="130">
        <v>290.3</v>
      </c>
      <c r="BQ5" s="130">
        <v>710.6</v>
      </c>
      <c r="BR5" s="130">
        <v>797.5</v>
      </c>
      <c r="BS5" s="130">
        <v>569.20000000000005</v>
      </c>
      <c r="BT5" s="130">
        <v>625.70000000000005</v>
      </c>
      <c r="BU5" s="130">
        <v>168.4</v>
      </c>
      <c r="BV5" s="130">
        <v>478.7</v>
      </c>
      <c r="BW5" s="130">
        <v>506.5</v>
      </c>
      <c r="BX5" s="130">
        <v>631.20000000000005</v>
      </c>
      <c r="BY5" s="130">
        <v>513.5</v>
      </c>
      <c r="BZ5" s="130">
        <v>435.8</v>
      </c>
      <c r="CA5" s="130">
        <v>3329.8</v>
      </c>
      <c r="CB5" s="130">
        <v>1163.3</v>
      </c>
      <c r="CC5" s="130">
        <v>327.10000000000002</v>
      </c>
      <c r="CD5" s="130">
        <v>111.7</v>
      </c>
      <c r="CE5" s="130">
        <v>503</v>
      </c>
      <c r="CF5" s="130">
        <v>390.5</v>
      </c>
      <c r="CG5" s="130">
        <v>543.4</v>
      </c>
      <c r="CH5" s="130">
        <v>311.3</v>
      </c>
      <c r="CI5" s="130">
        <v>382.7</v>
      </c>
      <c r="CJ5" s="130">
        <v>426.1</v>
      </c>
      <c r="CK5" s="130">
        <v>354.4</v>
      </c>
      <c r="CL5" s="130">
        <v>756.2</v>
      </c>
      <c r="CM5" s="130">
        <v>350.8</v>
      </c>
      <c r="CN5" s="130">
        <v>542.9</v>
      </c>
      <c r="CO5" s="130">
        <v>468.5</v>
      </c>
      <c r="CP5" s="130">
        <v>690.7</v>
      </c>
      <c r="CQ5" s="130">
        <v>155.80000000000001</v>
      </c>
      <c r="CR5" s="130">
        <v>389.4</v>
      </c>
      <c r="CS5" s="130">
        <v>503.9</v>
      </c>
      <c r="CT5" s="130">
        <v>544</v>
      </c>
      <c r="CU5" s="130">
        <v>632.29999999999995</v>
      </c>
      <c r="CV5" s="130">
        <v>231.8</v>
      </c>
      <c r="CW5" s="130">
        <v>254.2</v>
      </c>
      <c r="CX5" s="130">
        <v>579.29999999999995</v>
      </c>
      <c r="CY5" s="130">
        <v>121.2</v>
      </c>
      <c r="CZ5" s="113">
        <v>256.10000000000002</v>
      </c>
      <c r="DA5" s="113">
        <v>235.7</v>
      </c>
      <c r="DB5" s="130">
        <v>376.1</v>
      </c>
      <c r="DC5" s="130">
        <v>321.39999999999998</v>
      </c>
      <c r="DD5" s="130">
        <v>771.9</v>
      </c>
      <c r="DE5" s="130">
        <v>282.3</v>
      </c>
      <c r="DF5" s="130">
        <v>851.7</v>
      </c>
      <c r="DG5" s="130">
        <v>427.2</v>
      </c>
    </row>
    <row r="6" spans="1:111" s="131" customFormat="1">
      <c r="A6" s="130">
        <v>2012</v>
      </c>
      <c r="B6" s="130">
        <v>1426.9</v>
      </c>
      <c r="C6" s="130">
        <v>638.5</v>
      </c>
      <c r="D6" s="130">
        <v>470.1</v>
      </c>
      <c r="E6" s="130">
        <v>990.5</v>
      </c>
      <c r="F6" s="130">
        <v>364.8</v>
      </c>
      <c r="G6" s="130">
        <v>647.79999999999995</v>
      </c>
      <c r="H6" s="130">
        <v>765.2</v>
      </c>
      <c r="I6" s="130">
        <v>511</v>
      </c>
      <c r="J6" s="130">
        <v>546.79999999999995</v>
      </c>
      <c r="K6" s="130">
        <v>822.4</v>
      </c>
      <c r="L6" s="130">
        <v>458.4</v>
      </c>
      <c r="M6" s="130">
        <v>271.39999999999998</v>
      </c>
      <c r="N6" s="130">
        <v>506.4</v>
      </c>
      <c r="O6" s="130">
        <v>560.29999999999995</v>
      </c>
      <c r="P6" s="130">
        <v>700.5</v>
      </c>
      <c r="Q6" s="130">
        <v>577.70000000000005</v>
      </c>
      <c r="R6" s="130">
        <v>800.2</v>
      </c>
      <c r="S6" s="130">
        <v>344.5</v>
      </c>
      <c r="T6" s="130">
        <v>261.39999999999998</v>
      </c>
      <c r="U6" s="130">
        <v>440.8</v>
      </c>
      <c r="V6" s="130">
        <v>470.6</v>
      </c>
      <c r="W6" s="130">
        <v>252.8</v>
      </c>
      <c r="X6" s="130">
        <v>97.2</v>
      </c>
      <c r="Y6" s="130">
        <v>591</v>
      </c>
      <c r="Z6" s="130">
        <v>262.60000000000002</v>
      </c>
      <c r="AA6" s="130">
        <v>710.5</v>
      </c>
      <c r="AB6" s="130">
        <v>218.3</v>
      </c>
      <c r="AC6" s="130">
        <v>612.6</v>
      </c>
      <c r="AD6" s="130">
        <v>651.70000000000005</v>
      </c>
      <c r="AE6" s="130">
        <v>367.8</v>
      </c>
      <c r="AF6" s="130">
        <v>1039.8</v>
      </c>
      <c r="AG6" s="130">
        <v>243.8</v>
      </c>
      <c r="AH6" s="130">
        <v>452.1</v>
      </c>
      <c r="AI6" s="130">
        <v>710.3</v>
      </c>
      <c r="AJ6" s="130">
        <v>228.4</v>
      </c>
      <c r="AK6" s="130">
        <v>383.4</v>
      </c>
      <c r="AL6" s="130">
        <v>279.60000000000002</v>
      </c>
      <c r="AM6" s="130">
        <v>74.2</v>
      </c>
      <c r="AN6" s="130">
        <v>161.9</v>
      </c>
      <c r="AO6" s="130">
        <v>620.4</v>
      </c>
      <c r="AP6" s="130">
        <v>147.30000000000001</v>
      </c>
      <c r="AQ6" s="130">
        <v>507.9</v>
      </c>
      <c r="AR6" s="130">
        <v>166.7</v>
      </c>
      <c r="AS6" s="130">
        <v>192.4</v>
      </c>
      <c r="AT6" s="130">
        <v>508.6</v>
      </c>
      <c r="AU6" s="130">
        <v>120.5</v>
      </c>
      <c r="AV6" s="130">
        <v>124</v>
      </c>
      <c r="AW6" s="130">
        <v>926.7</v>
      </c>
      <c r="AX6" s="130">
        <v>505.5</v>
      </c>
      <c r="AY6" s="130">
        <v>573.1</v>
      </c>
      <c r="AZ6" s="130">
        <v>417.8</v>
      </c>
      <c r="BA6" s="130">
        <v>760.3</v>
      </c>
      <c r="BB6" s="130">
        <v>821.7</v>
      </c>
      <c r="BC6" s="130">
        <v>261.5</v>
      </c>
      <c r="BD6" s="130">
        <v>346</v>
      </c>
      <c r="BE6" s="130">
        <v>399</v>
      </c>
      <c r="BF6" s="130">
        <v>594</v>
      </c>
      <c r="BG6" s="130">
        <v>109.4</v>
      </c>
      <c r="BH6" s="130">
        <v>302.3</v>
      </c>
      <c r="BI6" s="130">
        <v>526.9</v>
      </c>
      <c r="BJ6" s="130">
        <v>663.3</v>
      </c>
      <c r="BK6" s="130">
        <v>748.2</v>
      </c>
      <c r="BL6" s="130">
        <v>297.89999999999998</v>
      </c>
      <c r="BM6" s="130">
        <v>256.89999999999998</v>
      </c>
      <c r="BN6" s="130">
        <v>660.6</v>
      </c>
      <c r="BO6" s="130">
        <v>395.8</v>
      </c>
      <c r="BP6" s="130">
        <v>291.8</v>
      </c>
      <c r="BQ6" s="130">
        <v>707.1</v>
      </c>
      <c r="BR6" s="130">
        <v>801.3</v>
      </c>
      <c r="BS6" s="130">
        <v>573</v>
      </c>
      <c r="BT6" s="130">
        <v>629</v>
      </c>
      <c r="BU6" s="130">
        <v>170.1</v>
      </c>
      <c r="BV6" s="130">
        <v>481.9</v>
      </c>
      <c r="BW6" s="130">
        <v>509.8</v>
      </c>
      <c r="BX6" s="130">
        <v>620.29999999999995</v>
      </c>
      <c r="BY6" s="130">
        <v>516.5</v>
      </c>
      <c r="BZ6" s="130">
        <v>437.8</v>
      </c>
      <c r="CA6" s="130">
        <v>3343.4</v>
      </c>
      <c r="CB6" s="130">
        <v>1173.3</v>
      </c>
      <c r="CC6" s="130">
        <v>328.5</v>
      </c>
      <c r="CD6" s="130">
        <v>111.9</v>
      </c>
      <c r="CE6" s="130">
        <v>505.2</v>
      </c>
      <c r="CF6" s="130">
        <v>391.5</v>
      </c>
      <c r="CG6" s="130">
        <v>545.4</v>
      </c>
      <c r="CH6" s="130">
        <v>311.7</v>
      </c>
      <c r="CI6" s="130">
        <v>376.1</v>
      </c>
      <c r="CJ6" s="130">
        <v>426.6</v>
      </c>
      <c r="CK6" s="130">
        <v>355.1</v>
      </c>
      <c r="CL6" s="130">
        <v>759.6</v>
      </c>
      <c r="CM6" s="130">
        <v>350.4</v>
      </c>
      <c r="CN6" s="130">
        <v>546.6</v>
      </c>
      <c r="CO6" s="130">
        <v>468.5</v>
      </c>
      <c r="CP6" s="130">
        <v>695.6</v>
      </c>
      <c r="CQ6" s="130">
        <v>156.5</v>
      </c>
      <c r="CR6" s="130">
        <v>390</v>
      </c>
      <c r="CS6" s="130">
        <v>505.9</v>
      </c>
      <c r="CT6" s="130">
        <v>543.5</v>
      </c>
      <c r="CU6" s="130">
        <v>637.4</v>
      </c>
      <c r="CV6" s="130">
        <v>214.1</v>
      </c>
      <c r="CW6" s="130">
        <v>255.6</v>
      </c>
      <c r="CX6" s="130">
        <v>583.29999999999995</v>
      </c>
      <c r="CY6" s="130">
        <v>119</v>
      </c>
      <c r="CZ6" s="113">
        <v>251.7</v>
      </c>
      <c r="DA6" s="113">
        <v>236.4</v>
      </c>
      <c r="DB6" s="130">
        <v>374.5</v>
      </c>
      <c r="DC6" s="130">
        <v>322.5</v>
      </c>
      <c r="DD6" s="130">
        <v>771.4</v>
      </c>
      <c r="DE6" s="130">
        <v>284.39999999999998</v>
      </c>
      <c r="DF6" s="130">
        <v>858</v>
      </c>
      <c r="DG6" s="130">
        <v>426.5</v>
      </c>
    </row>
    <row r="7" spans="1:111" s="131" customFormat="1">
      <c r="A7" s="130">
        <v>2013</v>
      </c>
      <c r="B7" s="130">
        <v>1432.3</v>
      </c>
      <c r="C7" s="130">
        <v>643.1</v>
      </c>
      <c r="D7" s="130">
        <v>472.2</v>
      </c>
      <c r="E7" s="130">
        <v>1006.9</v>
      </c>
      <c r="F7" s="130">
        <v>365.9</v>
      </c>
      <c r="G7" s="130">
        <v>653.79999999999995</v>
      </c>
      <c r="H7" s="130">
        <v>766.5</v>
      </c>
      <c r="I7" s="130">
        <v>520.20000000000005</v>
      </c>
      <c r="J7" s="130">
        <v>553</v>
      </c>
      <c r="K7" s="130">
        <v>823.8</v>
      </c>
      <c r="L7" s="130">
        <v>459.8</v>
      </c>
      <c r="M7" s="130">
        <v>271.8</v>
      </c>
      <c r="N7" s="130">
        <v>507.8</v>
      </c>
      <c r="O7" s="130">
        <v>572.1</v>
      </c>
      <c r="P7" s="130">
        <v>706.6</v>
      </c>
      <c r="Q7" s="130">
        <v>580.20000000000005</v>
      </c>
      <c r="R7" s="130">
        <v>807.2</v>
      </c>
      <c r="S7" s="130">
        <v>345.9</v>
      </c>
      <c r="T7" s="130">
        <v>262.5</v>
      </c>
      <c r="U7" s="130">
        <v>441.7</v>
      </c>
      <c r="V7" s="130">
        <v>473.4</v>
      </c>
      <c r="W7" s="130">
        <v>254.2</v>
      </c>
      <c r="X7" s="130">
        <v>97.3</v>
      </c>
      <c r="Y7" s="130">
        <v>594</v>
      </c>
      <c r="Z7" s="130">
        <v>263.89999999999998</v>
      </c>
      <c r="AA7" s="130">
        <v>711.5</v>
      </c>
      <c r="AB7" s="130">
        <v>214.5</v>
      </c>
      <c r="AC7" s="130">
        <v>632.9</v>
      </c>
      <c r="AD7" s="130">
        <v>641.9</v>
      </c>
      <c r="AE7" s="130">
        <v>366.6</v>
      </c>
      <c r="AF7" s="130">
        <v>1053.2</v>
      </c>
      <c r="AG7" s="130">
        <v>243.3</v>
      </c>
      <c r="AH7" s="130">
        <v>449.5</v>
      </c>
      <c r="AI7" s="130">
        <v>716.7</v>
      </c>
      <c r="AJ7" s="130">
        <v>228.4</v>
      </c>
      <c r="AK7" s="130">
        <v>384.5</v>
      </c>
      <c r="AL7" s="130">
        <v>280.2</v>
      </c>
      <c r="AM7" s="130">
        <v>74.2</v>
      </c>
      <c r="AN7" s="130">
        <v>161.9</v>
      </c>
      <c r="AO7" s="130">
        <v>621.70000000000005</v>
      </c>
      <c r="AP7" s="130">
        <v>147.4</v>
      </c>
      <c r="AQ7" s="130">
        <v>510.1</v>
      </c>
      <c r="AR7" s="130">
        <v>166.3</v>
      </c>
      <c r="AS7" s="130">
        <v>193.6</v>
      </c>
      <c r="AT7" s="130">
        <v>508.1</v>
      </c>
      <c r="AU7" s="130">
        <v>121.5</v>
      </c>
      <c r="AV7" s="130">
        <v>124.7</v>
      </c>
      <c r="AW7" s="130">
        <v>928.5</v>
      </c>
      <c r="AX7" s="130">
        <v>509.1</v>
      </c>
      <c r="AY7" s="130">
        <v>578.1</v>
      </c>
      <c r="AZ7" s="130">
        <v>419.6</v>
      </c>
      <c r="BA7" s="130">
        <v>759.7</v>
      </c>
      <c r="BB7" s="130">
        <v>822.1</v>
      </c>
      <c r="BC7" s="130">
        <v>262.3</v>
      </c>
      <c r="BD7" s="130">
        <v>346.7</v>
      </c>
      <c r="BE7" s="130">
        <v>400.1</v>
      </c>
      <c r="BF7" s="130">
        <v>595.1</v>
      </c>
      <c r="BG7" s="130">
        <v>109.8</v>
      </c>
      <c r="BH7" s="130">
        <v>300.8</v>
      </c>
      <c r="BI7" s="130">
        <v>527.4</v>
      </c>
      <c r="BJ7" s="130">
        <v>661</v>
      </c>
      <c r="BK7" s="130">
        <v>750.2</v>
      </c>
      <c r="BL7" s="130">
        <v>300.5</v>
      </c>
      <c r="BM7" s="130">
        <v>257.60000000000002</v>
      </c>
      <c r="BN7" s="130">
        <v>662.8</v>
      </c>
      <c r="BO7" s="130">
        <v>399.6</v>
      </c>
      <c r="BP7" s="130">
        <v>289.89999999999998</v>
      </c>
      <c r="BQ7" s="130">
        <v>705.5</v>
      </c>
      <c r="BR7" s="130">
        <v>808.3</v>
      </c>
      <c r="BS7" s="130">
        <v>560</v>
      </c>
      <c r="BT7" s="130">
        <v>607.20000000000005</v>
      </c>
      <c r="BU7" s="130">
        <v>170.9</v>
      </c>
      <c r="BV7" s="130">
        <v>480</v>
      </c>
      <c r="BW7" s="130">
        <v>512.1</v>
      </c>
      <c r="BX7" s="130">
        <v>622.6</v>
      </c>
      <c r="BY7" s="130">
        <v>515</v>
      </c>
      <c r="BZ7" s="130">
        <v>438.6</v>
      </c>
      <c r="CA7" s="130">
        <v>3358.4</v>
      </c>
      <c r="CB7" s="130">
        <v>1188</v>
      </c>
      <c r="CC7" s="130">
        <v>329.7</v>
      </c>
      <c r="CD7" s="130">
        <v>112</v>
      </c>
      <c r="CE7" s="130">
        <v>508.4</v>
      </c>
      <c r="CF7" s="130">
        <v>392</v>
      </c>
      <c r="CG7" s="130">
        <v>547.4</v>
      </c>
      <c r="CH7" s="130">
        <v>310.2</v>
      </c>
      <c r="CI7" s="130">
        <v>379.4</v>
      </c>
      <c r="CJ7" s="130">
        <v>426.8</v>
      </c>
      <c r="CK7" s="130">
        <v>356</v>
      </c>
      <c r="CL7" s="130">
        <v>759</v>
      </c>
      <c r="CM7" s="130">
        <v>352.2</v>
      </c>
      <c r="CN7" s="130">
        <v>550.4</v>
      </c>
      <c r="CO7" s="130">
        <v>470.4</v>
      </c>
      <c r="CP7" s="130">
        <v>687.6</v>
      </c>
      <c r="CQ7" s="130">
        <v>157</v>
      </c>
      <c r="CR7" s="130">
        <v>390.2</v>
      </c>
      <c r="CS7" s="130">
        <v>507.3</v>
      </c>
      <c r="CT7" s="130">
        <v>546.79999999999995</v>
      </c>
      <c r="CU7" s="130">
        <v>641.9</v>
      </c>
      <c r="CV7" s="130">
        <v>214.7</v>
      </c>
      <c r="CW7" s="130">
        <v>256.89999999999998</v>
      </c>
      <c r="CX7" s="130">
        <v>586.5</v>
      </c>
      <c r="CY7" s="130">
        <v>120.1</v>
      </c>
      <c r="CZ7" s="113">
        <v>258.39999999999998</v>
      </c>
      <c r="DA7" s="113">
        <v>236.4</v>
      </c>
      <c r="DB7" s="130">
        <v>379.1</v>
      </c>
      <c r="DC7" s="130">
        <v>325.39999999999998</v>
      </c>
      <c r="DD7" s="130">
        <v>778.5</v>
      </c>
      <c r="DE7" s="130">
        <v>285.60000000000002</v>
      </c>
      <c r="DF7" s="130">
        <v>870.6</v>
      </c>
      <c r="DG7" s="130">
        <v>429.2</v>
      </c>
    </row>
    <row r="8" spans="1:111" s="131" customFormat="1">
      <c r="A8" s="130">
        <v>2014</v>
      </c>
      <c r="B8" s="130">
        <v>1438.7</v>
      </c>
      <c r="C8" s="130">
        <v>648.70000000000005</v>
      </c>
      <c r="D8" s="130">
        <v>477.1</v>
      </c>
      <c r="E8" s="130">
        <v>1023.5</v>
      </c>
      <c r="F8" s="130">
        <v>368.6</v>
      </c>
      <c r="G8" s="130">
        <v>661.1</v>
      </c>
      <c r="H8" s="130">
        <v>767.6</v>
      </c>
      <c r="I8" s="130">
        <v>526.5</v>
      </c>
      <c r="J8" s="130">
        <v>560.29999999999995</v>
      </c>
      <c r="K8" s="130">
        <v>828.5</v>
      </c>
      <c r="L8" s="130">
        <v>461.3</v>
      </c>
      <c r="M8" s="130">
        <v>272.10000000000002</v>
      </c>
      <c r="N8" s="130">
        <v>508.5</v>
      </c>
      <c r="O8" s="130">
        <v>580.70000000000005</v>
      </c>
      <c r="P8" s="130">
        <v>715.8</v>
      </c>
      <c r="Q8" s="130">
        <v>583.79999999999995</v>
      </c>
      <c r="R8" s="130">
        <v>813.7</v>
      </c>
      <c r="S8" s="130">
        <v>348.1</v>
      </c>
      <c r="T8" s="130">
        <v>263.8</v>
      </c>
      <c r="U8" s="130">
        <v>443</v>
      </c>
      <c r="V8" s="130">
        <v>475.1</v>
      </c>
      <c r="W8" s="130">
        <v>255.7</v>
      </c>
      <c r="X8" s="130">
        <v>97.5</v>
      </c>
      <c r="Y8" s="130">
        <v>597.1</v>
      </c>
      <c r="Z8" s="130">
        <v>265.7</v>
      </c>
      <c r="AA8" s="130">
        <v>712.8</v>
      </c>
      <c r="AB8" s="130">
        <v>215.3</v>
      </c>
      <c r="AC8" s="130">
        <v>634.4</v>
      </c>
      <c r="AD8" s="130">
        <v>642.29999999999995</v>
      </c>
      <c r="AE8" s="130">
        <v>371.1</v>
      </c>
      <c r="AF8" s="130">
        <v>1051.4000000000001</v>
      </c>
      <c r="AG8" s="130">
        <v>243.4</v>
      </c>
      <c r="AH8" s="130">
        <v>449.6</v>
      </c>
      <c r="AI8" s="130">
        <v>720.5</v>
      </c>
      <c r="AJ8" s="130">
        <v>227.2</v>
      </c>
      <c r="AK8" s="130">
        <v>384.5</v>
      </c>
      <c r="AL8" s="130">
        <v>279.8</v>
      </c>
      <c r="AM8" s="130">
        <v>73.8</v>
      </c>
      <c r="AN8" s="130">
        <v>160.6</v>
      </c>
      <c r="AO8" s="130">
        <v>620.9</v>
      </c>
      <c r="AP8" s="130">
        <v>147.69999999999999</v>
      </c>
      <c r="AQ8" s="130">
        <v>517.70000000000005</v>
      </c>
      <c r="AR8" s="130">
        <v>167.8</v>
      </c>
      <c r="AS8" s="130">
        <v>198.2</v>
      </c>
      <c r="AT8" s="130">
        <v>513.1</v>
      </c>
      <c r="AU8" s="130">
        <v>122.3</v>
      </c>
      <c r="AV8" s="130">
        <v>126.9</v>
      </c>
      <c r="AW8" s="130">
        <v>954.2</v>
      </c>
      <c r="AX8" s="130">
        <v>526.70000000000005</v>
      </c>
      <c r="AY8" s="130">
        <v>595.6</v>
      </c>
      <c r="AZ8" s="130">
        <v>427.5</v>
      </c>
      <c r="BA8" s="130">
        <v>773.1</v>
      </c>
      <c r="BB8" s="130">
        <v>827.3</v>
      </c>
      <c r="BC8" s="130">
        <v>265.10000000000002</v>
      </c>
      <c r="BD8" s="130">
        <v>347</v>
      </c>
      <c r="BE8" s="130">
        <v>400.4</v>
      </c>
      <c r="BF8" s="130">
        <v>595.5</v>
      </c>
      <c r="BG8" s="130">
        <v>110.2</v>
      </c>
      <c r="BH8" s="130">
        <v>300.3</v>
      </c>
      <c r="BI8" s="130">
        <v>525.70000000000005</v>
      </c>
      <c r="BJ8" s="130">
        <v>658.5</v>
      </c>
      <c r="BK8" s="130">
        <v>741.4</v>
      </c>
      <c r="BL8" s="130">
        <v>296.5</v>
      </c>
      <c r="BM8" s="130">
        <v>257.10000000000002</v>
      </c>
      <c r="BN8" s="130">
        <v>671.4</v>
      </c>
      <c r="BO8" s="130">
        <v>396.1</v>
      </c>
      <c r="BP8" s="130">
        <v>291.5</v>
      </c>
      <c r="BQ8" s="130">
        <v>703.8</v>
      </c>
      <c r="BR8" s="130">
        <v>819</v>
      </c>
      <c r="BS8" s="130">
        <v>563.29999999999995</v>
      </c>
      <c r="BT8" s="130">
        <v>608.70000000000005</v>
      </c>
      <c r="BU8" s="130">
        <v>172.1</v>
      </c>
      <c r="BV8" s="130">
        <v>483.2</v>
      </c>
      <c r="BW8" s="130">
        <v>518.79999999999995</v>
      </c>
      <c r="BX8" s="130">
        <v>630.9</v>
      </c>
      <c r="BY8" s="130">
        <v>525.5</v>
      </c>
      <c r="BZ8" s="130">
        <v>444.9</v>
      </c>
      <c r="CA8" s="130">
        <v>3375.2</v>
      </c>
      <c r="CB8" s="130">
        <v>1210.7</v>
      </c>
      <c r="CC8" s="130">
        <v>330</v>
      </c>
      <c r="CD8" s="130">
        <v>111.9</v>
      </c>
      <c r="CE8" s="130">
        <v>508.9</v>
      </c>
      <c r="CF8" s="130">
        <v>392.5</v>
      </c>
      <c r="CG8" s="130">
        <v>548.79999999999995</v>
      </c>
      <c r="CH8" s="130">
        <v>310.10000000000002</v>
      </c>
      <c r="CI8" s="130">
        <v>380.4</v>
      </c>
      <c r="CJ8" s="130">
        <v>426</v>
      </c>
      <c r="CK8" s="130">
        <v>355.7</v>
      </c>
      <c r="CL8" s="130">
        <v>759</v>
      </c>
      <c r="CM8" s="130">
        <v>353</v>
      </c>
      <c r="CN8" s="130">
        <v>554.29999999999995</v>
      </c>
      <c r="CO8" s="130">
        <v>471.7</v>
      </c>
      <c r="CP8" s="130">
        <v>688.1</v>
      </c>
      <c r="CQ8" s="130">
        <v>157.19999999999999</v>
      </c>
      <c r="CR8" s="130">
        <v>383.1</v>
      </c>
      <c r="CS8" s="130">
        <v>507.3</v>
      </c>
      <c r="CT8" s="130">
        <v>550.5</v>
      </c>
      <c r="CU8" s="130">
        <v>646.5</v>
      </c>
      <c r="CV8" s="130">
        <v>216</v>
      </c>
      <c r="CW8" s="130">
        <v>258.8</v>
      </c>
      <c r="CX8" s="130">
        <v>594.4</v>
      </c>
      <c r="CY8" s="130">
        <v>121.2</v>
      </c>
      <c r="CZ8" s="113">
        <v>257</v>
      </c>
      <c r="DA8" s="113">
        <v>237.8</v>
      </c>
      <c r="DB8" s="130">
        <v>382.9</v>
      </c>
      <c r="DC8" s="130">
        <v>328.3</v>
      </c>
      <c r="DD8" s="130">
        <v>787</v>
      </c>
      <c r="DE8" s="130">
        <v>290</v>
      </c>
      <c r="DF8" s="130">
        <v>880.8</v>
      </c>
      <c r="DG8" s="130">
        <v>432.3</v>
      </c>
    </row>
    <row r="9" spans="1:111" s="131" customFormat="1">
      <c r="A9" s="130">
        <v>2015</v>
      </c>
      <c r="B9" s="130">
        <v>1442.97</v>
      </c>
      <c r="C9" s="130">
        <v>653.4</v>
      </c>
      <c r="D9" s="130">
        <v>480.9</v>
      </c>
      <c r="E9" s="130">
        <v>1028.7</v>
      </c>
      <c r="F9" s="130">
        <v>370.85</v>
      </c>
      <c r="G9" s="130">
        <v>667.01</v>
      </c>
      <c r="H9" s="130">
        <v>766.77</v>
      </c>
      <c r="I9" s="130">
        <v>530.55999999999995</v>
      </c>
      <c r="J9" s="130">
        <v>564.45000000000005</v>
      </c>
      <c r="K9" s="130">
        <v>828.03</v>
      </c>
      <c r="L9" s="130">
        <v>461.12</v>
      </c>
      <c r="M9" s="130">
        <v>271.67</v>
      </c>
      <c r="N9" s="130">
        <v>507.85</v>
      </c>
      <c r="O9" s="130">
        <v>586.28</v>
      </c>
      <c r="P9" s="130">
        <v>723.55</v>
      </c>
      <c r="Q9" s="130">
        <v>586.57000000000005</v>
      </c>
      <c r="R9" s="130">
        <v>811.21</v>
      </c>
      <c r="S9" s="130">
        <v>349.48</v>
      </c>
      <c r="T9" s="130">
        <v>263.70999999999998</v>
      </c>
      <c r="U9" s="130">
        <v>443.11</v>
      </c>
      <c r="V9" s="130">
        <v>478.09</v>
      </c>
      <c r="W9" s="130">
        <v>256.38</v>
      </c>
      <c r="X9" s="130">
        <v>97.36</v>
      </c>
      <c r="Y9" s="130">
        <v>597.49</v>
      </c>
      <c r="Z9" s="130">
        <v>266.38</v>
      </c>
      <c r="AA9" s="130">
        <v>717.72</v>
      </c>
      <c r="AB9" s="130">
        <v>216.5</v>
      </c>
      <c r="AC9" s="130">
        <v>634.95000000000005</v>
      </c>
      <c r="AD9" s="130">
        <v>649.51</v>
      </c>
      <c r="AE9" s="130">
        <v>376.35</v>
      </c>
      <c r="AF9" s="130">
        <v>1042.6500000000001</v>
      </c>
      <c r="AG9" s="130">
        <v>246.2</v>
      </c>
      <c r="AH9" s="130">
        <v>449.06</v>
      </c>
      <c r="AI9" s="130">
        <v>717.73</v>
      </c>
      <c r="AJ9" s="130">
        <v>228.5</v>
      </c>
      <c r="AK9" s="130">
        <v>384.79</v>
      </c>
      <c r="AL9" s="130">
        <v>279.95</v>
      </c>
      <c r="AM9" s="130">
        <v>73.8</v>
      </c>
      <c r="AN9" s="130">
        <v>161.61000000000001</v>
      </c>
      <c r="AO9" s="130">
        <v>622.1</v>
      </c>
      <c r="AP9" s="130">
        <v>147.69</v>
      </c>
      <c r="AQ9" s="130">
        <v>520.38</v>
      </c>
      <c r="AR9" s="130">
        <v>166.73</v>
      </c>
      <c r="AS9" s="130">
        <v>198.34</v>
      </c>
      <c r="AT9" s="130">
        <v>516.59</v>
      </c>
      <c r="AU9" s="130">
        <v>123.52</v>
      </c>
      <c r="AV9" s="130">
        <v>127.26</v>
      </c>
      <c r="AW9" s="130">
        <v>960.63</v>
      </c>
      <c r="AX9" s="130">
        <v>530.36</v>
      </c>
      <c r="AY9" s="130">
        <v>596.99</v>
      </c>
      <c r="AZ9" s="130">
        <v>399.28</v>
      </c>
      <c r="BA9" s="130">
        <v>774.4</v>
      </c>
      <c r="BB9" s="130">
        <v>829.27</v>
      </c>
      <c r="BC9" s="130">
        <v>267.97000000000003</v>
      </c>
      <c r="BD9" s="130">
        <v>345.94</v>
      </c>
      <c r="BE9" s="130">
        <v>398.18</v>
      </c>
      <c r="BF9" s="130">
        <v>591.58000000000004</v>
      </c>
      <c r="BG9" s="130">
        <v>110.29</v>
      </c>
      <c r="BH9" s="130">
        <v>299.08999999999997</v>
      </c>
      <c r="BI9" s="130">
        <v>526.48</v>
      </c>
      <c r="BJ9" s="130">
        <v>643.19000000000005</v>
      </c>
      <c r="BK9" s="130">
        <v>744.42</v>
      </c>
      <c r="BL9" s="130">
        <v>300.41000000000003</v>
      </c>
      <c r="BM9" s="130">
        <v>250.97</v>
      </c>
      <c r="BN9" s="130">
        <v>680.36</v>
      </c>
      <c r="BO9" s="130">
        <v>402.92</v>
      </c>
      <c r="BP9" s="130">
        <v>289.29000000000002</v>
      </c>
      <c r="BQ9" s="130">
        <v>701.1</v>
      </c>
      <c r="BR9" s="130">
        <v>821.37</v>
      </c>
      <c r="BS9" s="130">
        <v>564.39</v>
      </c>
      <c r="BT9" s="130">
        <v>609.17999999999995</v>
      </c>
      <c r="BU9" s="130">
        <v>169.97</v>
      </c>
      <c r="BV9" s="130">
        <v>480.82</v>
      </c>
      <c r="BW9" s="130">
        <v>528.27</v>
      </c>
      <c r="BX9" s="130">
        <v>635.28</v>
      </c>
      <c r="BY9" s="130">
        <v>518.03</v>
      </c>
      <c r="BZ9" s="130">
        <v>447.7</v>
      </c>
      <c r="CA9" s="130">
        <v>3371.84</v>
      </c>
      <c r="CB9" s="130">
        <v>1228.05</v>
      </c>
      <c r="CC9" s="130">
        <v>327.45999999999998</v>
      </c>
      <c r="CD9" s="130">
        <v>110.66</v>
      </c>
      <c r="CE9" s="130">
        <v>505.68</v>
      </c>
      <c r="CF9" s="130">
        <v>389.99</v>
      </c>
      <c r="CG9" s="130">
        <v>545.48</v>
      </c>
      <c r="CH9" s="130">
        <v>305.31</v>
      </c>
      <c r="CI9" s="130">
        <v>378.75</v>
      </c>
      <c r="CJ9" s="130">
        <v>420.43</v>
      </c>
      <c r="CK9" s="130">
        <v>353.79</v>
      </c>
      <c r="CL9" s="130">
        <v>742.33</v>
      </c>
      <c r="CM9" s="130">
        <v>349.16</v>
      </c>
      <c r="CN9" s="130">
        <v>552.08000000000004</v>
      </c>
      <c r="CO9" s="130">
        <v>467.39</v>
      </c>
      <c r="CP9" s="130">
        <v>682.8</v>
      </c>
      <c r="CQ9" s="130">
        <v>154.91</v>
      </c>
      <c r="CR9" s="130">
        <v>379.52</v>
      </c>
      <c r="CS9" s="130">
        <v>503.68</v>
      </c>
      <c r="CT9" s="130">
        <v>555.57000000000005</v>
      </c>
      <c r="CU9" s="130">
        <v>647.85</v>
      </c>
      <c r="CV9" s="130">
        <v>218.5</v>
      </c>
      <c r="CW9" s="130">
        <v>259.10000000000002</v>
      </c>
      <c r="CX9" s="130">
        <v>599.29999999999995</v>
      </c>
      <c r="CY9" s="130">
        <v>120.86</v>
      </c>
      <c r="CZ9" s="113">
        <v>250</v>
      </c>
      <c r="DA9" s="113">
        <v>235.31</v>
      </c>
      <c r="DB9" s="130">
        <v>391.79</v>
      </c>
      <c r="DC9" s="130">
        <v>333.4</v>
      </c>
      <c r="DD9" s="130">
        <v>793.35</v>
      </c>
      <c r="DE9" s="130">
        <v>296.49</v>
      </c>
      <c r="DF9" s="130">
        <v>904.2</v>
      </c>
      <c r="DG9" s="130">
        <v>436.8</v>
      </c>
    </row>
    <row r="10" spans="1:111" s="131" customFormat="1">
      <c r="A10" s="130">
        <v>2016</v>
      </c>
      <c r="B10" s="130">
        <v>1450</v>
      </c>
      <c r="C10" s="130">
        <v>663</v>
      </c>
      <c r="D10" s="130">
        <v>486</v>
      </c>
      <c r="E10" s="130">
        <v>1041</v>
      </c>
      <c r="F10" s="130">
        <v>375</v>
      </c>
      <c r="G10" s="130">
        <v>678</v>
      </c>
      <c r="H10" s="130">
        <v>767</v>
      </c>
      <c r="I10" s="130">
        <v>534</v>
      </c>
      <c r="J10" s="130">
        <v>568</v>
      </c>
      <c r="K10" s="130">
        <v>831</v>
      </c>
      <c r="L10" s="130">
        <v>462</v>
      </c>
      <c r="M10" s="130">
        <v>272</v>
      </c>
      <c r="N10" s="130">
        <v>508</v>
      </c>
      <c r="O10" s="130">
        <v>592</v>
      </c>
      <c r="P10" s="130">
        <v>736</v>
      </c>
      <c r="Q10" s="130">
        <v>591</v>
      </c>
      <c r="R10" s="130">
        <v>818</v>
      </c>
      <c r="S10" s="130">
        <v>352</v>
      </c>
      <c r="T10" s="130">
        <v>265</v>
      </c>
      <c r="U10" s="130">
        <v>445</v>
      </c>
      <c r="V10" s="130">
        <v>481</v>
      </c>
      <c r="W10" s="130">
        <v>257</v>
      </c>
      <c r="X10" s="130">
        <v>97</v>
      </c>
      <c r="Y10" s="130">
        <v>600</v>
      </c>
      <c r="Z10" s="130">
        <v>268</v>
      </c>
      <c r="AA10" s="130">
        <v>730</v>
      </c>
      <c r="AB10" s="130">
        <v>217</v>
      </c>
      <c r="AC10" s="130">
        <v>647</v>
      </c>
      <c r="AD10" s="130">
        <v>654</v>
      </c>
      <c r="AE10" s="130">
        <v>380</v>
      </c>
      <c r="AF10" s="130">
        <v>1062</v>
      </c>
      <c r="AG10" s="130">
        <v>389</v>
      </c>
      <c r="AH10" s="130">
        <v>454</v>
      </c>
      <c r="AI10" s="130">
        <v>587</v>
      </c>
      <c r="AJ10" s="130">
        <v>229</v>
      </c>
      <c r="AK10" s="130">
        <v>388</v>
      </c>
      <c r="AL10" s="130">
        <v>280</v>
      </c>
      <c r="AM10" s="130">
        <v>171</v>
      </c>
      <c r="AN10" s="130">
        <v>162</v>
      </c>
      <c r="AO10" s="130">
        <v>529</v>
      </c>
      <c r="AP10" s="130">
        <v>148</v>
      </c>
      <c r="AQ10" s="130">
        <v>523</v>
      </c>
      <c r="AR10" s="130">
        <v>169</v>
      </c>
      <c r="AS10" s="130">
        <v>200</v>
      </c>
      <c r="AT10" s="130">
        <v>520</v>
      </c>
      <c r="AU10" s="130">
        <v>124</v>
      </c>
      <c r="AV10" s="130">
        <v>128</v>
      </c>
      <c r="AW10" s="130">
        <v>971</v>
      </c>
      <c r="AX10" s="130">
        <v>535</v>
      </c>
      <c r="AY10" s="130">
        <v>602</v>
      </c>
      <c r="AZ10" s="130">
        <v>401</v>
      </c>
      <c r="BA10" s="130">
        <v>782</v>
      </c>
      <c r="BB10" s="130">
        <v>834</v>
      </c>
      <c r="BC10" s="130">
        <v>270</v>
      </c>
      <c r="BD10" s="130">
        <v>348</v>
      </c>
      <c r="BE10" s="130">
        <v>394</v>
      </c>
      <c r="BF10" s="130">
        <v>594</v>
      </c>
      <c r="BG10" s="130">
        <v>111</v>
      </c>
      <c r="BH10" s="130">
        <v>300</v>
      </c>
      <c r="BI10" s="130">
        <v>523</v>
      </c>
      <c r="BJ10" s="130">
        <v>646</v>
      </c>
      <c r="BK10" s="130">
        <v>747</v>
      </c>
      <c r="BL10" s="130">
        <v>304</v>
      </c>
      <c r="BM10" s="130">
        <v>252</v>
      </c>
      <c r="BN10" s="130">
        <v>696</v>
      </c>
      <c r="BO10" s="130">
        <v>404</v>
      </c>
      <c r="BP10" s="130">
        <v>290</v>
      </c>
      <c r="BQ10" s="130">
        <v>687.2</v>
      </c>
      <c r="BR10" s="130">
        <v>830</v>
      </c>
      <c r="BS10" s="130">
        <v>571</v>
      </c>
      <c r="BT10" s="130">
        <v>611</v>
      </c>
      <c r="BU10" s="130">
        <v>171</v>
      </c>
      <c r="BV10" s="130">
        <v>484</v>
      </c>
      <c r="BW10" s="130">
        <v>535</v>
      </c>
      <c r="BX10" s="130">
        <v>645</v>
      </c>
      <c r="BY10" s="130">
        <v>523</v>
      </c>
      <c r="BZ10" s="130">
        <v>453</v>
      </c>
      <c r="CA10" s="130">
        <v>3392</v>
      </c>
      <c r="CB10" s="130">
        <v>1399</v>
      </c>
      <c r="CC10" s="130">
        <v>327</v>
      </c>
      <c r="CD10" s="130">
        <v>111</v>
      </c>
      <c r="CE10" s="130">
        <v>508</v>
      </c>
      <c r="CF10" s="130">
        <v>392</v>
      </c>
      <c r="CG10" s="130">
        <v>545</v>
      </c>
      <c r="CH10" s="130">
        <v>305</v>
      </c>
      <c r="CI10" s="130">
        <v>378</v>
      </c>
      <c r="CJ10" s="130">
        <v>420</v>
      </c>
      <c r="CK10" s="130">
        <v>355</v>
      </c>
      <c r="CL10" s="130">
        <v>741</v>
      </c>
      <c r="CM10" s="130">
        <v>350</v>
      </c>
      <c r="CN10" s="130">
        <v>556</v>
      </c>
      <c r="CO10" s="130">
        <v>467</v>
      </c>
      <c r="CP10" s="130">
        <v>684</v>
      </c>
      <c r="CQ10" s="130">
        <v>155</v>
      </c>
      <c r="CR10" s="130">
        <v>375</v>
      </c>
      <c r="CS10" s="130">
        <v>355</v>
      </c>
      <c r="CT10" s="130">
        <v>560</v>
      </c>
      <c r="CU10" s="130">
        <v>653</v>
      </c>
      <c r="CV10" s="130">
        <v>220</v>
      </c>
      <c r="CW10" s="130">
        <v>261</v>
      </c>
      <c r="CX10" s="130">
        <v>609</v>
      </c>
      <c r="CY10" s="130">
        <v>122</v>
      </c>
      <c r="CZ10" s="113">
        <v>251.3</v>
      </c>
      <c r="DA10" s="113">
        <v>237</v>
      </c>
      <c r="DB10" s="130">
        <v>401</v>
      </c>
      <c r="DC10" s="130">
        <v>340</v>
      </c>
      <c r="DD10" s="130">
        <v>802</v>
      </c>
      <c r="DE10" s="130">
        <v>300</v>
      </c>
      <c r="DF10" s="130">
        <v>916.8</v>
      </c>
      <c r="DG10" s="130">
        <v>440.6</v>
      </c>
    </row>
    <row r="11" spans="1:111" s="131" customFormat="1">
      <c r="A11" s="130">
        <v>2017</v>
      </c>
      <c r="B11" s="130">
        <v>1455</v>
      </c>
      <c r="C11" s="130">
        <v>681</v>
      </c>
      <c r="D11" s="130">
        <v>493</v>
      </c>
      <c r="E11" s="130">
        <v>1039</v>
      </c>
      <c r="F11" s="130">
        <v>379</v>
      </c>
      <c r="G11" s="130">
        <v>691</v>
      </c>
      <c r="H11" s="130">
        <v>764</v>
      </c>
      <c r="I11" s="130">
        <v>533</v>
      </c>
      <c r="J11" s="130">
        <v>561</v>
      </c>
      <c r="K11" s="130">
        <v>826</v>
      </c>
      <c r="L11" s="130">
        <v>460</v>
      </c>
      <c r="M11" s="130">
        <v>271</v>
      </c>
      <c r="N11" s="130">
        <v>505</v>
      </c>
      <c r="O11" s="130">
        <v>591</v>
      </c>
      <c r="P11" s="130">
        <v>754</v>
      </c>
      <c r="Q11" s="130">
        <v>597</v>
      </c>
      <c r="R11" s="130">
        <v>825</v>
      </c>
      <c r="S11" s="130">
        <v>356</v>
      </c>
      <c r="T11" s="130">
        <v>266</v>
      </c>
      <c r="U11" s="130">
        <v>446</v>
      </c>
      <c r="V11" s="130">
        <v>486</v>
      </c>
      <c r="W11" s="130">
        <v>258</v>
      </c>
      <c r="X11" s="130">
        <v>97</v>
      </c>
      <c r="Y11" s="130">
        <v>604</v>
      </c>
      <c r="Z11" s="130">
        <v>269</v>
      </c>
      <c r="AA11" s="130">
        <v>743</v>
      </c>
      <c r="AB11" s="130">
        <v>217</v>
      </c>
      <c r="AC11" s="130">
        <v>651</v>
      </c>
      <c r="AD11" s="130">
        <v>656</v>
      </c>
      <c r="AE11" s="130">
        <v>381</v>
      </c>
      <c r="AF11" s="130">
        <v>1070</v>
      </c>
      <c r="AG11" s="130">
        <v>390</v>
      </c>
      <c r="AH11" s="130">
        <v>454</v>
      </c>
      <c r="AI11" s="130">
        <v>588</v>
      </c>
      <c r="AJ11" s="130">
        <v>229</v>
      </c>
      <c r="AK11" s="130">
        <v>388</v>
      </c>
      <c r="AL11" s="130">
        <v>280</v>
      </c>
      <c r="AM11" s="130">
        <v>171</v>
      </c>
      <c r="AN11" s="130">
        <v>162</v>
      </c>
      <c r="AO11" s="130">
        <v>531</v>
      </c>
      <c r="AP11" s="130">
        <v>148</v>
      </c>
      <c r="AQ11" s="130">
        <v>525</v>
      </c>
      <c r="AR11" s="130">
        <v>169</v>
      </c>
      <c r="AS11" s="130">
        <v>200</v>
      </c>
      <c r="AT11" s="130">
        <v>520</v>
      </c>
      <c r="AU11" s="130">
        <v>122</v>
      </c>
      <c r="AV11" s="130">
        <v>128</v>
      </c>
      <c r="AW11" s="130">
        <v>974</v>
      </c>
      <c r="AX11" s="130">
        <v>536</v>
      </c>
      <c r="AY11" s="130">
        <v>602</v>
      </c>
      <c r="AZ11" s="130">
        <v>431</v>
      </c>
      <c r="BA11" s="130">
        <v>783</v>
      </c>
      <c r="BB11" s="130">
        <v>854</v>
      </c>
      <c r="BC11" s="130">
        <v>271</v>
      </c>
      <c r="BD11" s="130">
        <v>346</v>
      </c>
      <c r="BE11" s="130">
        <v>392</v>
      </c>
      <c r="BF11" s="130">
        <v>592</v>
      </c>
      <c r="BG11" s="130">
        <v>111</v>
      </c>
      <c r="BH11" s="130">
        <v>294</v>
      </c>
      <c r="BI11" s="130">
        <v>519</v>
      </c>
      <c r="BJ11" s="130">
        <v>642</v>
      </c>
      <c r="BK11" s="130">
        <v>740</v>
      </c>
      <c r="BL11" s="130">
        <v>304</v>
      </c>
      <c r="BM11" s="130">
        <v>250</v>
      </c>
      <c r="BN11" s="130">
        <v>709</v>
      </c>
      <c r="BO11" s="130">
        <v>403</v>
      </c>
      <c r="BP11" s="130">
        <v>288</v>
      </c>
      <c r="BQ11" s="130">
        <v>669</v>
      </c>
      <c r="BR11" s="130">
        <v>826</v>
      </c>
      <c r="BS11" s="130">
        <v>567</v>
      </c>
      <c r="BT11" s="130">
        <v>606</v>
      </c>
      <c r="BU11" s="130">
        <v>170</v>
      </c>
      <c r="BV11" s="130">
        <v>479</v>
      </c>
      <c r="BW11" s="130">
        <v>534</v>
      </c>
      <c r="BX11" s="130">
        <v>642</v>
      </c>
      <c r="BY11" s="130">
        <v>522</v>
      </c>
      <c r="BZ11" s="130">
        <v>454</v>
      </c>
      <c r="CA11" s="130">
        <v>3390</v>
      </c>
      <c r="CB11" s="130">
        <v>1435</v>
      </c>
      <c r="CC11" s="130">
        <v>324</v>
      </c>
      <c r="CD11" s="130">
        <v>109</v>
      </c>
      <c r="CE11" s="130">
        <v>510</v>
      </c>
      <c r="CF11" s="130">
        <v>388</v>
      </c>
      <c r="CG11" s="130">
        <v>537</v>
      </c>
      <c r="CH11" s="130">
        <v>303</v>
      </c>
      <c r="CI11" s="130">
        <v>370</v>
      </c>
      <c r="CJ11" s="130">
        <v>415</v>
      </c>
      <c r="CK11" s="130">
        <v>352</v>
      </c>
      <c r="CL11" s="130">
        <v>733</v>
      </c>
      <c r="CM11" s="130">
        <v>345</v>
      </c>
      <c r="CN11" s="130">
        <v>555</v>
      </c>
      <c r="CO11" s="130">
        <v>465</v>
      </c>
      <c r="CP11" s="130">
        <v>672</v>
      </c>
      <c r="CQ11" s="130">
        <v>154</v>
      </c>
      <c r="CR11" s="130">
        <v>376</v>
      </c>
      <c r="CS11" s="130">
        <v>349</v>
      </c>
      <c r="CT11" s="130">
        <v>563</v>
      </c>
      <c r="CU11" s="130">
        <v>661</v>
      </c>
      <c r="CV11" s="130">
        <v>221.6</v>
      </c>
      <c r="CW11" s="130">
        <v>263</v>
      </c>
      <c r="CX11" s="130">
        <v>619</v>
      </c>
      <c r="CY11" s="130">
        <v>123</v>
      </c>
      <c r="CZ11" s="113">
        <v>253.1</v>
      </c>
      <c r="DA11" s="113">
        <v>239</v>
      </c>
      <c r="DB11" s="130">
        <v>408</v>
      </c>
      <c r="DC11" s="130">
        <v>342</v>
      </c>
      <c r="DD11" s="130">
        <v>805</v>
      </c>
      <c r="DE11" s="130">
        <v>301</v>
      </c>
      <c r="DF11" s="130">
        <v>922.6</v>
      </c>
      <c r="DG11" s="130">
        <v>440.2</v>
      </c>
    </row>
    <row r="12" spans="1:111" s="131" customFormat="1">
      <c r="A12" s="130">
        <v>2018</v>
      </c>
      <c r="B12" s="130">
        <v>1462</v>
      </c>
      <c r="C12" s="130">
        <v>697</v>
      </c>
      <c r="D12" s="130">
        <v>497</v>
      </c>
      <c r="E12" s="130">
        <v>1045</v>
      </c>
      <c r="F12" s="130">
        <v>382</v>
      </c>
      <c r="G12" s="130">
        <v>704</v>
      </c>
      <c r="H12" s="130">
        <v>763</v>
      </c>
      <c r="I12" s="130">
        <v>534</v>
      </c>
      <c r="J12" s="130">
        <v>561</v>
      </c>
      <c r="K12" s="130">
        <v>825</v>
      </c>
      <c r="L12" s="130">
        <v>459</v>
      </c>
      <c r="M12" s="130">
        <v>271</v>
      </c>
      <c r="N12" s="130">
        <v>503</v>
      </c>
      <c r="O12" s="130">
        <v>591</v>
      </c>
      <c r="P12" s="130">
        <v>774</v>
      </c>
      <c r="Q12" s="130">
        <v>603</v>
      </c>
      <c r="R12" s="130">
        <v>829</v>
      </c>
      <c r="S12" s="130">
        <v>360</v>
      </c>
      <c r="T12" s="130">
        <v>267</v>
      </c>
      <c r="U12" s="130">
        <v>447</v>
      </c>
      <c r="V12" s="130">
        <v>489</v>
      </c>
      <c r="W12" s="130">
        <v>258</v>
      </c>
      <c r="X12" s="130">
        <v>97</v>
      </c>
      <c r="Y12" s="130">
        <v>605</v>
      </c>
      <c r="Z12" s="130">
        <v>270</v>
      </c>
      <c r="AA12" s="130">
        <v>758</v>
      </c>
      <c r="AB12" s="130">
        <v>218</v>
      </c>
      <c r="AC12" s="130">
        <v>657</v>
      </c>
      <c r="AD12" s="130">
        <v>657</v>
      </c>
      <c r="AE12" s="130">
        <v>384</v>
      </c>
      <c r="AF12" s="130">
        <v>1071</v>
      </c>
      <c r="AG12" s="130">
        <v>390</v>
      </c>
      <c r="AH12" s="130">
        <v>454</v>
      </c>
      <c r="AI12" s="130">
        <v>589</v>
      </c>
      <c r="AJ12" s="130">
        <v>229</v>
      </c>
      <c r="AK12" s="130">
        <v>389</v>
      </c>
      <c r="AL12" s="130">
        <v>279</v>
      </c>
      <c r="AM12" s="130">
        <v>171</v>
      </c>
      <c r="AN12" s="130">
        <v>162</v>
      </c>
      <c r="AO12" s="130">
        <v>528</v>
      </c>
      <c r="AP12" s="130">
        <v>149</v>
      </c>
      <c r="AQ12" s="130">
        <v>532</v>
      </c>
      <c r="AR12" s="130">
        <v>170</v>
      </c>
      <c r="AS12" s="130">
        <v>200</v>
      </c>
      <c r="AT12" s="130">
        <v>523</v>
      </c>
      <c r="AU12" s="130">
        <v>125</v>
      </c>
      <c r="AV12" s="130">
        <v>129</v>
      </c>
      <c r="AW12" s="130">
        <v>981</v>
      </c>
      <c r="AX12" s="130">
        <v>539</v>
      </c>
      <c r="AY12" s="130">
        <v>605</v>
      </c>
      <c r="AZ12" s="130">
        <v>432</v>
      </c>
      <c r="BA12" s="130">
        <v>789</v>
      </c>
      <c r="BB12" s="130">
        <v>884</v>
      </c>
      <c r="BC12" s="130">
        <v>273</v>
      </c>
      <c r="BD12" s="130">
        <v>347</v>
      </c>
      <c r="BE12" s="130">
        <v>392</v>
      </c>
      <c r="BF12" s="130">
        <v>592</v>
      </c>
      <c r="BG12" s="130">
        <v>111</v>
      </c>
      <c r="BH12" s="130">
        <v>293</v>
      </c>
      <c r="BI12" s="130">
        <v>518</v>
      </c>
      <c r="BJ12" s="130">
        <v>641</v>
      </c>
      <c r="BK12" s="130">
        <v>741</v>
      </c>
      <c r="BL12" s="130">
        <v>305</v>
      </c>
      <c r="BM12" s="130">
        <v>251</v>
      </c>
      <c r="BN12" s="130">
        <v>729</v>
      </c>
      <c r="BO12" s="130">
        <v>403</v>
      </c>
      <c r="BP12" s="130">
        <v>289</v>
      </c>
      <c r="BQ12" s="130">
        <v>668.8</v>
      </c>
      <c r="BR12" s="130">
        <v>828</v>
      </c>
      <c r="BS12" s="130">
        <v>569</v>
      </c>
      <c r="BT12" s="130">
        <v>605</v>
      </c>
      <c r="BU12" s="130">
        <v>170</v>
      </c>
      <c r="BV12" s="130">
        <v>478</v>
      </c>
      <c r="BW12" s="130">
        <v>535</v>
      </c>
      <c r="BX12" s="130">
        <v>645</v>
      </c>
      <c r="BY12" s="130">
        <v>524</v>
      </c>
      <c r="BZ12" s="130">
        <v>455</v>
      </c>
      <c r="CA12" s="130">
        <v>3404</v>
      </c>
      <c r="CB12" s="130">
        <v>1476</v>
      </c>
      <c r="CC12" s="130">
        <v>323</v>
      </c>
      <c r="CD12" s="130">
        <v>108</v>
      </c>
      <c r="CE12" s="130">
        <v>510</v>
      </c>
      <c r="CF12" s="130">
        <v>387</v>
      </c>
      <c r="CG12" s="130">
        <v>536</v>
      </c>
      <c r="CH12" s="130">
        <v>301</v>
      </c>
      <c r="CI12" s="130">
        <v>365</v>
      </c>
      <c r="CJ12" s="130">
        <v>412</v>
      </c>
      <c r="CK12" s="130">
        <v>351</v>
      </c>
      <c r="CL12" s="130">
        <v>728.7</v>
      </c>
      <c r="CM12" s="130">
        <v>345</v>
      </c>
      <c r="CN12" s="130">
        <v>552</v>
      </c>
      <c r="CO12" s="130">
        <v>462</v>
      </c>
      <c r="CP12" s="130">
        <v>666</v>
      </c>
      <c r="CQ12" s="130">
        <v>153</v>
      </c>
      <c r="CR12" s="130">
        <v>368</v>
      </c>
      <c r="CS12" s="130">
        <v>346</v>
      </c>
      <c r="CT12" s="130">
        <v>572</v>
      </c>
      <c r="CU12" s="130">
        <v>664</v>
      </c>
      <c r="CV12" s="130">
        <v>222.8</v>
      </c>
      <c r="CW12" s="130">
        <v>264</v>
      </c>
      <c r="CX12" s="130">
        <v>625</v>
      </c>
      <c r="CY12" s="130">
        <v>123</v>
      </c>
      <c r="CZ12" s="113">
        <v>254.3</v>
      </c>
      <c r="DA12" s="113">
        <v>241</v>
      </c>
      <c r="DB12" s="130">
        <v>418</v>
      </c>
      <c r="DC12" s="130">
        <v>349</v>
      </c>
      <c r="DD12" s="130">
        <v>812</v>
      </c>
      <c r="DE12" s="130">
        <v>304</v>
      </c>
      <c r="DF12" s="130">
        <v>930.3</v>
      </c>
      <c r="DG12" s="130">
        <v>443.9</v>
      </c>
    </row>
    <row r="13" spans="1:111" s="131" customFormat="1">
      <c r="A13" s="130">
        <v>2019</v>
      </c>
      <c r="B13" s="130">
        <v>1469</v>
      </c>
      <c r="C13" s="130">
        <v>710</v>
      </c>
      <c r="D13" s="130">
        <v>503</v>
      </c>
      <c r="E13" s="130">
        <v>1042</v>
      </c>
      <c r="F13" s="130">
        <v>385</v>
      </c>
      <c r="G13" s="130">
        <v>723</v>
      </c>
      <c r="H13" s="130">
        <v>760</v>
      </c>
      <c r="I13" s="130">
        <v>534</v>
      </c>
      <c r="J13" s="130">
        <v>560.5</v>
      </c>
      <c r="K13" s="130">
        <v>821</v>
      </c>
      <c r="L13" s="130">
        <v>457</v>
      </c>
      <c r="M13" s="130">
        <v>270</v>
      </c>
      <c r="N13" s="130">
        <v>501</v>
      </c>
      <c r="O13" s="130">
        <v>592</v>
      </c>
      <c r="P13" s="130">
        <v>795</v>
      </c>
      <c r="Q13" s="130">
        <v>608</v>
      </c>
      <c r="R13" s="130">
        <v>832</v>
      </c>
      <c r="S13" s="130">
        <v>364</v>
      </c>
      <c r="T13" s="130">
        <v>268</v>
      </c>
      <c r="U13" s="130">
        <v>448</v>
      </c>
      <c r="V13" s="130">
        <v>492</v>
      </c>
      <c r="W13" s="130">
        <v>258</v>
      </c>
      <c r="X13" s="130">
        <v>97</v>
      </c>
      <c r="Y13" s="130">
        <v>607</v>
      </c>
      <c r="Z13" s="130">
        <v>271</v>
      </c>
      <c r="AA13" s="130">
        <v>770</v>
      </c>
      <c r="AB13" s="130">
        <v>219</v>
      </c>
      <c r="AC13" s="130">
        <v>663</v>
      </c>
      <c r="AD13" s="130">
        <v>658</v>
      </c>
      <c r="AE13" s="130">
        <v>386</v>
      </c>
      <c r="AF13" s="130">
        <v>1077</v>
      </c>
      <c r="AG13" s="130">
        <v>391</v>
      </c>
      <c r="AH13" s="130">
        <v>455</v>
      </c>
      <c r="AI13" s="130">
        <v>591</v>
      </c>
      <c r="AJ13" s="130">
        <v>229</v>
      </c>
      <c r="AK13" s="130">
        <v>390</v>
      </c>
      <c r="AL13" s="130">
        <v>279</v>
      </c>
      <c r="AM13" s="130">
        <v>171</v>
      </c>
      <c r="AN13" s="130">
        <v>162</v>
      </c>
      <c r="AO13" s="130">
        <v>529</v>
      </c>
      <c r="AP13" s="130">
        <v>149</v>
      </c>
      <c r="AQ13" s="130">
        <v>536</v>
      </c>
      <c r="AR13" s="130">
        <v>162</v>
      </c>
      <c r="AS13" s="130">
        <v>200</v>
      </c>
      <c r="AT13" s="130">
        <v>525</v>
      </c>
      <c r="AU13" s="130">
        <v>125</v>
      </c>
      <c r="AV13" s="130">
        <v>129</v>
      </c>
      <c r="AW13" s="130">
        <v>983</v>
      </c>
      <c r="AX13" s="130">
        <v>540</v>
      </c>
      <c r="AY13" s="130">
        <v>604</v>
      </c>
      <c r="AZ13" s="130">
        <v>433</v>
      </c>
      <c r="BA13" s="130">
        <v>793</v>
      </c>
      <c r="BB13" s="130">
        <v>906</v>
      </c>
      <c r="BC13" s="130">
        <v>273</v>
      </c>
      <c r="BD13" s="130">
        <v>346</v>
      </c>
      <c r="BE13" s="130">
        <v>391</v>
      </c>
      <c r="BF13" s="130">
        <v>590</v>
      </c>
      <c r="BG13" s="130">
        <v>112</v>
      </c>
      <c r="BH13" s="130">
        <v>291</v>
      </c>
      <c r="BI13" s="130">
        <v>515</v>
      </c>
      <c r="BJ13" s="130">
        <v>637</v>
      </c>
      <c r="BK13" s="130">
        <v>738</v>
      </c>
      <c r="BL13" s="130">
        <v>305</v>
      </c>
      <c r="BM13" s="130">
        <v>249</v>
      </c>
      <c r="BN13" s="130">
        <v>738</v>
      </c>
      <c r="BO13" s="130">
        <v>402</v>
      </c>
      <c r="BP13" s="130">
        <v>289</v>
      </c>
      <c r="BQ13" s="130">
        <v>671.1</v>
      </c>
      <c r="BR13" s="130">
        <v>826</v>
      </c>
      <c r="BS13" s="130">
        <v>570</v>
      </c>
      <c r="BT13" s="130">
        <v>604</v>
      </c>
      <c r="BU13" s="130">
        <v>169</v>
      </c>
      <c r="BV13" s="130">
        <v>473</v>
      </c>
      <c r="BW13" s="130">
        <v>534</v>
      </c>
      <c r="BX13" s="130">
        <v>644</v>
      </c>
      <c r="BY13" s="130">
        <v>524</v>
      </c>
      <c r="BZ13" s="130">
        <v>455</v>
      </c>
      <c r="CA13" s="130">
        <v>3416</v>
      </c>
      <c r="CB13" s="130">
        <v>1500</v>
      </c>
      <c r="CC13" s="130">
        <v>320</v>
      </c>
      <c r="CD13" s="130">
        <v>108</v>
      </c>
      <c r="CE13" s="130">
        <v>509</v>
      </c>
      <c r="CF13" s="130">
        <v>384</v>
      </c>
      <c r="CG13" s="130">
        <v>531</v>
      </c>
      <c r="CH13" s="130">
        <v>299</v>
      </c>
      <c r="CI13" s="130">
        <v>362</v>
      </c>
      <c r="CJ13" s="130">
        <v>408</v>
      </c>
      <c r="CK13" s="130">
        <v>350</v>
      </c>
      <c r="CL13" s="130">
        <v>723.4</v>
      </c>
      <c r="CM13" s="130">
        <v>342</v>
      </c>
      <c r="CN13" s="130">
        <v>551.4</v>
      </c>
      <c r="CO13" s="130">
        <v>459</v>
      </c>
      <c r="CP13" s="130">
        <v>659</v>
      </c>
      <c r="CQ13" s="130">
        <v>153</v>
      </c>
      <c r="CR13" s="130">
        <v>366</v>
      </c>
      <c r="CS13" s="130">
        <v>342</v>
      </c>
      <c r="CT13" s="130">
        <v>578.5</v>
      </c>
      <c r="CU13" s="130">
        <v>667</v>
      </c>
      <c r="CV13" s="130">
        <v>223.9</v>
      </c>
      <c r="CW13" s="130">
        <v>264</v>
      </c>
      <c r="CX13" s="130">
        <v>629</v>
      </c>
      <c r="CY13" s="130">
        <v>123.5</v>
      </c>
      <c r="CZ13" s="113">
        <v>253.7</v>
      </c>
      <c r="DA13" s="113">
        <v>241</v>
      </c>
      <c r="DB13" s="130">
        <v>428</v>
      </c>
      <c r="DC13" s="130">
        <v>353</v>
      </c>
      <c r="DD13" s="130">
        <v>819</v>
      </c>
      <c r="DE13" s="130">
        <v>307</v>
      </c>
      <c r="DF13" s="130">
        <v>937.8</v>
      </c>
      <c r="DG13" s="130">
        <v>446.4</v>
      </c>
    </row>
    <row r="14" spans="1:111" s="131" customFormat="1">
      <c r="A14" s="130">
        <v>2020</v>
      </c>
      <c r="B14" s="130">
        <v>1476</v>
      </c>
      <c r="C14" s="130">
        <v>722.6</v>
      </c>
      <c r="D14" s="130">
        <v>509</v>
      </c>
      <c r="E14" s="130">
        <v>1038</v>
      </c>
      <c r="F14" s="130">
        <v>386.6</v>
      </c>
      <c r="G14" s="130">
        <v>744.3</v>
      </c>
      <c r="H14" s="130">
        <v>756.1</v>
      </c>
      <c r="I14" s="130">
        <v>534.5</v>
      </c>
      <c r="J14" s="130">
        <v>558</v>
      </c>
      <c r="K14" s="130">
        <v>814.5</v>
      </c>
      <c r="L14" s="130">
        <v>454.7</v>
      </c>
      <c r="M14" s="130">
        <v>269.2</v>
      </c>
      <c r="N14" s="130">
        <v>497.2</v>
      </c>
      <c r="O14" s="130">
        <v>592.1</v>
      </c>
      <c r="P14" s="130">
        <v>814</v>
      </c>
      <c r="Q14" s="130">
        <v>614</v>
      </c>
      <c r="R14" s="130">
        <v>834</v>
      </c>
      <c r="S14" s="130">
        <v>367</v>
      </c>
      <c r="T14" s="130">
        <v>268</v>
      </c>
      <c r="U14" s="130">
        <v>448</v>
      </c>
      <c r="V14" s="130">
        <v>494</v>
      </c>
      <c r="W14" s="130">
        <v>257</v>
      </c>
      <c r="X14" s="130">
        <v>96</v>
      </c>
      <c r="Y14" s="130">
        <v>606</v>
      </c>
      <c r="Z14" s="130">
        <v>271</v>
      </c>
      <c r="AA14" s="130">
        <v>781.5</v>
      </c>
      <c r="AB14" s="130">
        <v>218.8</v>
      </c>
      <c r="AC14" s="130">
        <v>668.2</v>
      </c>
      <c r="AD14" s="130">
        <v>660.5</v>
      </c>
      <c r="AE14" s="130">
        <v>387.3</v>
      </c>
      <c r="AF14" s="130">
        <v>1081</v>
      </c>
      <c r="AG14" s="130">
        <v>390.5</v>
      </c>
      <c r="AH14" s="130">
        <v>454.6</v>
      </c>
      <c r="AI14" s="130">
        <v>587.9</v>
      </c>
      <c r="AJ14" s="130">
        <v>228.6</v>
      </c>
      <c r="AK14" s="130">
        <v>388.5</v>
      </c>
      <c r="AL14" s="130">
        <v>277.2</v>
      </c>
      <c r="AM14" s="130">
        <v>170</v>
      </c>
      <c r="AN14" s="130">
        <v>161.6</v>
      </c>
      <c r="AO14" s="130">
        <v>527.70000000000005</v>
      </c>
      <c r="AP14" s="130">
        <v>148.80000000000001</v>
      </c>
      <c r="AQ14" s="130">
        <v>538</v>
      </c>
      <c r="AR14" s="130">
        <v>162</v>
      </c>
      <c r="AS14" s="130">
        <v>199</v>
      </c>
      <c r="AT14" s="130">
        <v>523.6</v>
      </c>
      <c r="AU14" s="130">
        <v>125.1</v>
      </c>
      <c r="AV14" s="130">
        <v>128.69999999999999</v>
      </c>
      <c r="AW14" s="130">
        <v>982.1</v>
      </c>
      <c r="AX14" s="130">
        <v>538</v>
      </c>
      <c r="AY14" s="130">
        <v>601.1</v>
      </c>
      <c r="AZ14" s="130">
        <v>431.3</v>
      </c>
      <c r="BA14" s="130">
        <v>792.2</v>
      </c>
      <c r="BB14" s="130">
        <v>916.2</v>
      </c>
      <c r="BC14" s="130">
        <v>273.5</v>
      </c>
      <c r="BD14" s="130">
        <v>341.5</v>
      </c>
      <c r="BE14" s="130">
        <v>389.9</v>
      </c>
      <c r="BF14" s="130">
        <v>588.9</v>
      </c>
      <c r="BG14" s="130">
        <v>111.7</v>
      </c>
      <c r="BH14" s="130">
        <v>288.89999999999998</v>
      </c>
      <c r="BI14" s="130">
        <v>508.8</v>
      </c>
      <c r="BJ14" s="130">
        <v>632.6</v>
      </c>
      <c r="BK14" s="130">
        <v>734.55</v>
      </c>
      <c r="BL14" s="130">
        <v>305.3</v>
      </c>
      <c r="BM14" s="130">
        <v>247</v>
      </c>
      <c r="BN14" s="130">
        <v>747.3</v>
      </c>
      <c r="BO14" s="130">
        <v>399.2</v>
      </c>
      <c r="BP14" s="130">
        <v>287.39999999999998</v>
      </c>
      <c r="BQ14" s="130">
        <v>664.2</v>
      </c>
      <c r="BR14" s="130">
        <v>822.3</v>
      </c>
      <c r="BS14" s="130">
        <v>568.70000000000005</v>
      </c>
      <c r="BT14" s="130">
        <v>599.29999999999995</v>
      </c>
      <c r="BU14" s="130">
        <v>168.5</v>
      </c>
      <c r="BV14" s="130">
        <v>469.7</v>
      </c>
      <c r="BW14" s="130">
        <v>531.29999999999995</v>
      </c>
      <c r="BX14" s="130">
        <v>642.1</v>
      </c>
      <c r="BY14" s="130">
        <v>520.79999999999995</v>
      </c>
      <c r="BZ14" s="130">
        <v>451.7</v>
      </c>
      <c r="CA14" s="130">
        <v>3412.7</v>
      </c>
      <c r="CB14" s="130">
        <v>1519.7</v>
      </c>
      <c r="CC14" s="130">
        <v>317.8</v>
      </c>
      <c r="CD14" s="130">
        <v>108</v>
      </c>
      <c r="CE14" s="130">
        <v>508</v>
      </c>
      <c r="CF14" s="130">
        <v>382.3</v>
      </c>
      <c r="CG14" s="130">
        <v>528.5</v>
      </c>
      <c r="CH14" s="130">
        <v>297</v>
      </c>
      <c r="CI14" s="130">
        <v>359.3</v>
      </c>
      <c r="CJ14" s="130">
        <v>404.9</v>
      </c>
      <c r="CK14" s="130">
        <v>348</v>
      </c>
      <c r="CL14" s="130">
        <v>719.3</v>
      </c>
      <c r="CM14" s="130">
        <v>341.8</v>
      </c>
      <c r="CN14" s="130">
        <v>551</v>
      </c>
      <c r="CO14" s="130">
        <v>455.6</v>
      </c>
      <c r="CP14" s="130">
        <v>652.79999999999995</v>
      </c>
      <c r="CQ14" s="130">
        <v>152.6</v>
      </c>
      <c r="CR14" s="130">
        <v>364.1</v>
      </c>
      <c r="CS14" s="130">
        <v>338.9</v>
      </c>
      <c r="CT14" s="130">
        <v>582.9</v>
      </c>
      <c r="CU14" s="130">
        <v>669.9</v>
      </c>
      <c r="CV14" s="130">
        <v>224.4</v>
      </c>
      <c r="CW14" s="130">
        <v>264.7</v>
      </c>
      <c r="CX14" s="130">
        <v>631.9</v>
      </c>
      <c r="CY14" s="130">
        <v>123.6</v>
      </c>
      <c r="CZ14" s="113">
        <v>254</v>
      </c>
      <c r="DA14" s="130">
        <v>241.5</v>
      </c>
      <c r="DB14" s="130">
        <v>437.3</v>
      </c>
      <c r="DC14" s="130">
        <v>358.3</v>
      </c>
      <c r="DD14" s="130">
        <v>826.3</v>
      </c>
      <c r="DE14" s="130">
        <v>310</v>
      </c>
      <c r="DF14" s="130">
        <v>950.3</v>
      </c>
      <c r="DG14" s="130">
        <v>448</v>
      </c>
    </row>
    <row r="15" spans="1:111" s="131" customFormat="1">
      <c r="A15" s="130">
        <v>2021</v>
      </c>
      <c r="B15" s="130">
        <v>1493</v>
      </c>
      <c r="C15" s="130">
        <v>733.7</v>
      </c>
      <c r="D15" s="130">
        <v>515.20000000000005</v>
      </c>
      <c r="E15" s="130">
        <v>1035.3</v>
      </c>
      <c r="F15" s="130">
        <v>388.2</v>
      </c>
      <c r="G15" s="130">
        <v>762.1</v>
      </c>
      <c r="H15" s="130">
        <v>751.7</v>
      </c>
      <c r="I15" s="130">
        <v>533.20000000000005</v>
      </c>
      <c r="J15" s="130">
        <v>555.20000000000005</v>
      </c>
      <c r="K15" s="130">
        <v>803.8</v>
      </c>
      <c r="L15" s="130">
        <v>451.6</v>
      </c>
      <c r="M15" s="130">
        <v>268.10000000000002</v>
      </c>
      <c r="N15" s="130">
        <v>492.7</v>
      </c>
      <c r="O15" s="130">
        <v>590.9</v>
      </c>
      <c r="P15" s="130">
        <v>835</v>
      </c>
      <c r="Q15" s="130">
        <v>618</v>
      </c>
      <c r="R15" s="130">
        <v>833</v>
      </c>
      <c r="S15" s="130">
        <v>372</v>
      </c>
      <c r="T15" s="130">
        <v>268</v>
      </c>
      <c r="U15" s="130">
        <v>447</v>
      </c>
      <c r="V15" s="130">
        <v>495</v>
      </c>
      <c r="W15" s="130">
        <v>256</v>
      </c>
      <c r="X15" s="130">
        <v>96</v>
      </c>
      <c r="Y15" s="130">
        <v>606</v>
      </c>
      <c r="Z15" s="130">
        <v>270</v>
      </c>
      <c r="AA15" s="130">
        <v>792.7</v>
      </c>
      <c r="AB15" s="130">
        <v>218.5</v>
      </c>
      <c r="AC15" s="130">
        <v>669.4</v>
      </c>
      <c r="AD15" s="130">
        <v>660.2</v>
      </c>
      <c r="AE15" s="130">
        <v>386.9</v>
      </c>
      <c r="AF15" s="130">
        <v>1074.4000000000001</v>
      </c>
      <c r="AG15" s="130">
        <v>389.8</v>
      </c>
      <c r="AH15" s="130">
        <v>454</v>
      </c>
      <c r="AI15" s="130">
        <v>583.6</v>
      </c>
      <c r="AJ15" s="130">
        <v>227.7</v>
      </c>
      <c r="AK15" s="130">
        <v>387.8</v>
      </c>
      <c r="AL15" s="130">
        <v>276.39999999999998</v>
      </c>
      <c r="AM15" s="130">
        <v>169.1</v>
      </c>
      <c r="AN15" s="130">
        <v>160</v>
      </c>
      <c r="AO15" s="130">
        <v>525.5</v>
      </c>
      <c r="AP15" s="130">
        <v>148.6</v>
      </c>
      <c r="AQ15" s="130">
        <v>540</v>
      </c>
      <c r="AR15" s="130">
        <v>171</v>
      </c>
      <c r="AS15" s="130">
        <v>198.8</v>
      </c>
      <c r="AT15" s="130">
        <v>522.1</v>
      </c>
      <c r="AU15" s="130">
        <v>124.8</v>
      </c>
      <c r="AV15" s="130">
        <v>128.80000000000001</v>
      </c>
      <c r="AW15" s="130">
        <v>984</v>
      </c>
      <c r="AX15" s="130">
        <v>538.29999999999995</v>
      </c>
      <c r="AY15" s="130">
        <v>599.70000000000005</v>
      </c>
      <c r="AZ15" s="130">
        <v>430.7</v>
      </c>
      <c r="BA15" s="130">
        <v>789.4</v>
      </c>
      <c r="BB15" s="130">
        <v>934.1</v>
      </c>
      <c r="BC15" s="130">
        <v>273.10000000000002</v>
      </c>
      <c r="BD15" s="130">
        <v>340</v>
      </c>
      <c r="BE15" s="130">
        <v>387.9</v>
      </c>
      <c r="BF15" s="130">
        <v>586.70000000000005</v>
      </c>
      <c r="BG15" s="130">
        <v>111.5</v>
      </c>
      <c r="BH15" s="130">
        <v>285.7</v>
      </c>
      <c r="BI15" s="130">
        <v>503.6</v>
      </c>
      <c r="BJ15" s="130">
        <v>628.20000000000005</v>
      </c>
      <c r="BK15" s="130">
        <v>725.3</v>
      </c>
      <c r="BL15" s="130">
        <v>304.10000000000002</v>
      </c>
      <c r="BM15" s="130">
        <v>244.9</v>
      </c>
      <c r="BN15" s="130">
        <v>760</v>
      </c>
      <c r="BO15" s="130">
        <v>397.2</v>
      </c>
      <c r="BP15" s="130">
        <v>282.5</v>
      </c>
      <c r="BQ15" s="130">
        <v>662.1</v>
      </c>
      <c r="BR15" s="130">
        <v>816.9</v>
      </c>
      <c r="BS15" s="130">
        <v>569</v>
      </c>
      <c r="BT15" s="130">
        <v>591.79999999999995</v>
      </c>
      <c r="BU15" s="130">
        <v>168</v>
      </c>
      <c r="BV15" s="130">
        <v>463</v>
      </c>
      <c r="BW15" s="130">
        <v>526.70000000000005</v>
      </c>
      <c r="BX15" s="130">
        <v>635.29999999999995</v>
      </c>
      <c r="BY15" s="130">
        <v>518.70000000000005</v>
      </c>
      <c r="BZ15" s="130">
        <v>448.5</v>
      </c>
      <c r="CA15" s="130">
        <v>3414.7</v>
      </c>
      <c r="CB15" s="130">
        <v>1556.2</v>
      </c>
      <c r="CC15" s="130">
        <v>316.7</v>
      </c>
      <c r="CD15" s="130">
        <v>107.5</v>
      </c>
      <c r="CE15" s="130">
        <v>506.7</v>
      </c>
      <c r="CF15" s="130">
        <v>381.5</v>
      </c>
      <c r="CG15" s="130">
        <v>527</v>
      </c>
      <c r="CH15" s="130">
        <v>295.2</v>
      </c>
      <c r="CI15" s="130">
        <v>357.6</v>
      </c>
      <c r="CJ15" s="130">
        <v>402.8</v>
      </c>
      <c r="CK15" s="130">
        <v>347.2</v>
      </c>
      <c r="CL15" s="130">
        <v>714.8</v>
      </c>
      <c r="CM15" s="130">
        <v>340.5</v>
      </c>
      <c r="CN15" s="130">
        <v>550.5</v>
      </c>
      <c r="CO15" s="130">
        <v>453.2</v>
      </c>
      <c r="CP15" s="130">
        <v>649.1</v>
      </c>
      <c r="CQ15" s="130">
        <v>152.19999999999999</v>
      </c>
      <c r="CR15" s="130">
        <v>361.6</v>
      </c>
      <c r="CS15" s="130">
        <v>336.9</v>
      </c>
      <c r="CT15" s="130">
        <v>588.6</v>
      </c>
      <c r="CU15" s="130">
        <v>672.1</v>
      </c>
      <c r="CV15" s="130">
        <v>222.2</v>
      </c>
      <c r="CW15" s="130">
        <v>265</v>
      </c>
      <c r="CX15" s="130">
        <v>633.20000000000005</v>
      </c>
      <c r="CY15" s="130">
        <v>123.8</v>
      </c>
      <c r="CZ15" s="113">
        <v>253.7</v>
      </c>
      <c r="DA15" s="130">
        <v>241.9</v>
      </c>
      <c r="DB15" s="130">
        <v>444.8</v>
      </c>
      <c r="DC15" s="130">
        <v>360.4</v>
      </c>
      <c r="DD15" s="130">
        <v>829.2</v>
      </c>
      <c r="DE15" s="130">
        <v>307.10000000000002</v>
      </c>
      <c r="DF15" s="130">
        <v>954.9</v>
      </c>
      <c r="DG15" s="130">
        <v>449.3</v>
      </c>
    </row>
  </sheetData>
  <mergeCells count="8">
    <mergeCell ref="CT2:DA2"/>
    <mergeCell ref="DB2:DG2"/>
    <mergeCell ref="C2:O2"/>
    <mergeCell ref="AA2:AP2"/>
    <mergeCell ref="AQ2:BA2"/>
    <mergeCell ref="BB2:BM2"/>
    <mergeCell ref="BN2:BZ2"/>
    <mergeCell ref="CB2:CS2"/>
  </mergeCells>
  <phoneticPr fontId="3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21"/>
  <sheetViews>
    <sheetView workbookViewId="0">
      <selection sqref="A1:XFD1048576"/>
    </sheetView>
  </sheetViews>
  <sheetFormatPr defaultColWidth="8.77734375" defaultRowHeight="14.4"/>
  <cols>
    <col min="1" max="113" width="11" style="145" customWidth="1"/>
    <col min="114" max="127" width="8" style="145" customWidth="1"/>
    <col min="128" max="16384" width="8.77734375" style="145"/>
  </cols>
  <sheetData>
    <row r="1" spans="1:127" s="152" customFormat="1" ht="15.6">
      <c r="A1" s="13" t="s">
        <v>202</v>
      </c>
      <c r="B1" s="13"/>
      <c r="C1" s="221" t="s">
        <v>1</v>
      </c>
      <c r="D1" s="221"/>
      <c r="E1" s="221"/>
      <c r="F1" s="221"/>
      <c r="G1" s="221"/>
      <c r="H1" s="221"/>
      <c r="I1" s="221"/>
      <c r="J1" s="221"/>
      <c r="K1" s="221"/>
      <c r="L1" s="221"/>
      <c r="M1" s="221"/>
      <c r="N1" s="221"/>
      <c r="O1" s="221"/>
      <c r="P1" s="221" t="s">
        <v>222</v>
      </c>
      <c r="Q1" s="221"/>
      <c r="R1" s="221"/>
      <c r="S1" s="221"/>
      <c r="T1" s="221"/>
      <c r="U1" s="221"/>
      <c r="V1" s="221"/>
      <c r="W1" s="221"/>
      <c r="X1" s="221"/>
      <c r="Y1" s="221"/>
      <c r="Z1" s="221"/>
      <c r="AA1" s="221" t="s">
        <v>3</v>
      </c>
      <c r="AB1" s="221"/>
      <c r="AC1" s="221"/>
      <c r="AD1" s="221"/>
      <c r="AE1" s="221"/>
      <c r="AF1" s="221"/>
      <c r="AG1" s="221"/>
      <c r="AH1" s="221"/>
      <c r="AI1" s="221"/>
      <c r="AJ1" s="221"/>
      <c r="AK1" s="221"/>
      <c r="AL1" s="221"/>
      <c r="AM1" s="221"/>
      <c r="AN1" s="221"/>
      <c r="AO1" s="221"/>
      <c r="AP1" s="221"/>
      <c r="AQ1" s="221" t="s">
        <v>132</v>
      </c>
      <c r="AR1" s="221"/>
      <c r="AS1" s="221"/>
      <c r="AT1" s="221"/>
      <c r="AU1" s="221"/>
      <c r="AV1" s="221"/>
      <c r="AW1" s="221"/>
      <c r="AX1" s="221"/>
      <c r="AY1" s="221"/>
      <c r="AZ1" s="221"/>
      <c r="BA1" s="221"/>
      <c r="BB1" s="221" t="s">
        <v>5</v>
      </c>
      <c r="BC1" s="221"/>
      <c r="BD1" s="221"/>
      <c r="BE1" s="221"/>
      <c r="BF1" s="221"/>
      <c r="BG1" s="221"/>
      <c r="BH1" s="221"/>
      <c r="BI1" s="221"/>
      <c r="BJ1" s="221"/>
      <c r="BK1" s="221"/>
      <c r="BL1" s="221"/>
      <c r="BM1" s="221"/>
      <c r="BN1" s="221" t="s">
        <v>6</v>
      </c>
      <c r="BO1" s="221"/>
      <c r="BP1" s="221"/>
      <c r="BQ1" s="221"/>
      <c r="BR1" s="221"/>
      <c r="BS1" s="221"/>
      <c r="BT1" s="221"/>
      <c r="BU1" s="221"/>
      <c r="BV1" s="221"/>
      <c r="BW1" s="221"/>
      <c r="BX1" s="221"/>
      <c r="BY1" s="221"/>
      <c r="BZ1" s="221"/>
      <c r="CB1" s="221" t="s">
        <v>7</v>
      </c>
      <c r="CC1" s="221"/>
      <c r="CD1" s="221"/>
      <c r="CE1" s="221"/>
      <c r="CF1" s="221"/>
      <c r="CG1" s="221"/>
      <c r="CH1" s="221"/>
      <c r="CI1" s="221"/>
      <c r="CJ1" s="221"/>
      <c r="CK1" s="221"/>
      <c r="CL1" s="221"/>
      <c r="CM1" s="221"/>
      <c r="CN1" s="221"/>
      <c r="CO1" s="221"/>
      <c r="CP1" s="221"/>
      <c r="CQ1" s="221"/>
      <c r="CR1" s="221"/>
      <c r="CS1" s="221"/>
      <c r="CT1" s="221" t="s">
        <v>8</v>
      </c>
      <c r="CU1" s="221"/>
      <c r="CV1" s="221"/>
      <c r="CW1" s="221"/>
      <c r="CX1" s="221"/>
      <c r="CY1" s="221"/>
      <c r="CZ1" s="221"/>
      <c r="DA1" s="221"/>
      <c r="DB1" s="221" t="s">
        <v>9</v>
      </c>
      <c r="DC1" s="221"/>
      <c r="DD1" s="221"/>
      <c r="DE1" s="221"/>
      <c r="DF1" s="221"/>
      <c r="DG1" s="221"/>
      <c r="DH1" s="13"/>
      <c r="DI1" s="224"/>
      <c r="DJ1" s="201"/>
      <c r="DK1" s="201"/>
      <c r="DL1" s="201"/>
      <c r="DM1" s="201"/>
      <c r="DN1" s="202"/>
      <c r="DO1" s="224"/>
      <c r="DP1" s="222"/>
      <c r="DQ1" s="222"/>
      <c r="DR1" s="222"/>
      <c r="DS1" s="222"/>
      <c r="DT1" s="222"/>
      <c r="DU1" s="222"/>
      <c r="DV1" s="222"/>
      <c r="DW1" s="223"/>
    </row>
    <row r="2" spans="1:127" s="152" customFormat="1" ht="15.6">
      <c r="A2" s="13"/>
      <c r="B2" s="13" t="s">
        <v>11</v>
      </c>
      <c r="C2" s="13" t="s">
        <v>12</v>
      </c>
      <c r="D2" s="13" t="s">
        <v>13</v>
      </c>
      <c r="E2" s="13" t="s">
        <v>14</v>
      </c>
      <c r="F2" s="13" t="s">
        <v>15</v>
      </c>
      <c r="G2" s="13" t="s">
        <v>16</v>
      </c>
      <c r="H2" s="13" t="s">
        <v>17</v>
      </c>
      <c r="I2" s="13" t="s">
        <v>18</v>
      </c>
      <c r="J2" s="13" t="s">
        <v>19</v>
      </c>
      <c r="K2" s="13" t="s">
        <v>20</v>
      </c>
      <c r="L2" s="13" t="s">
        <v>21</v>
      </c>
      <c r="M2" s="13" t="s">
        <v>22</v>
      </c>
      <c r="N2" s="13" t="s">
        <v>23</v>
      </c>
      <c r="O2" s="13" t="s">
        <v>24</v>
      </c>
      <c r="P2" s="13" t="s">
        <v>25</v>
      </c>
      <c r="Q2" s="13" t="s">
        <v>26</v>
      </c>
      <c r="R2" s="13" t="s">
        <v>27</v>
      </c>
      <c r="S2" s="13" t="s">
        <v>28</v>
      </c>
      <c r="T2" s="13" t="s">
        <v>29</v>
      </c>
      <c r="U2" s="13" t="s">
        <v>30</v>
      </c>
      <c r="V2" s="13" t="s">
        <v>31</v>
      </c>
      <c r="W2" s="13" t="s">
        <v>32</v>
      </c>
      <c r="X2" s="13" t="s">
        <v>33</v>
      </c>
      <c r="Y2" s="13" t="s">
        <v>34</v>
      </c>
      <c r="Z2" s="13" t="s">
        <v>35</v>
      </c>
      <c r="AA2" s="13" t="s">
        <v>36</v>
      </c>
      <c r="AB2" s="13" t="s">
        <v>133</v>
      </c>
      <c r="AC2" s="13" t="s">
        <v>49</v>
      </c>
      <c r="AD2" s="13" t="s">
        <v>47</v>
      </c>
      <c r="AE2" s="13" t="s">
        <v>38</v>
      </c>
      <c r="AF2" s="13" t="s">
        <v>46</v>
      </c>
      <c r="AG2" s="13" t="s">
        <v>39</v>
      </c>
      <c r="AH2" s="13" t="s">
        <v>45</v>
      </c>
      <c r="AI2" s="13" t="s">
        <v>48</v>
      </c>
      <c r="AJ2" s="13" t="s">
        <v>40</v>
      </c>
      <c r="AK2" s="13" t="s">
        <v>37</v>
      </c>
      <c r="AL2" s="13" t="s">
        <v>51</v>
      </c>
      <c r="AM2" s="13" t="s">
        <v>42</v>
      </c>
      <c r="AN2" s="13" t="s">
        <v>50</v>
      </c>
      <c r="AO2" s="13" t="s">
        <v>43</v>
      </c>
      <c r="AP2" s="13" t="s">
        <v>44</v>
      </c>
      <c r="AQ2" s="13" t="s">
        <v>52</v>
      </c>
      <c r="AR2" s="13" t="s">
        <v>53</v>
      </c>
      <c r="AS2" s="13" t="s">
        <v>54</v>
      </c>
      <c r="AT2" s="13" t="s">
        <v>55</v>
      </c>
      <c r="AU2" s="13" t="s">
        <v>56</v>
      </c>
      <c r="AV2" s="13" t="s">
        <v>57</v>
      </c>
      <c r="AW2" s="13" t="s">
        <v>58</v>
      </c>
      <c r="AX2" s="13" t="s">
        <v>59</v>
      </c>
      <c r="AY2" s="13" t="s">
        <v>60</v>
      </c>
      <c r="AZ2" s="13" t="s">
        <v>61</v>
      </c>
      <c r="BA2" s="13" t="s">
        <v>62</v>
      </c>
      <c r="BB2" s="13" t="s">
        <v>63</v>
      </c>
      <c r="BC2" s="13" t="s">
        <v>64</v>
      </c>
      <c r="BD2" s="13" t="s">
        <v>65</v>
      </c>
      <c r="BE2" s="13" t="s">
        <v>66</v>
      </c>
      <c r="BF2" s="13" t="s">
        <v>67</v>
      </c>
      <c r="BG2" s="13" t="s">
        <v>134</v>
      </c>
      <c r="BH2" s="13" t="s">
        <v>69</v>
      </c>
      <c r="BI2" s="13" t="s">
        <v>135</v>
      </c>
      <c r="BJ2" s="13" t="s">
        <v>71</v>
      </c>
      <c r="BK2" s="13" t="s">
        <v>72</v>
      </c>
      <c r="BL2" s="13" t="s">
        <v>73</v>
      </c>
      <c r="BM2" s="13" t="s">
        <v>74</v>
      </c>
      <c r="BN2" s="13" t="s">
        <v>75</v>
      </c>
      <c r="BO2" s="13" t="s">
        <v>76</v>
      </c>
      <c r="BP2" s="13" t="s">
        <v>77</v>
      </c>
      <c r="BQ2" s="13" t="s">
        <v>78</v>
      </c>
      <c r="BR2" s="13" t="s">
        <v>79</v>
      </c>
      <c r="BS2" s="13" t="s">
        <v>80</v>
      </c>
      <c r="BT2" s="13" t="s">
        <v>81</v>
      </c>
      <c r="BU2" s="13" t="s">
        <v>82</v>
      </c>
      <c r="BV2" s="13" t="s">
        <v>83</v>
      </c>
      <c r="BW2" s="13" t="s">
        <v>84</v>
      </c>
      <c r="BX2" s="13" t="s">
        <v>85</v>
      </c>
      <c r="BY2" s="13" t="s">
        <v>86</v>
      </c>
      <c r="BZ2" s="13" t="s">
        <v>87</v>
      </c>
      <c r="CA2" s="13" t="s">
        <v>88</v>
      </c>
      <c r="CB2" s="13" t="s">
        <v>89</v>
      </c>
      <c r="CC2" s="13" t="s">
        <v>90</v>
      </c>
      <c r="CD2" s="13" t="s">
        <v>91</v>
      </c>
      <c r="CE2" s="13" t="s">
        <v>92</v>
      </c>
      <c r="CF2" s="13" t="s">
        <v>93</v>
      </c>
      <c r="CG2" s="13" t="s">
        <v>94</v>
      </c>
      <c r="CH2" s="13" t="s">
        <v>95</v>
      </c>
      <c r="CI2" s="13" t="s">
        <v>96</v>
      </c>
      <c r="CJ2" s="13" t="s">
        <v>97</v>
      </c>
      <c r="CK2" s="13" t="s">
        <v>98</v>
      </c>
      <c r="CL2" s="13" t="s">
        <v>99</v>
      </c>
      <c r="CM2" s="13" t="s">
        <v>100</v>
      </c>
      <c r="CN2" s="13" t="s">
        <v>101</v>
      </c>
      <c r="CO2" s="13" t="s">
        <v>102</v>
      </c>
      <c r="CP2" s="13" t="s">
        <v>103</v>
      </c>
      <c r="CQ2" s="13" t="s">
        <v>104</v>
      </c>
      <c r="CR2" s="13" t="s">
        <v>105</v>
      </c>
      <c r="CS2" s="13" t="s">
        <v>106</v>
      </c>
      <c r="CT2" s="13" t="s">
        <v>107</v>
      </c>
      <c r="CU2" s="13" t="s">
        <v>136</v>
      </c>
      <c r="CV2" s="13" t="s">
        <v>137</v>
      </c>
      <c r="CW2" s="13" t="s">
        <v>110</v>
      </c>
      <c r="CX2" s="13" t="s">
        <v>111</v>
      </c>
      <c r="CY2" s="13" t="s">
        <v>112</v>
      </c>
      <c r="CZ2" s="13" t="s">
        <v>113</v>
      </c>
      <c r="DA2" s="13" t="s">
        <v>114</v>
      </c>
      <c r="DB2" s="13" t="s">
        <v>115</v>
      </c>
      <c r="DC2" s="13" t="s">
        <v>116</v>
      </c>
      <c r="DD2" s="13" t="s">
        <v>117</v>
      </c>
      <c r="DE2" s="13" t="s">
        <v>118</v>
      </c>
      <c r="DF2" s="13" t="s">
        <v>119</v>
      </c>
      <c r="DG2" s="13" t="s">
        <v>120</v>
      </c>
      <c r="DH2" s="13"/>
      <c r="DI2" s="22"/>
      <c r="DJ2" s="22"/>
      <c r="DK2" s="22"/>
      <c r="DL2" s="22"/>
      <c r="DM2" s="22"/>
      <c r="DN2" s="22"/>
      <c r="DO2" s="22"/>
      <c r="DP2" s="22"/>
      <c r="DQ2" s="22"/>
      <c r="DR2" s="22"/>
      <c r="DS2" s="22"/>
      <c r="DT2" s="22"/>
      <c r="DU2" s="22"/>
      <c r="DV2" s="22"/>
      <c r="DW2" s="22"/>
    </row>
    <row r="3" spans="1:127" s="152" customFormat="1" ht="15.6">
      <c r="A3" s="13">
        <v>2010</v>
      </c>
      <c r="B3" s="4">
        <v>4817000</v>
      </c>
      <c r="C3" s="162">
        <v>1455000</v>
      </c>
      <c r="D3" s="162">
        <v>1448000</v>
      </c>
      <c r="E3" s="162">
        <v>358524</v>
      </c>
      <c r="F3" s="162">
        <v>587143.68999999994</v>
      </c>
      <c r="G3" s="61">
        <v>2342437</v>
      </c>
      <c r="H3" s="162">
        <v>554451.13340000005</v>
      </c>
      <c r="I3" s="61">
        <v>122858.2</v>
      </c>
      <c r="J3" s="162">
        <v>232555.68232260499</v>
      </c>
      <c r="K3" s="162">
        <v>172530</v>
      </c>
      <c r="L3" s="162">
        <v>352714.91700000002</v>
      </c>
      <c r="M3" s="61">
        <v>393300</v>
      </c>
      <c r="N3" s="61">
        <v>282356.40000000002</v>
      </c>
      <c r="O3" s="162">
        <v>69200</v>
      </c>
      <c r="P3" s="61">
        <v>1668700</v>
      </c>
      <c r="Q3" s="61">
        <v>857000</v>
      </c>
      <c r="R3" s="61">
        <v>290644.652</v>
      </c>
      <c r="S3" s="61">
        <v>402785.92200000002</v>
      </c>
      <c r="T3" s="61">
        <v>213500</v>
      </c>
      <c r="U3" s="61">
        <v>512800</v>
      </c>
      <c r="V3" s="61">
        <v>248649.05799999999</v>
      </c>
      <c r="W3" s="61">
        <v>62300</v>
      </c>
      <c r="X3" s="4">
        <v>78700</v>
      </c>
      <c r="Y3" s="61">
        <v>304300</v>
      </c>
      <c r="Z3" s="61">
        <v>97437.954083191493</v>
      </c>
      <c r="AA3" s="4">
        <v>576263</v>
      </c>
      <c r="AB3" s="4">
        <v>55943</v>
      </c>
      <c r="AC3" s="4">
        <v>12594</v>
      </c>
      <c r="AD3" s="4">
        <v>11603</v>
      </c>
      <c r="AE3" s="4">
        <v>71981</v>
      </c>
      <c r="AF3" s="4">
        <v>22404</v>
      </c>
      <c r="AG3" s="4">
        <v>60786</v>
      </c>
      <c r="AH3" s="4">
        <v>43126</v>
      </c>
      <c r="AI3" s="4">
        <v>22909</v>
      </c>
      <c r="AJ3" s="4">
        <v>144051</v>
      </c>
      <c r="AK3" s="4">
        <v>221724</v>
      </c>
      <c r="AL3" s="4">
        <v>39811</v>
      </c>
      <c r="AM3" s="4">
        <v>124846</v>
      </c>
      <c r="AN3" s="4">
        <v>8109</v>
      </c>
      <c r="AO3" s="4">
        <v>35891</v>
      </c>
      <c r="AP3" s="4">
        <v>16260</v>
      </c>
      <c r="AQ3" s="162">
        <v>428900</v>
      </c>
      <c r="AR3" s="162">
        <v>83363.717300000004</v>
      </c>
      <c r="AS3" s="162">
        <v>36247.813199999997</v>
      </c>
      <c r="AT3" s="162">
        <v>36122</v>
      </c>
      <c r="AU3" s="162">
        <v>130243.0212</v>
      </c>
      <c r="AV3" s="162">
        <v>35438.675999999999</v>
      </c>
      <c r="AW3" s="162">
        <v>29159.499</v>
      </c>
      <c r="AX3" s="162">
        <v>13434.500099999999</v>
      </c>
      <c r="AY3" s="162">
        <v>18906.561000000002</v>
      </c>
      <c r="AZ3" s="162">
        <v>24300</v>
      </c>
      <c r="BA3" s="162">
        <v>15567</v>
      </c>
      <c r="BB3" s="162">
        <v>1192181.8799999999</v>
      </c>
      <c r="BC3" s="162">
        <v>91454.399999999994</v>
      </c>
      <c r="BD3" s="162">
        <v>71624.800000000003</v>
      </c>
      <c r="BE3" s="162">
        <v>166200</v>
      </c>
      <c r="BF3" s="162">
        <v>390889.12534959399</v>
      </c>
      <c r="BG3" s="162">
        <v>73961.792270334394</v>
      </c>
      <c r="BH3" s="162">
        <v>46424</v>
      </c>
      <c r="BI3" s="162">
        <v>105822.738346439</v>
      </c>
      <c r="BJ3" s="162">
        <v>71103.672071821595</v>
      </c>
      <c r="BK3" s="162">
        <v>83610.211635116502</v>
      </c>
      <c r="BL3" s="162">
        <v>26169.931459631302</v>
      </c>
      <c r="BM3" s="162">
        <v>42896.145365150602</v>
      </c>
      <c r="BN3" s="4">
        <v>751795</v>
      </c>
      <c r="BO3" s="4">
        <v>126329</v>
      </c>
      <c r="BP3" s="4">
        <v>121882</v>
      </c>
      <c r="BQ3" s="4">
        <v>82489</v>
      </c>
      <c r="BR3" s="4">
        <v>18627</v>
      </c>
      <c r="BS3" s="4">
        <v>140691</v>
      </c>
      <c r="BT3" s="4">
        <v>124425</v>
      </c>
      <c r="BU3" s="4">
        <v>1284</v>
      </c>
      <c r="BV3" s="4">
        <v>32654</v>
      </c>
      <c r="BW3" s="4">
        <v>32689</v>
      </c>
      <c r="BX3" s="4">
        <v>15182</v>
      </c>
      <c r="BY3" s="4">
        <v>11056</v>
      </c>
      <c r="BZ3" s="4">
        <v>66293</v>
      </c>
      <c r="CA3" s="4">
        <v>755588</v>
      </c>
      <c r="CB3" s="61">
        <v>904363</v>
      </c>
      <c r="CC3" s="61">
        <v>28219.962524182902</v>
      </c>
      <c r="CD3" s="61">
        <v>48123</v>
      </c>
      <c r="CE3" s="61">
        <v>25976.5730681881</v>
      </c>
      <c r="CF3" s="61">
        <v>145801.28725635499</v>
      </c>
      <c r="CG3" s="61">
        <v>461840.36381762498</v>
      </c>
      <c r="CH3" s="61">
        <v>5585.1581100392004</v>
      </c>
      <c r="CI3" s="61">
        <v>1648.2824000000001</v>
      </c>
      <c r="CJ3" s="61">
        <v>49402</v>
      </c>
      <c r="CK3" s="61">
        <v>5818.7607399999997</v>
      </c>
      <c r="CL3" s="61">
        <v>3700.6748925411798</v>
      </c>
      <c r="CM3" s="61">
        <v>14951.0333333333</v>
      </c>
      <c r="CN3" s="61">
        <v>39247.058392036299</v>
      </c>
      <c r="CO3" s="61">
        <v>2687.6907022943301</v>
      </c>
      <c r="CP3" s="61">
        <v>5818.0378782965799</v>
      </c>
      <c r="CQ3" s="61">
        <v>12626.628967050699</v>
      </c>
      <c r="CR3" s="61">
        <v>435.349429836441</v>
      </c>
      <c r="CS3" s="61">
        <v>4137.3647405670599</v>
      </c>
      <c r="CT3" s="4">
        <v>299807</v>
      </c>
      <c r="CU3" s="4">
        <v>21866</v>
      </c>
      <c r="CV3" s="4">
        <v>36642</v>
      </c>
      <c r="CW3" s="4">
        <v>1952</v>
      </c>
      <c r="CX3" s="4">
        <v>5258</v>
      </c>
      <c r="CY3" s="4">
        <v>1082</v>
      </c>
      <c r="CZ3" s="4">
        <v>5110</v>
      </c>
      <c r="DA3" s="4">
        <v>6947</v>
      </c>
      <c r="DB3" s="4">
        <v>145791</v>
      </c>
      <c r="DC3" s="4">
        <v>823.6</v>
      </c>
      <c r="DD3" s="4">
        <v>50635.3</v>
      </c>
      <c r="DE3" s="4">
        <v>12743</v>
      </c>
      <c r="DF3" s="4">
        <v>644</v>
      </c>
      <c r="DG3" s="4">
        <v>2815</v>
      </c>
      <c r="DH3" s="4"/>
      <c r="DI3" s="163"/>
      <c r="DJ3" s="163"/>
      <c r="DK3" s="163"/>
      <c r="DL3" s="163"/>
      <c r="DM3" s="163"/>
      <c r="DN3" s="163"/>
      <c r="DO3" s="163"/>
      <c r="DP3" s="163"/>
      <c r="DQ3" s="163"/>
      <c r="DR3" s="163"/>
      <c r="DS3" s="163"/>
      <c r="DT3" s="163"/>
      <c r="DU3" s="163"/>
      <c r="DV3" s="163"/>
      <c r="DW3" s="163"/>
    </row>
    <row r="4" spans="1:127" s="152" customFormat="1" ht="15.6">
      <c r="A4" s="13">
        <v>2011</v>
      </c>
      <c r="B4" s="4">
        <v>5977100</v>
      </c>
      <c r="C4" s="162">
        <v>1788300</v>
      </c>
      <c r="D4" s="162">
        <v>1775000</v>
      </c>
      <c r="E4" s="162">
        <v>564711.65040000004</v>
      </c>
      <c r="F4" s="162">
        <v>841531.63950000005</v>
      </c>
      <c r="G4" s="61">
        <v>2593511.58</v>
      </c>
      <c r="H4" s="162">
        <v>856846.2</v>
      </c>
      <c r="I4" s="61">
        <v>181600</v>
      </c>
      <c r="J4" s="162">
        <v>370934.00978435198</v>
      </c>
      <c r="K4" s="162">
        <v>332559.59999999998</v>
      </c>
      <c r="L4" s="162">
        <v>526060.5</v>
      </c>
      <c r="M4" s="61">
        <v>510400</v>
      </c>
      <c r="N4" s="61">
        <v>465141.12</v>
      </c>
      <c r="O4" s="162">
        <v>97900</v>
      </c>
      <c r="P4" s="61">
        <v>2023500</v>
      </c>
      <c r="Q4" s="61">
        <v>1150000</v>
      </c>
      <c r="R4" s="61">
        <v>369201.402</v>
      </c>
      <c r="S4" s="61">
        <v>588959.228</v>
      </c>
      <c r="T4" s="61">
        <v>276650.06459999998</v>
      </c>
      <c r="U4" s="61">
        <v>620100</v>
      </c>
      <c r="V4" s="61">
        <v>356420.19349999999</v>
      </c>
      <c r="W4" s="61">
        <v>82200</v>
      </c>
      <c r="X4" s="4">
        <v>100000</v>
      </c>
      <c r="Y4" s="61">
        <v>389800</v>
      </c>
      <c r="Z4" s="61">
        <v>51800</v>
      </c>
      <c r="AA4" s="4">
        <v>782592</v>
      </c>
      <c r="AB4" s="4">
        <v>80094</v>
      </c>
      <c r="AC4" s="4">
        <v>18326</v>
      </c>
      <c r="AD4" s="4">
        <v>17744</v>
      </c>
      <c r="AE4" s="4">
        <v>97093</v>
      </c>
      <c r="AF4" s="4">
        <v>29864</v>
      </c>
      <c r="AG4" s="4">
        <v>71669</v>
      </c>
      <c r="AH4" s="4">
        <v>91465</v>
      </c>
      <c r="AI4" s="4">
        <v>33528</v>
      </c>
      <c r="AJ4" s="4">
        <v>203070</v>
      </c>
      <c r="AK4" s="4">
        <v>330319</v>
      </c>
      <c r="AL4" s="4">
        <v>56611</v>
      </c>
      <c r="AM4" s="4">
        <v>122240</v>
      </c>
      <c r="AN4" s="4">
        <v>18158</v>
      </c>
      <c r="AO4" s="4">
        <v>49468</v>
      </c>
      <c r="AP4" s="4">
        <v>24104</v>
      </c>
      <c r="AQ4" s="162">
        <v>442000</v>
      </c>
      <c r="AR4" s="162">
        <v>97694.933799999999</v>
      </c>
      <c r="AS4" s="162">
        <v>47620.901081189098</v>
      </c>
      <c r="AT4" s="162">
        <v>42249</v>
      </c>
      <c r="AU4" s="162">
        <v>171017.87911157301</v>
      </c>
      <c r="AV4" s="162">
        <v>83502.356146613005</v>
      </c>
      <c r="AW4" s="162">
        <v>51183.8365894811</v>
      </c>
      <c r="AX4" s="162">
        <v>22774.001428579199</v>
      </c>
      <c r="AY4" s="162">
        <v>34502.838867785998</v>
      </c>
      <c r="AZ4" s="162">
        <v>32700</v>
      </c>
      <c r="BA4" s="162">
        <v>36584</v>
      </c>
      <c r="BB4" s="162">
        <v>1750000</v>
      </c>
      <c r="BC4" s="162">
        <v>153200</v>
      </c>
      <c r="BD4" s="162">
        <v>103614.00634242799</v>
      </c>
      <c r="BE4" s="162">
        <v>317300</v>
      </c>
      <c r="BF4" s="162">
        <v>529078.99092275801</v>
      </c>
      <c r="BG4" s="162">
        <v>82995.721704408104</v>
      </c>
      <c r="BH4" s="162">
        <v>56260</v>
      </c>
      <c r="BI4" s="162">
        <v>128533.872474884</v>
      </c>
      <c r="BJ4" s="162">
        <v>87995.039026085302</v>
      </c>
      <c r="BK4" s="162">
        <v>82241.646959438396</v>
      </c>
      <c r="BL4" s="162">
        <v>30353.203372499102</v>
      </c>
      <c r="BM4" s="162">
        <v>54137.065813531597</v>
      </c>
      <c r="BN4" s="4">
        <v>1121311</v>
      </c>
      <c r="BO4" s="4">
        <v>223958</v>
      </c>
      <c r="BP4" s="4">
        <v>203838</v>
      </c>
      <c r="BQ4" s="4">
        <v>103385</v>
      </c>
      <c r="BR4" s="4">
        <v>23364</v>
      </c>
      <c r="BS4" s="4">
        <v>254742</v>
      </c>
      <c r="BT4" s="4">
        <v>184090</v>
      </c>
      <c r="BU4" s="4">
        <v>1892</v>
      </c>
      <c r="BV4" s="4">
        <v>39410</v>
      </c>
      <c r="BW4" s="4">
        <v>49468</v>
      </c>
      <c r="BX4" s="4">
        <v>17896</v>
      </c>
      <c r="BY4" s="4">
        <v>3740</v>
      </c>
      <c r="BZ4" s="4">
        <v>94424</v>
      </c>
      <c r="CA4" s="4">
        <v>1283560</v>
      </c>
      <c r="CB4" s="61">
        <v>1395387</v>
      </c>
      <c r="CC4" s="61">
        <v>43241.2</v>
      </c>
      <c r="CD4" s="61">
        <v>53482.1</v>
      </c>
      <c r="CE4" s="61">
        <v>38801</v>
      </c>
      <c r="CF4" s="61">
        <v>246367.5</v>
      </c>
      <c r="CG4" s="62">
        <v>690340</v>
      </c>
      <c r="CH4" s="61">
        <v>7421</v>
      </c>
      <c r="CI4" s="61">
        <v>4301.8</v>
      </c>
      <c r="CJ4" s="61">
        <v>56548.4</v>
      </c>
      <c r="CK4" s="61">
        <v>13942</v>
      </c>
      <c r="CL4" s="61">
        <v>9318.9</v>
      </c>
      <c r="CM4" s="63">
        <v>4270.8</v>
      </c>
      <c r="CN4" s="61">
        <v>80306.8</v>
      </c>
      <c r="CO4" s="61">
        <v>19095.2</v>
      </c>
      <c r="CP4" s="61">
        <v>8536</v>
      </c>
      <c r="CQ4" s="61">
        <v>19944.900000000001</v>
      </c>
      <c r="CR4" s="61">
        <v>1113.2</v>
      </c>
      <c r="CS4" s="61">
        <v>7828.7</v>
      </c>
      <c r="CT4" s="4">
        <v>375916</v>
      </c>
      <c r="CU4" s="4">
        <v>30034</v>
      </c>
      <c r="CV4" s="4">
        <v>46967</v>
      </c>
      <c r="CW4" s="4">
        <v>4547</v>
      </c>
      <c r="CX4" s="4">
        <v>3557</v>
      </c>
      <c r="CY4" s="4">
        <v>2412</v>
      </c>
      <c r="CZ4" s="4">
        <v>4802</v>
      </c>
      <c r="DA4" s="4">
        <v>8437</v>
      </c>
      <c r="DB4" s="4">
        <v>211472</v>
      </c>
      <c r="DC4" s="4">
        <v>1916</v>
      </c>
      <c r="DD4" s="4">
        <v>57562</v>
      </c>
      <c r="DE4" s="4">
        <v>32864</v>
      </c>
      <c r="DF4" s="4">
        <v>1175</v>
      </c>
      <c r="DG4" s="4">
        <v>3174</v>
      </c>
      <c r="DH4" s="4"/>
      <c r="DI4" s="163"/>
      <c r="DJ4" s="163"/>
      <c r="DK4" s="163"/>
      <c r="DL4" s="163"/>
      <c r="DM4" s="163"/>
      <c r="DN4" s="163"/>
      <c r="DO4" s="163"/>
      <c r="DP4" s="163"/>
      <c r="DQ4" s="163"/>
      <c r="DR4" s="163"/>
      <c r="DS4" s="163"/>
      <c r="DT4" s="163"/>
      <c r="DU4" s="163"/>
      <c r="DV4" s="163"/>
      <c r="DW4" s="163"/>
    </row>
    <row r="5" spans="1:127" s="152" customFormat="1" ht="15.6">
      <c r="A5" s="13">
        <v>2012</v>
      </c>
      <c r="B5" s="4">
        <v>6794600</v>
      </c>
      <c r="C5" s="162">
        <v>2099700</v>
      </c>
      <c r="D5" s="162">
        <v>2002300</v>
      </c>
      <c r="E5" s="162">
        <v>646669.38</v>
      </c>
      <c r="F5" s="162">
        <v>992467.5</v>
      </c>
      <c r="G5" s="61">
        <v>3002912.5</v>
      </c>
      <c r="H5" s="162">
        <v>1034818.09</v>
      </c>
      <c r="I5" s="61">
        <v>208444.6</v>
      </c>
      <c r="J5" s="162">
        <v>243955.57</v>
      </c>
      <c r="K5" s="162">
        <v>468000</v>
      </c>
      <c r="L5" s="162">
        <v>601306</v>
      </c>
      <c r="M5" s="61">
        <v>626400</v>
      </c>
      <c r="N5" s="61">
        <v>567350.69999999995</v>
      </c>
      <c r="O5" s="162">
        <v>154000</v>
      </c>
      <c r="P5" s="61">
        <v>2280000</v>
      </c>
      <c r="Q5" s="61">
        <v>1222028</v>
      </c>
      <c r="R5" s="61">
        <v>410948.63040000002</v>
      </c>
      <c r="S5" s="61">
        <v>664831.79</v>
      </c>
      <c r="T5" s="61">
        <v>365300</v>
      </c>
      <c r="U5" s="61">
        <v>734000</v>
      </c>
      <c r="V5" s="61">
        <v>422879.73</v>
      </c>
      <c r="W5" s="61">
        <v>100400</v>
      </c>
      <c r="X5" s="4">
        <v>115700</v>
      </c>
      <c r="Y5" s="61">
        <v>424300</v>
      </c>
      <c r="Z5" s="61">
        <v>92300</v>
      </c>
      <c r="AA5" s="4">
        <v>1159130</v>
      </c>
      <c r="AB5" s="4">
        <v>99122</v>
      </c>
      <c r="AC5" s="4">
        <v>22665</v>
      </c>
      <c r="AD5" s="4">
        <v>25024</v>
      </c>
      <c r="AE5" s="4">
        <v>147598</v>
      </c>
      <c r="AF5" s="4">
        <v>39027</v>
      </c>
      <c r="AG5" s="4">
        <v>114291</v>
      </c>
      <c r="AH5" s="4">
        <v>132223</v>
      </c>
      <c r="AI5" s="4">
        <v>46705</v>
      </c>
      <c r="AJ5" s="4">
        <v>247256</v>
      </c>
      <c r="AK5" s="4">
        <v>414273</v>
      </c>
      <c r="AL5" s="4">
        <v>79872</v>
      </c>
      <c r="AM5" s="4">
        <v>170651</v>
      </c>
      <c r="AN5" s="4">
        <v>26241</v>
      </c>
      <c r="AO5" s="4">
        <v>62447</v>
      </c>
      <c r="AP5" s="4">
        <v>31429</v>
      </c>
      <c r="AQ5" s="162">
        <v>467400</v>
      </c>
      <c r="AR5" s="162">
        <v>87955.335999999996</v>
      </c>
      <c r="AS5" s="162">
        <v>44625.318110185901</v>
      </c>
      <c r="AT5" s="162">
        <v>45235</v>
      </c>
      <c r="AU5" s="162">
        <v>148684.48659988199</v>
      </c>
      <c r="AV5" s="162">
        <v>133246.47471156399</v>
      </c>
      <c r="AW5" s="162">
        <v>71422.312483676797</v>
      </c>
      <c r="AX5" s="162">
        <v>29364.4977566454</v>
      </c>
      <c r="AY5" s="162">
        <v>47336.728894987697</v>
      </c>
      <c r="AZ5" s="162">
        <v>32700</v>
      </c>
      <c r="BA5" s="162">
        <v>31699.915805312099</v>
      </c>
      <c r="BB5" s="162">
        <v>2129000</v>
      </c>
      <c r="BC5" s="162">
        <v>185000</v>
      </c>
      <c r="BD5" s="162">
        <v>133890.301718103</v>
      </c>
      <c r="BE5" s="162">
        <v>381000</v>
      </c>
      <c r="BF5" s="162">
        <v>543994.55187446403</v>
      </c>
      <c r="BG5" s="162">
        <v>77314.648125679698</v>
      </c>
      <c r="BH5" s="162">
        <v>71234</v>
      </c>
      <c r="BI5" s="162">
        <v>152684.15837989599</v>
      </c>
      <c r="BJ5" s="162">
        <v>120607.18607748</v>
      </c>
      <c r="BK5" s="162">
        <v>102386.70131384399</v>
      </c>
      <c r="BL5" s="162">
        <v>41565.480867045801</v>
      </c>
      <c r="BM5" s="162">
        <v>69680.612623172899</v>
      </c>
      <c r="BN5" s="4">
        <v>1344427</v>
      </c>
      <c r="BO5" s="4">
        <v>291337</v>
      </c>
      <c r="BP5" s="4">
        <v>251971</v>
      </c>
      <c r="BQ5" s="4">
        <v>117047</v>
      </c>
      <c r="BR5" s="4">
        <v>32555</v>
      </c>
      <c r="BS5" s="4">
        <v>319230</v>
      </c>
      <c r="BT5" s="4">
        <v>233382</v>
      </c>
      <c r="BU5" s="4">
        <v>1857</v>
      </c>
      <c r="BV5" s="4">
        <v>49525</v>
      </c>
      <c r="BW5" s="4">
        <v>63036</v>
      </c>
      <c r="BX5" s="4">
        <v>19699</v>
      </c>
      <c r="BY5" s="4">
        <v>18503</v>
      </c>
      <c r="BZ5" s="4">
        <v>122330</v>
      </c>
      <c r="CA5" s="4">
        <v>1597973</v>
      </c>
      <c r="CB5" s="61">
        <v>1701970</v>
      </c>
      <c r="CC5" s="61">
        <v>55336.7</v>
      </c>
      <c r="CD5" s="61">
        <v>73402.8</v>
      </c>
      <c r="CE5" s="61">
        <v>42128.9</v>
      </c>
      <c r="CF5" s="61">
        <v>372204.5</v>
      </c>
      <c r="CG5" s="62">
        <v>830845</v>
      </c>
      <c r="CH5" s="61">
        <v>6835.9</v>
      </c>
      <c r="CI5" s="61">
        <v>18145.8</v>
      </c>
      <c r="CJ5" s="61">
        <v>66876.2</v>
      </c>
      <c r="CK5" s="61">
        <v>40824.400000000001</v>
      </c>
      <c r="CL5" s="61">
        <v>30108.6</v>
      </c>
      <c r="CM5" s="63">
        <v>38953.300000000003</v>
      </c>
      <c r="CN5" s="61">
        <v>167088.1</v>
      </c>
      <c r="CO5" s="61">
        <v>3196.8</v>
      </c>
      <c r="CP5" s="61">
        <v>9387.7000000000007</v>
      </c>
      <c r="CQ5" s="61">
        <v>26498.2</v>
      </c>
      <c r="CR5" s="61">
        <v>3985.5</v>
      </c>
      <c r="CS5" s="61">
        <v>13475.3</v>
      </c>
      <c r="CT5" s="4">
        <v>460860</v>
      </c>
      <c r="CU5" s="4">
        <v>36315</v>
      </c>
      <c r="CV5" s="4">
        <v>34939</v>
      </c>
      <c r="CW5" s="4">
        <v>6748</v>
      </c>
      <c r="CX5" s="4">
        <v>6498</v>
      </c>
      <c r="CY5" s="4">
        <v>1441</v>
      </c>
      <c r="CZ5" s="4">
        <v>9701</v>
      </c>
      <c r="DA5" s="4">
        <v>7321</v>
      </c>
      <c r="DB5" s="4">
        <v>228693</v>
      </c>
      <c r="DC5" s="4">
        <v>6127</v>
      </c>
      <c r="DD5" s="4">
        <v>79765</v>
      </c>
      <c r="DE5" s="4">
        <v>60190</v>
      </c>
      <c r="DF5" s="4">
        <v>3066</v>
      </c>
      <c r="DG5" s="4">
        <v>3373</v>
      </c>
      <c r="DH5" s="4"/>
      <c r="DI5" s="163"/>
      <c r="DJ5" s="163"/>
      <c r="DK5" s="163"/>
      <c r="DL5" s="163"/>
      <c r="DM5" s="163"/>
      <c r="DN5" s="163"/>
      <c r="DO5" s="163"/>
      <c r="DP5" s="163"/>
      <c r="DQ5" s="163"/>
      <c r="DR5" s="163"/>
      <c r="DS5" s="163"/>
      <c r="DT5" s="163"/>
      <c r="DU5" s="163"/>
      <c r="DV5" s="163"/>
      <c r="DW5" s="163"/>
    </row>
    <row r="6" spans="1:127" s="152" customFormat="1" ht="15.6">
      <c r="A6" s="13">
        <v>2013</v>
      </c>
      <c r="B6" s="4">
        <v>7767800</v>
      </c>
      <c r="C6" s="162">
        <v>2363500</v>
      </c>
      <c r="D6" s="162">
        <v>2178900</v>
      </c>
      <c r="E6" s="162">
        <v>745218.48239999998</v>
      </c>
      <c r="F6" s="162">
        <v>1120760.2179</v>
      </c>
      <c r="G6" s="61">
        <v>3345034.9</v>
      </c>
      <c r="H6" s="162">
        <v>1184139.5260000001</v>
      </c>
      <c r="I6" s="61">
        <v>273200</v>
      </c>
      <c r="J6" s="162">
        <v>323000</v>
      </c>
      <c r="K6" s="162">
        <v>590835</v>
      </c>
      <c r="L6" s="162">
        <v>747961.79399999999</v>
      </c>
      <c r="M6" s="61">
        <v>717183.6</v>
      </c>
      <c r="N6" s="61">
        <v>691589.3</v>
      </c>
      <c r="O6" s="162">
        <v>203000</v>
      </c>
      <c r="P6" s="61">
        <v>2487300</v>
      </c>
      <c r="Q6" s="61">
        <v>1419568</v>
      </c>
      <c r="R6" s="61">
        <v>560540.63800000004</v>
      </c>
      <c r="S6" s="61">
        <v>786915.9</v>
      </c>
      <c r="T6" s="61">
        <v>436400</v>
      </c>
      <c r="U6" s="61">
        <v>828100</v>
      </c>
      <c r="V6" s="61">
        <v>506000</v>
      </c>
      <c r="W6" s="61">
        <v>112730.458900582</v>
      </c>
      <c r="X6" s="4">
        <v>131900</v>
      </c>
      <c r="Y6" s="61">
        <v>512500</v>
      </c>
      <c r="Z6" s="61">
        <v>111000</v>
      </c>
      <c r="AA6" s="4">
        <v>1446956</v>
      </c>
      <c r="AB6" s="4">
        <v>99330</v>
      </c>
      <c r="AC6" s="4">
        <v>28104</v>
      </c>
      <c r="AD6" s="4">
        <v>32294</v>
      </c>
      <c r="AE6" s="4">
        <v>203268</v>
      </c>
      <c r="AF6" s="4">
        <v>51030</v>
      </c>
      <c r="AG6" s="4">
        <v>149643</v>
      </c>
      <c r="AH6" s="4">
        <v>183258</v>
      </c>
      <c r="AI6" s="4">
        <v>59183</v>
      </c>
      <c r="AJ6" s="4">
        <v>290518</v>
      </c>
      <c r="AK6" s="4">
        <v>533495</v>
      </c>
      <c r="AL6" s="4">
        <v>97934</v>
      </c>
      <c r="AM6" s="4">
        <v>190471</v>
      </c>
      <c r="AN6" s="4">
        <v>32981</v>
      </c>
      <c r="AO6" s="4">
        <v>83195</v>
      </c>
      <c r="AP6" s="4">
        <v>39173</v>
      </c>
      <c r="AQ6" s="162">
        <v>535400</v>
      </c>
      <c r="AR6" s="162">
        <v>110027</v>
      </c>
      <c r="AS6" s="162">
        <v>40888</v>
      </c>
      <c r="AT6" s="162">
        <v>50154</v>
      </c>
      <c r="AU6" s="162">
        <v>123465</v>
      </c>
      <c r="AV6" s="162">
        <v>216437</v>
      </c>
      <c r="AW6" s="162">
        <v>97912</v>
      </c>
      <c r="AX6" s="162">
        <v>36943</v>
      </c>
      <c r="AY6" s="162">
        <v>62388</v>
      </c>
      <c r="AZ6" s="162">
        <v>33225</v>
      </c>
      <c r="BA6" s="162">
        <v>26697</v>
      </c>
      <c r="BB6" s="162">
        <v>2480000</v>
      </c>
      <c r="BC6" s="162">
        <v>223713</v>
      </c>
      <c r="BD6" s="162">
        <v>163437.88182888101</v>
      </c>
      <c r="BE6" s="162">
        <v>611900</v>
      </c>
      <c r="BF6" s="162">
        <v>647791.56032784504</v>
      </c>
      <c r="BG6" s="162">
        <v>72022.445157919399</v>
      </c>
      <c r="BH6" s="162">
        <v>83732</v>
      </c>
      <c r="BI6" s="162">
        <v>184431.423157557</v>
      </c>
      <c r="BJ6" s="162">
        <v>150463.75280832499</v>
      </c>
      <c r="BK6" s="162">
        <v>129696.11041790601</v>
      </c>
      <c r="BL6" s="162">
        <v>60906.118736369703</v>
      </c>
      <c r="BM6" s="162">
        <v>84742.221704778902</v>
      </c>
      <c r="BN6" s="4">
        <v>1537128</v>
      </c>
      <c r="BO6" s="4">
        <v>341117</v>
      </c>
      <c r="BP6" s="4">
        <v>279493</v>
      </c>
      <c r="BQ6" s="4">
        <v>150127</v>
      </c>
      <c r="BR6" s="4">
        <v>40156</v>
      </c>
      <c r="BS6" s="4">
        <v>394195</v>
      </c>
      <c r="BT6" s="4">
        <v>215395</v>
      </c>
      <c r="BU6" s="4">
        <v>1948</v>
      </c>
      <c r="BV6" s="4">
        <v>51471</v>
      </c>
      <c r="BW6" s="4">
        <v>76767</v>
      </c>
      <c r="BX6" s="4">
        <v>23784</v>
      </c>
      <c r="BY6" s="4">
        <v>22500</v>
      </c>
      <c r="BZ6" s="4">
        <v>121991</v>
      </c>
      <c r="CA6" s="4">
        <v>1764911</v>
      </c>
      <c r="CB6" s="61">
        <v>2009737</v>
      </c>
      <c r="CC6" s="61">
        <v>59045</v>
      </c>
      <c r="CD6" s="61">
        <v>95475</v>
      </c>
      <c r="CE6" s="61">
        <v>44001</v>
      </c>
      <c r="CF6" s="61">
        <v>396108</v>
      </c>
      <c r="CG6" s="62">
        <v>954354</v>
      </c>
      <c r="CH6" s="61">
        <v>6368</v>
      </c>
      <c r="CI6" s="61">
        <v>35751</v>
      </c>
      <c r="CJ6" s="61">
        <v>85008</v>
      </c>
      <c r="CK6" s="61">
        <v>58101</v>
      </c>
      <c r="CL6" s="61">
        <v>29676</v>
      </c>
      <c r="CM6" s="63">
        <v>24925</v>
      </c>
      <c r="CN6" s="61">
        <v>91300</v>
      </c>
      <c r="CO6" s="61">
        <v>10229</v>
      </c>
      <c r="CP6" s="61">
        <v>13343</v>
      </c>
      <c r="CQ6" s="61">
        <v>24618</v>
      </c>
      <c r="CR6" s="61">
        <v>7441</v>
      </c>
      <c r="CS6" s="61">
        <v>16940</v>
      </c>
      <c r="CT6" s="4">
        <v>517363</v>
      </c>
      <c r="CU6" s="4">
        <v>42133</v>
      </c>
      <c r="CV6" s="4">
        <v>54166</v>
      </c>
      <c r="CW6" s="4">
        <v>8350</v>
      </c>
      <c r="CX6" s="4">
        <v>10575</v>
      </c>
      <c r="CY6" s="4">
        <v>3056</v>
      </c>
      <c r="CZ6" s="4">
        <v>18245</v>
      </c>
      <c r="DA6" s="4">
        <v>2608</v>
      </c>
      <c r="DB6" s="4">
        <v>274394</v>
      </c>
      <c r="DC6" s="4">
        <v>2654</v>
      </c>
      <c r="DD6" s="4">
        <v>68853</v>
      </c>
      <c r="DE6" s="4">
        <v>75942</v>
      </c>
      <c r="DF6" s="4">
        <v>3682</v>
      </c>
      <c r="DG6" s="4">
        <v>2916</v>
      </c>
      <c r="DH6" s="4"/>
      <c r="DI6" s="163"/>
      <c r="DJ6" s="163"/>
      <c r="DK6" s="163"/>
      <c r="DL6" s="163"/>
      <c r="DM6" s="163"/>
      <c r="DN6" s="163"/>
      <c r="DO6" s="163"/>
      <c r="DP6" s="163"/>
      <c r="DQ6" s="163"/>
      <c r="DR6" s="163"/>
      <c r="DS6" s="163"/>
      <c r="DT6" s="163"/>
      <c r="DU6" s="163"/>
      <c r="DV6" s="163"/>
      <c r="DW6" s="163"/>
    </row>
    <row r="7" spans="1:127" s="152" customFormat="1" ht="15.6">
      <c r="A7" s="13">
        <v>2014</v>
      </c>
      <c r="B7" s="4">
        <v>8619500</v>
      </c>
      <c r="C7" s="162">
        <v>2628600</v>
      </c>
      <c r="D7" s="162">
        <v>2240000</v>
      </c>
      <c r="E7" s="162">
        <v>868684.25</v>
      </c>
      <c r="F7" s="162">
        <v>1279388.07</v>
      </c>
      <c r="G7" s="61">
        <v>3605353.18</v>
      </c>
      <c r="H7" s="162">
        <v>1367950.98</v>
      </c>
      <c r="I7" s="61">
        <v>316500</v>
      </c>
      <c r="J7" s="162">
        <v>392862.4</v>
      </c>
      <c r="K7" s="162">
        <v>652055.4</v>
      </c>
      <c r="L7" s="162">
        <v>869008.85</v>
      </c>
      <c r="M7" s="61">
        <v>842722.5</v>
      </c>
      <c r="N7" s="61">
        <v>792159.15</v>
      </c>
      <c r="O7" s="162">
        <v>260600</v>
      </c>
      <c r="P7" s="61">
        <v>2740000</v>
      </c>
      <c r="Q7" s="61">
        <v>1600005</v>
      </c>
      <c r="R7" s="61">
        <v>697093.45200000005</v>
      </c>
      <c r="S7" s="61">
        <v>838151.125</v>
      </c>
      <c r="T7" s="61">
        <v>482200</v>
      </c>
      <c r="U7" s="61">
        <v>922300</v>
      </c>
      <c r="V7" s="61">
        <v>607900</v>
      </c>
      <c r="W7" s="61">
        <v>126575.262589003</v>
      </c>
      <c r="X7" s="4">
        <v>147800</v>
      </c>
      <c r="Y7" s="61">
        <v>565900</v>
      </c>
      <c r="Z7" s="61">
        <v>120400</v>
      </c>
      <c r="AA7" s="4">
        <v>1603362</v>
      </c>
      <c r="AB7" s="4">
        <v>91357</v>
      </c>
      <c r="AC7" s="4">
        <v>34546</v>
      </c>
      <c r="AD7" s="4">
        <v>38165</v>
      </c>
      <c r="AE7" s="4">
        <v>234059</v>
      </c>
      <c r="AF7" s="4">
        <v>60364</v>
      </c>
      <c r="AG7" s="4">
        <v>160357</v>
      </c>
      <c r="AH7" s="4">
        <v>203925</v>
      </c>
      <c r="AI7" s="4">
        <v>68030</v>
      </c>
      <c r="AJ7" s="4">
        <v>329918</v>
      </c>
      <c r="AK7" s="4">
        <v>611848</v>
      </c>
      <c r="AL7" s="4">
        <v>114303</v>
      </c>
      <c r="AM7" s="4">
        <v>207541</v>
      </c>
      <c r="AN7" s="4">
        <v>38732</v>
      </c>
      <c r="AO7" s="4">
        <v>94813</v>
      </c>
      <c r="AP7" s="4">
        <v>44749</v>
      </c>
      <c r="AQ7" s="162">
        <v>594100</v>
      </c>
      <c r="AR7" s="162">
        <v>145064</v>
      </c>
      <c r="AS7" s="162">
        <v>21879</v>
      </c>
      <c r="AT7" s="162">
        <v>72980</v>
      </c>
      <c r="AU7" s="162">
        <v>86462</v>
      </c>
      <c r="AV7" s="162">
        <v>231729</v>
      </c>
      <c r="AW7" s="162">
        <v>103270</v>
      </c>
      <c r="AX7" s="162">
        <v>66110</v>
      </c>
      <c r="AY7" s="162">
        <v>108405</v>
      </c>
      <c r="AZ7" s="162">
        <v>37397</v>
      </c>
      <c r="BA7" s="162">
        <v>28832</v>
      </c>
      <c r="BB7" s="162">
        <v>2933800</v>
      </c>
      <c r="BC7" s="162">
        <v>263600</v>
      </c>
      <c r="BD7" s="162">
        <v>192664.48213065101</v>
      </c>
      <c r="BE7" s="162">
        <v>609200</v>
      </c>
      <c r="BF7" s="162">
        <v>866721.39247954998</v>
      </c>
      <c r="BG7" s="162">
        <v>67092.494530833806</v>
      </c>
      <c r="BH7" s="162">
        <v>99837</v>
      </c>
      <c r="BI7" s="162">
        <v>173388.29300224801</v>
      </c>
      <c r="BJ7" s="162">
        <v>173824.83031921199</v>
      </c>
      <c r="BK7" s="162">
        <v>155208.85878588699</v>
      </c>
      <c r="BL7" s="162">
        <v>83649.208521642402</v>
      </c>
      <c r="BM7" s="162">
        <v>100320.604733948</v>
      </c>
      <c r="BN7" s="4">
        <v>1710712</v>
      </c>
      <c r="BO7" s="4">
        <v>369083</v>
      </c>
      <c r="BP7" s="4">
        <v>278057</v>
      </c>
      <c r="BQ7" s="4">
        <v>158539</v>
      </c>
      <c r="BR7" s="4">
        <v>61832</v>
      </c>
      <c r="BS7" s="4">
        <v>435571</v>
      </c>
      <c r="BT7" s="4">
        <v>253114</v>
      </c>
      <c r="BU7" s="4">
        <v>3301</v>
      </c>
      <c r="BV7" s="4">
        <v>75537</v>
      </c>
      <c r="BW7" s="4">
        <v>115604</v>
      </c>
      <c r="BX7" s="4">
        <v>37631</v>
      </c>
      <c r="BY7" s="4">
        <v>32409</v>
      </c>
      <c r="BZ7" s="4">
        <v>131481</v>
      </c>
      <c r="CA7" s="4">
        <v>2018528</v>
      </c>
      <c r="CB7" s="61">
        <v>2195323.7599999998</v>
      </c>
      <c r="CC7" s="61">
        <v>67224.205000000002</v>
      </c>
      <c r="CD7" s="61">
        <v>113116.228</v>
      </c>
      <c r="CE7" s="61">
        <v>52206.999199999998</v>
      </c>
      <c r="CF7" s="61">
        <v>418177.57</v>
      </c>
      <c r="CG7" s="62">
        <v>1032357.451</v>
      </c>
      <c r="CH7" s="61">
        <v>15168.6</v>
      </c>
      <c r="CI7" s="61">
        <v>31134.35</v>
      </c>
      <c r="CJ7" s="61">
        <v>46644.964999999997</v>
      </c>
      <c r="CK7" s="61">
        <v>63362.03</v>
      </c>
      <c r="CL7" s="61">
        <v>45061.995000000003</v>
      </c>
      <c r="CM7" s="63">
        <v>46612.14</v>
      </c>
      <c r="CN7" s="61">
        <v>197933.91990000001</v>
      </c>
      <c r="CO7" s="61">
        <v>14758.3</v>
      </c>
      <c r="CP7" s="61">
        <v>17109.98</v>
      </c>
      <c r="CQ7" s="61">
        <v>58525.606099999997</v>
      </c>
      <c r="CR7" s="61">
        <v>11126.3</v>
      </c>
      <c r="CS7" s="61">
        <v>15032.9</v>
      </c>
      <c r="CT7" s="4">
        <v>573225</v>
      </c>
      <c r="CU7" s="4">
        <v>56005</v>
      </c>
      <c r="CV7" s="4">
        <v>40363</v>
      </c>
      <c r="CW7" s="4">
        <v>6921</v>
      </c>
      <c r="CX7" s="4">
        <v>4988</v>
      </c>
      <c r="CY7" s="4">
        <v>3448</v>
      </c>
      <c r="CZ7" s="4">
        <v>11482</v>
      </c>
      <c r="DA7" s="4">
        <v>6077</v>
      </c>
      <c r="DB7" s="4">
        <v>288053</v>
      </c>
      <c r="DC7" s="4">
        <v>5646</v>
      </c>
      <c r="DD7" s="4">
        <v>121822</v>
      </c>
      <c r="DE7" s="4">
        <v>70541</v>
      </c>
      <c r="DF7" s="4">
        <v>9971</v>
      </c>
      <c r="DG7" s="4">
        <v>13968</v>
      </c>
      <c r="DH7" s="4"/>
      <c r="DI7" s="163"/>
      <c r="DJ7" s="163"/>
      <c r="DK7" s="163"/>
      <c r="DL7" s="163"/>
      <c r="DM7" s="163"/>
      <c r="DN7" s="163"/>
      <c r="DO7" s="163"/>
      <c r="DP7" s="163"/>
      <c r="DQ7" s="163"/>
      <c r="DR7" s="163"/>
      <c r="DS7" s="163"/>
      <c r="DT7" s="163"/>
      <c r="DU7" s="163"/>
      <c r="DV7" s="163"/>
      <c r="DW7" s="163"/>
    </row>
    <row r="8" spans="1:127" s="152" customFormat="1" ht="15.6">
      <c r="A8" s="13">
        <v>2015</v>
      </c>
      <c r="B8" s="4">
        <v>9361400</v>
      </c>
      <c r="C8" s="162">
        <v>2906500</v>
      </c>
      <c r="D8" s="162">
        <v>2369600</v>
      </c>
      <c r="E8" s="162">
        <v>978857.99360000005</v>
      </c>
      <c r="F8" s="162">
        <v>1397384.75</v>
      </c>
      <c r="G8" s="61">
        <v>3785562.27</v>
      </c>
      <c r="H8" s="162">
        <v>1567840.8525</v>
      </c>
      <c r="I8" s="61">
        <v>369500</v>
      </c>
      <c r="J8" s="162">
        <v>693912.55727067206</v>
      </c>
      <c r="K8" s="162">
        <v>770887.5</v>
      </c>
      <c r="L8" s="162">
        <v>992899.14849402499</v>
      </c>
      <c r="M8" s="61">
        <v>893132.4</v>
      </c>
      <c r="N8" s="61">
        <v>885096</v>
      </c>
      <c r="O8" s="162">
        <v>310400</v>
      </c>
      <c r="P8" s="61">
        <v>3021900</v>
      </c>
      <c r="Q8" s="61">
        <v>1778514</v>
      </c>
      <c r="R8" s="61">
        <v>789691.09860000003</v>
      </c>
      <c r="S8" s="61">
        <v>949807.83600000001</v>
      </c>
      <c r="T8" s="61">
        <v>532000</v>
      </c>
      <c r="U8" s="61">
        <v>1012000</v>
      </c>
      <c r="V8" s="61">
        <v>685900</v>
      </c>
      <c r="W8" s="61">
        <v>142120.3928</v>
      </c>
      <c r="X8" s="4">
        <v>154500</v>
      </c>
      <c r="Y8" s="61">
        <v>631100</v>
      </c>
      <c r="Z8" s="61">
        <v>130100</v>
      </c>
      <c r="AA8" s="4">
        <v>1748667</v>
      </c>
      <c r="AB8" s="4">
        <v>96249</v>
      </c>
      <c r="AC8" s="4">
        <v>41008</v>
      </c>
      <c r="AD8" s="4">
        <v>46399</v>
      </c>
      <c r="AE8" s="4">
        <v>272840</v>
      </c>
      <c r="AF8" s="4">
        <v>73752</v>
      </c>
      <c r="AG8" s="4">
        <v>144494</v>
      </c>
      <c r="AH8" s="4">
        <v>220172</v>
      </c>
      <c r="AI8" s="4">
        <v>84156</v>
      </c>
      <c r="AJ8" s="4">
        <v>359178</v>
      </c>
      <c r="AK8" s="4">
        <v>687901</v>
      </c>
      <c r="AL8" s="4">
        <v>127539</v>
      </c>
      <c r="AM8" s="4">
        <v>211889</v>
      </c>
      <c r="AN8" s="4">
        <v>44800</v>
      </c>
      <c r="AO8" s="4">
        <v>108342</v>
      </c>
      <c r="AP8" s="4">
        <v>50124</v>
      </c>
      <c r="AQ8" s="162">
        <v>637200</v>
      </c>
      <c r="AR8" s="162">
        <v>122089</v>
      </c>
      <c r="AS8" s="162">
        <v>40895</v>
      </c>
      <c r="AT8" s="162">
        <v>103239</v>
      </c>
      <c r="AU8" s="162">
        <v>90065</v>
      </c>
      <c r="AV8" s="162">
        <v>232287</v>
      </c>
      <c r="AW8" s="162">
        <v>151856</v>
      </c>
      <c r="AX8" s="162">
        <v>77040</v>
      </c>
      <c r="AY8" s="162">
        <v>118396</v>
      </c>
      <c r="AZ8" s="162">
        <v>44526</v>
      </c>
      <c r="BA8" s="162">
        <v>103700</v>
      </c>
      <c r="BB8" s="162">
        <v>3292600</v>
      </c>
      <c r="BC8" s="162">
        <v>302000</v>
      </c>
      <c r="BD8" s="162">
        <v>178116.44</v>
      </c>
      <c r="BE8" s="162">
        <v>577200</v>
      </c>
      <c r="BF8" s="162">
        <v>939601.197890991</v>
      </c>
      <c r="BG8" s="162">
        <v>62500</v>
      </c>
      <c r="BH8" s="162">
        <v>151555</v>
      </c>
      <c r="BI8" s="162">
        <v>189700.59451351399</v>
      </c>
      <c r="BJ8" s="162">
        <v>186316.69069038899</v>
      </c>
      <c r="BK8" s="162">
        <v>164122.26267400899</v>
      </c>
      <c r="BL8" s="162">
        <v>93033.937116403002</v>
      </c>
      <c r="BM8" s="162">
        <v>106224.13662073</v>
      </c>
      <c r="BN8" s="4">
        <v>1883174</v>
      </c>
      <c r="BO8" s="4">
        <v>445873</v>
      </c>
      <c r="BP8" s="4">
        <v>205314</v>
      </c>
      <c r="BQ8" s="4">
        <v>195360</v>
      </c>
      <c r="BR8" s="4">
        <v>102510</v>
      </c>
      <c r="BS8" s="4">
        <v>483160</v>
      </c>
      <c r="BT8" s="4">
        <v>309563</v>
      </c>
      <c r="BU8" s="4">
        <v>5929</v>
      </c>
      <c r="BV8" s="4">
        <v>127792</v>
      </c>
      <c r="BW8" s="4">
        <v>154233</v>
      </c>
      <c r="BX8" s="4">
        <v>43787</v>
      </c>
      <c r="BY8" s="4">
        <v>45154</v>
      </c>
      <c r="BZ8" s="4">
        <v>115365</v>
      </c>
      <c r="CA8" s="4">
        <v>2470012</v>
      </c>
      <c r="CB8" s="61">
        <v>2575676.6</v>
      </c>
      <c r="CC8" s="61">
        <v>69172</v>
      </c>
      <c r="CD8" s="61">
        <v>119744.8</v>
      </c>
      <c r="CE8" s="61">
        <v>58090.3</v>
      </c>
      <c r="CF8" s="61">
        <v>400603</v>
      </c>
      <c r="CG8" s="62">
        <v>1189638.8</v>
      </c>
      <c r="CH8" s="61">
        <v>11784.4</v>
      </c>
      <c r="CI8" s="61">
        <v>29817.3</v>
      </c>
      <c r="CJ8" s="61">
        <v>67518.600000000006</v>
      </c>
      <c r="CK8" s="61">
        <v>79890.8</v>
      </c>
      <c r="CL8" s="61">
        <v>24838</v>
      </c>
      <c r="CM8" s="63">
        <v>23174.799999999999</v>
      </c>
      <c r="CN8" s="61">
        <v>191671.3</v>
      </c>
      <c r="CO8" s="61">
        <v>6953.9</v>
      </c>
      <c r="CP8" s="61">
        <v>40757</v>
      </c>
      <c r="CQ8" s="61">
        <v>59194.7</v>
      </c>
      <c r="CR8" s="61">
        <v>9984</v>
      </c>
      <c r="CS8" s="61">
        <v>11470.4</v>
      </c>
      <c r="CT8" s="4">
        <v>737266</v>
      </c>
      <c r="CU8" s="4">
        <v>79521</v>
      </c>
      <c r="CV8" s="4">
        <v>46707</v>
      </c>
      <c r="CW8" s="4">
        <v>10207</v>
      </c>
      <c r="CX8" s="4">
        <v>8604</v>
      </c>
      <c r="CY8" s="4">
        <v>6966</v>
      </c>
      <c r="CZ8" s="4">
        <v>13454</v>
      </c>
      <c r="DA8" s="4">
        <v>7209</v>
      </c>
      <c r="DB8" s="4">
        <v>327074</v>
      </c>
      <c r="DC8" s="4">
        <v>64458</v>
      </c>
      <c r="DD8" s="4">
        <v>86795</v>
      </c>
      <c r="DE8" s="4">
        <v>78581</v>
      </c>
      <c r="DF8" s="4">
        <v>9608</v>
      </c>
      <c r="DG8" s="4">
        <v>21085</v>
      </c>
      <c r="DH8" s="4"/>
      <c r="DI8" s="163"/>
      <c r="DJ8" s="163"/>
      <c r="DK8" s="163"/>
      <c r="DL8" s="163"/>
      <c r="DM8" s="163"/>
      <c r="DN8" s="163"/>
      <c r="DO8" s="163"/>
      <c r="DP8" s="163"/>
      <c r="DQ8" s="163"/>
      <c r="DR8" s="163"/>
      <c r="DS8" s="163"/>
      <c r="DT8" s="163"/>
      <c r="DU8" s="163"/>
      <c r="DV8" s="163"/>
      <c r="DW8" s="163"/>
    </row>
    <row r="9" spans="1:127" s="152" customFormat="1" ht="15.6">
      <c r="A9" s="13">
        <v>2016</v>
      </c>
      <c r="B9" s="4">
        <v>10493200</v>
      </c>
      <c r="C9" s="162">
        <v>3203400</v>
      </c>
      <c r="D9" s="162">
        <v>2618800</v>
      </c>
      <c r="E9" s="162">
        <v>1132661.3999999999</v>
      </c>
      <c r="F9" s="162">
        <v>1605133.08</v>
      </c>
      <c r="G9" s="61">
        <v>4224699.57</v>
      </c>
      <c r="H9" s="162">
        <v>1766500.2</v>
      </c>
      <c r="I9" s="61">
        <v>439500</v>
      </c>
      <c r="J9" s="162">
        <v>548640</v>
      </c>
      <c r="K9" s="162">
        <v>869455.2</v>
      </c>
      <c r="L9" s="162">
        <v>1156838.8</v>
      </c>
      <c r="M9" s="61">
        <v>992964.56</v>
      </c>
      <c r="N9" s="61">
        <v>1004936.1</v>
      </c>
      <c r="O9" s="162">
        <v>369100</v>
      </c>
      <c r="P9" s="61">
        <v>3463600</v>
      </c>
      <c r="Q9" s="61">
        <v>1848716</v>
      </c>
      <c r="R9" s="61">
        <v>898000</v>
      </c>
      <c r="S9" s="61">
        <v>1081390.912</v>
      </c>
      <c r="T9" s="61">
        <v>591800</v>
      </c>
      <c r="U9" s="61">
        <v>1128900</v>
      </c>
      <c r="V9" s="61">
        <v>752000</v>
      </c>
      <c r="W9" s="61">
        <v>164000</v>
      </c>
      <c r="X9" s="4">
        <v>190000</v>
      </c>
      <c r="Y9" s="61">
        <v>711000</v>
      </c>
      <c r="Z9" s="61">
        <v>148700</v>
      </c>
      <c r="AA9" s="4">
        <v>1947813</v>
      </c>
      <c r="AB9" s="4">
        <v>100217</v>
      </c>
      <c r="AC9" s="4">
        <v>49287</v>
      </c>
      <c r="AD9" s="4">
        <v>61197</v>
      </c>
      <c r="AE9" s="4">
        <v>291856</v>
      </c>
      <c r="AF9" s="164">
        <v>89452</v>
      </c>
      <c r="AG9" s="4">
        <v>129002</v>
      </c>
      <c r="AH9" s="4">
        <v>250675</v>
      </c>
      <c r="AI9" s="4">
        <v>79824</v>
      </c>
      <c r="AJ9" s="4">
        <v>389870</v>
      </c>
      <c r="AK9" s="4">
        <v>739652</v>
      </c>
      <c r="AL9" s="4">
        <v>159873</v>
      </c>
      <c r="AM9" s="4">
        <v>232731</v>
      </c>
      <c r="AN9" s="4">
        <v>51671</v>
      </c>
      <c r="AO9" s="4">
        <v>121216</v>
      </c>
      <c r="AP9" s="4">
        <v>56965</v>
      </c>
      <c r="AQ9" s="162">
        <v>714200</v>
      </c>
      <c r="AR9" s="162">
        <v>132940</v>
      </c>
      <c r="AS9" s="162">
        <v>53866</v>
      </c>
      <c r="AT9" s="162">
        <v>121181</v>
      </c>
      <c r="AU9" s="162">
        <v>113727</v>
      </c>
      <c r="AV9" s="162">
        <v>278496</v>
      </c>
      <c r="AW9" s="162">
        <v>185164</v>
      </c>
      <c r="AX9" s="162">
        <v>83440</v>
      </c>
      <c r="AY9" s="162">
        <v>166447</v>
      </c>
      <c r="AZ9" s="162">
        <v>74700</v>
      </c>
      <c r="BA9" s="162">
        <v>102787.5</v>
      </c>
      <c r="BB9" s="162">
        <v>2271100</v>
      </c>
      <c r="BC9" s="162">
        <v>217239</v>
      </c>
      <c r="BD9" s="162">
        <v>215587.390013164</v>
      </c>
      <c r="BE9" s="162">
        <v>848700</v>
      </c>
      <c r="BF9" s="162">
        <v>1001743.8073492</v>
      </c>
      <c r="BG9" s="162">
        <v>97300</v>
      </c>
      <c r="BH9" s="162">
        <v>267240</v>
      </c>
      <c r="BI9" s="162">
        <v>205190.36732674899</v>
      </c>
      <c r="BJ9" s="162">
        <v>193654.54234189101</v>
      </c>
      <c r="BK9" s="162">
        <v>173844.22831622601</v>
      </c>
      <c r="BL9" s="162">
        <v>100893.03767474501</v>
      </c>
      <c r="BM9" s="162">
        <v>110841.808392625</v>
      </c>
      <c r="BN9" s="4">
        <v>1987142</v>
      </c>
      <c r="BO9" s="4">
        <v>473047</v>
      </c>
      <c r="BP9" s="4">
        <v>314754</v>
      </c>
      <c r="BQ9" s="4">
        <v>234877</v>
      </c>
      <c r="BR9" s="4">
        <v>155103</v>
      </c>
      <c r="BS9" s="4">
        <v>516579</v>
      </c>
      <c r="BT9" s="4">
        <v>355867</v>
      </c>
      <c r="BU9" s="4">
        <v>11409</v>
      </c>
      <c r="BV9" s="4">
        <v>146651</v>
      </c>
      <c r="BW9" s="4">
        <v>204278</v>
      </c>
      <c r="BX9" s="4">
        <v>85209</v>
      </c>
      <c r="BY9" s="4">
        <v>64790</v>
      </c>
      <c r="BZ9" s="4">
        <v>127659</v>
      </c>
      <c r="CA9" s="4">
        <v>3021830</v>
      </c>
      <c r="CB9" s="61">
        <v>2890664.5</v>
      </c>
      <c r="CC9" s="61">
        <v>96981.2</v>
      </c>
      <c r="CD9" s="61">
        <v>110856.1</v>
      </c>
      <c r="CE9" s="61">
        <v>69692</v>
      </c>
      <c r="CF9" s="61">
        <v>452018.4</v>
      </c>
      <c r="CG9" s="62">
        <v>1281444.2</v>
      </c>
      <c r="CH9" s="61">
        <v>28005.8</v>
      </c>
      <c r="CI9" s="61">
        <v>36582.199999999997</v>
      </c>
      <c r="CJ9" s="61">
        <v>53828.1</v>
      </c>
      <c r="CK9" s="61">
        <v>101794.3</v>
      </c>
      <c r="CL9" s="61">
        <v>52972.4</v>
      </c>
      <c r="CM9" s="63">
        <v>33493.800000000003</v>
      </c>
      <c r="CN9" s="61">
        <v>200244.1</v>
      </c>
      <c r="CO9" s="61">
        <v>17705.599999999999</v>
      </c>
      <c r="CP9" s="61">
        <v>48380.6</v>
      </c>
      <c r="CQ9" s="61">
        <v>62144.1</v>
      </c>
      <c r="CR9" s="61">
        <v>13949.7</v>
      </c>
      <c r="CS9" s="61">
        <v>9973.1</v>
      </c>
      <c r="CT9" s="4">
        <v>823755</v>
      </c>
      <c r="CU9" s="4">
        <v>114959</v>
      </c>
      <c r="CV9" s="4">
        <v>58222</v>
      </c>
      <c r="CW9" s="4">
        <v>12552</v>
      </c>
      <c r="CX9" s="4">
        <v>13547</v>
      </c>
      <c r="CY9" s="4">
        <v>15420</v>
      </c>
      <c r="CZ9" s="4">
        <v>16972</v>
      </c>
      <c r="DA9" s="4">
        <v>13247</v>
      </c>
      <c r="DB9" s="4">
        <v>360929</v>
      </c>
      <c r="DC9" s="4">
        <v>69633</v>
      </c>
      <c r="DD9" s="4">
        <v>87972</v>
      </c>
      <c r="DE9" s="4">
        <v>33168</v>
      </c>
      <c r="DF9" s="4">
        <v>20168</v>
      </c>
      <c r="DG9" s="4">
        <v>26315</v>
      </c>
      <c r="DH9" s="4"/>
      <c r="DI9" s="163"/>
      <c r="DJ9" s="163"/>
      <c r="DK9" s="163"/>
      <c r="DL9" s="163"/>
      <c r="DM9" s="163"/>
      <c r="DN9" s="163"/>
      <c r="DO9" s="163"/>
      <c r="DP9" s="163"/>
      <c r="DQ9" s="163"/>
      <c r="DR9" s="163"/>
      <c r="DS9" s="163"/>
      <c r="DT9" s="163"/>
      <c r="DU9" s="163"/>
      <c r="DV9" s="163"/>
      <c r="DW9" s="163"/>
    </row>
    <row r="10" spans="1:127" s="152" customFormat="1" ht="15.6">
      <c r="A10" s="13">
        <v>2017</v>
      </c>
      <c r="B10" s="164">
        <v>12052100</v>
      </c>
      <c r="C10" s="162">
        <v>3576700</v>
      </c>
      <c r="D10" s="162">
        <v>2974800</v>
      </c>
      <c r="E10" s="162">
        <v>1321190</v>
      </c>
      <c r="F10" s="162">
        <v>1610446.59</v>
      </c>
      <c r="G10" s="61">
        <v>4792000</v>
      </c>
      <c r="H10" s="162">
        <v>2049700</v>
      </c>
      <c r="I10" s="61">
        <v>506900</v>
      </c>
      <c r="J10" s="162">
        <v>616500</v>
      </c>
      <c r="K10" s="162">
        <v>1033800</v>
      </c>
      <c r="L10" s="162">
        <v>1226600</v>
      </c>
      <c r="M10" s="61">
        <v>1041700</v>
      </c>
      <c r="N10" s="61">
        <v>1183900</v>
      </c>
      <c r="O10" s="162">
        <v>417800</v>
      </c>
      <c r="P10" s="61">
        <v>3968200</v>
      </c>
      <c r="Q10" s="61">
        <v>2166461</v>
      </c>
      <c r="R10" s="61">
        <v>1055100</v>
      </c>
      <c r="S10" s="61">
        <v>1314156</v>
      </c>
      <c r="T10" s="61">
        <v>655700</v>
      </c>
      <c r="U10" s="61">
        <v>1217000</v>
      </c>
      <c r="V10" s="61">
        <v>603699</v>
      </c>
      <c r="W10" s="61">
        <v>176224</v>
      </c>
      <c r="X10" s="4">
        <v>141100</v>
      </c>
      <c r="Y10" s="61">
        <v>833100</v>
      </c>
      <c r="Z10" s="61">
        <v>163000</v>
      </c>
      <c r="AA10" s="13">
        <v>2268601</v>
      </c>
      <c r="AB10" s="165">
        <v>119404</v>
      </c>
      <c r="AC10" s="164">
        <v>61325</v>
      </c>
      <c r="AD10" s="165">
        <v>72826</v>
      </c>
      <c r="AE10" s="164">
        <v>263059</v>
      </c>
      <c r="AF10" s="164">
        <v>102000</v>
      </c>
      <c r="AG10" s="164">
        <v>141813</v>
      </c>
      <c r="AH10" s="13">
        <v>263728</v>
      </c>
      <c r="AI10" s="165">
        <v>96603</v>
      </c>
      <c r="AJ10" s="164">
        <v>389841</v>
      </c>
      <c r="AK10" s="164">
        <v>853348</v>
      </c>
      <c r="AL10" s="164">
        <v>195043</v>
      </c>
      <c r="AM10" s="164">
        <v>278163</v>
      </c>
      <c r="AN10" s="164">
        <v>63895</v>
      </c>
      <c r="AO10" s="165">
        <v>137953</v>
      </c>
      <c r="AP10" s="165">
        <v>70618</v>
      </c>
      <c r="AQ10" s="162">
        <v>810200</v>
      </c>
      <c r="AR10" s="162">
        <v>172100</v>
      </c>
      <c r="AS10" s="162">
        <v>78064</v>
      </c>
      <c r="AT10" s="162">
        <v>187043</v>
      </c>
      <c r="AU10" s="162">
        <v>148529</v>
      </c>
      <c r="AV10" s="162">
        <v>325672</v>
      </c>
      <c r="AW10" s="162">
        <v>267814</v>
      </c>
      <c r="AX10" s="162">
        <v>104400</v>
      </c>
      <c r="AY10" s="162">
        <v>219481</v>
      </c>
      <c r="AZ10" s="162">
        <v>101035</v>
      </c>
      <c r="BA10" s="162">
        <v>143679</v>
      </c>
      <c r="BB10" s="162">
        <v>3136800</v>
      </c>
      <c r="BC10" s="162">
        <v>271944</v>
      </c>
      <c r="BD10" s="162">
        <v>269300</v>
      </c>
      <c r="BE10" s="162">
        <v>542600</v>
      </c>
      <c r="BF10" s="162">
        <v>764207</v>
      </c>
      <c r="BG10" s="162">
        <v>109100</v>
      </c>
      <c r="BH10" s="162">
        <v>325396</v>
      </c>
      <c r="BI10" s="162">
        <v>306601</v>
      </c>
      <c r="BJ10" s="162">
        <v>146090</v>
      </c>
      <c r="BK10" s="162">
        <v>154799</v>
      </c>
      <c r="BL10" s="162">
        <v>59500</v>
      </c>
      <c r="BM10" s="162">
        <v>51081</v>
      </c>
      <c r="BN10" s="164">
        <v>2479808</v>
      </c>
      <c r="BO10" s="165">
        <v>524086</v>
      </c>
      <c r="BP10" s="164">
        <v>381386</v>
      </c>
      <c r="BQ10" s="13">
        <v>301167</v>
      </c>
      <c r="BR10" s="164">
        <v>187926</v>
      </c>
      <c r="BS10" s="164">
        <v>572310</v>
      </c>
      <c r="BT10" s="164">
        <v>354794</v>
      </c>
      <c r="BU10" s="13">
        <v>15938</v>
      </c>
      <c r="BV10" s="13">
        <v>189201</v>
      </c>
      <c r="BW10" s="13">
        <v>251214</v>
      </c>
      <c r="BX10" s="164">
        <v>131000</v>
      </c>
      <c r="BY10" s="13">
        <v>123174</v>
      </c>
      <c r="BZ10" s="164">
        <v>159144</v>
      </c>
      <c r="CA10" s="13">
        <v>3646309</v>
      </c>
      <c r="CB10" s="61">
        <v>3312619.5</v>
      </c>
      <c r="CC10" s="61">
        <v>95513.600000000006</v>
      </c>
      <c r="CD10" s="61">
        <v>131004</v>
      </c>
      <c r="CE10" s="61">
        <v>97044.6</v>
      </c>
      <c r="CF10" s="61">
        <v>528337.30000000005</v>
      </c>
      <c r="CG10" s="62">
        <v>1355883.1</v>
      </c>
      <c r="CH10" s="61">
        <v>33634</v>
      </c>
      <c r="CI10" s="61">
        <v>57885.7</v>
      </c>
      <c r="CJ10" s="61">
        <v>71388.899999999994</v>
      </c>
      <c r="CK10" s="61">
        <v>128399.2</v>
      </c>
      <c r="CL10" s="61">
        <v>87423.9</v>
      </c>
      <c r="CM10" s="63">
        <v>43059.3</v>
      </c>
      <c r="CN10" s="61">
        <v>218720</v>
      </c>
      <c r="CO10" s="61">
        <v>22672.400000000001</v>
      </c>
      <c r="CP10" s="61">
        <v>60751.6</v>
      </c>
      <c r="CQ10" s="61">
        <v>56901.2</v>
      </c>
      <c r="CR10" s="61">
        <v>14598.4</v>
      </c>
      <c r="CS10" s="61">
        <v>16110.2</v>
      </c>
      <c r="CT10" s="165">
        <v>914592</v>
      </c>
      <c r="CU10" s="165">
        <v>171047</v>
      </c>
      <c r="CV10" s="165">
        <v>90882</v>
      </c>
      <c r="CW10" s="165">
        <v>24465</v>
      </c>
      <c r="CX10" s="165">
        <v>19566</v>
      </c>
      <c r="CY10" s="165">
        <v>14662</v>
      </c>
      <c r="CZ10" s="165">
        <v>23479</v>
      </c>
      <c r="DA10" s="165">
        <v>23382</v>
      </c>
      <c r="DB10" s="165">
        <v>475527</v>
      </c>
      <c r="DC10" s="165">
        <v>43876</v>
      </c>
      <c r="DD10" s="165">
        <v>112432</v>
      </c>
      <c r="DE10" s="165">
        <v>41722</v>
      </c>
      <c r="DF10" s="164">
        <v>44751</v>
      </c>
      <c r="DG10" s="4">
        <v>46631</v>
      </c>
      <c r="DH10" s="4"/>
      <c r="DI10" s="163"/>
      <c r="DJ10" s="163"/>
      <c r="DK10" s="163"/>
      <c r="DL10" s="163"/>
      <c r="DM10" s="163"/>
      <c r="DN10" s="163"/>
      <c r="DO10" s="163"/>
      <c r="DP10" s="163"/>
      <c r="DQ10" s="163"/>
      <c r="DR10" s="163"/>
      <c r="DS10" s="163"/>
      <c r="DT10" s="163"/>
      <c r="DU10" s="163"/>
      <c r="DV10" s="163"/>
      <c r="DW10" s="163"/>
    </row>
    <row r="11" spans="1:127" s="152" customFormat="1" ht="15.6">
      <c r="A11" s="13">
        <v>2018</v>
      </c>
      <c r="B11" s="4">
        <v>13592000</v>
      </c>
      <c r="C11" s="162">
        <v>4165700</v>
      </c>
      <c r="D11" s="162">
        <v>3322400</v>
      </c>
      <c r="E11" s="162">
        <v>1371311.69</v>
      </c>
      <c r="F11" s="162">
        <v>1981125.87</v>
      </c>
      <c r="G11" s="61">
        <v>6006982.8099999996</v>
      </c>
      <c r="H11" s="162">
        <v>2275290</v>
      </c>
      <c r="I11" s="61">
        <v>570600</v>
      </c>
      <c r="J11" s="162">
        <v>661375.44302992895</v>
      </c>
      <c r="K11" s="162">
        <v>1152286.8</v>
      </c>
      <c r="L11" s="162">
        <v>1339211.6499999999</v>
      </c>
      <c r="M11" s="61">
        <v>850793</v>
      </c>
      <c r="N11" s="61">
        <v>1302445.6499999999</v>
      </c>
      <c r="O11" s="162">
        <v>475800</v>
      </c>
      <c r="P11" s="61">
        <v>4642500</v>
      </c>
      <c r="Q11" s="61">
        <v>2396158</v>
      </c>
      <c r="R11" s="61">
        <v>1091257</v>
      </c>
      <c r="S11" s="61">
        <v>1315435.5719999999</v>
      </c>
      <c r="T11" s="61">
        <v>761400</v>
      </c>
      <c r="U11" s="61">
        <v>1306400</v>
      </c>
      <c r="V11" s="61">
        <v>710400</v>
      </c>
      <c r="W11" s="61">
        <v>204805</v>
      </c>
      <c r="X11" s="4">
        <v>110000</v>
      </c>
      <c r="Y11" s="61">
        <v>888800</v>
      </c>
      <c r="Z11" s="61">
        <v>200700</v>
      </c>
      <c r="AA11" s="4">
        <v>2566521</v>
      </c>
      <c r="AB11" s="4">
        <v>136454</v>
      </c>
      <c r="AC11" s="4">
        <v>82417</v>
      </c>
      <c r="AD11" s="4">
        <v>87991</v>
      </c>
      <c r="AE11" s="4">
        <v>459611</v>
      </c>
      <c r="AF11" s="4">
        <v>179797</v>
      </c>
      <c r="AG11" s="4">
        <v>152446</v>
      </c>
      <c r="AH11" s="4">
        <v>421320</v>
      </c>
      <c r="AI11" s="4">
        <v>129502</v>
      </c>
      <c r="AJ11" s="4">
        <v>487457</v>
      </c>
      <c r="AK11" s="4">
        <v>984942</v>
      </c>
      <c r="AL11" s="4">
        <v>232381</v>
      </c>
      <c r="AM11" s="4">
        <v>233610</v>
      </c>
      <c r="AN11" s="4">
        <v>73254</v>
      </c>
      <c r="AO11" s="4">
        <v>203682</v>
      </c>
      <c r="AP11" s="4">
        <v>58156</v>
      </c>
      <c r="AQ11" s="162">
        <v>896500</v>
      </c>
      <c r="AR11" s="162">
        <v>186300</v>
      </c>
      <c r="AS11" s="162">
        <v>114600</v>
      </c>
      <c r="AT11" s="162">
        <v>277558</v>
      </c>
      <c r="AU11" s="162">
        <v>191800</v>
      </c>
      <c r="AV11" s="162">
        <v>317700</v>
      </c>
      <c r="AW11" s="162">
        <v>352800</v>
      </c>
      <c r="AX11" s="162">
        <v>176100</v>
      </c>
      <c r="AY11" s="162">
        <v>269003.2</v>
      </c>
      <c r="AZ11" s="162">
        <v>139000</v>
      </c>
      <c r="BA11" s="162">
        <v>185600</v>
      </c>
      <c r="BB11" s="162">
        <v>4514700</v>
      </c>
      <c r="BC11" s="162">
        <v>297504</v>
      </c>
      <c r="BD11" s="162">
        <v>364534</v>
      </c>
      <c r="BE11" s="162">
        <v>840100</v>
      </c>
      <c r="BF11" s="162">
        <v>781454</v>
      </c>
      <c r="BG11" s="162">
        <v>116000</v>
      </c>
      <c r="BH11" s="162">
        <v>332256</v>
      </c>
      <c r="BI11" s="162">
        <v>324231</v>
      </c>
      <c r="BJ11" s="162">
        <v>171399</v>
      </c>
      <c r="BK11" s="162">
        <v>130827</v>
      </c>
      <c r="BL11" s="162">
        <v>104580</v>
      </c>
      <c r="BM11" s="162">
        <v>84116</v>
      </c>
      <c r="BN11" s="4">
        <v>2658635</v>
      </c>
      <c r="BO11" s="4">
        <v>752329</v>
      </c>
      <c r="BP11" s="4">
        <v>407076</v>
      </c>
      <c r="BQ11" s="4">
        <v>379766</v>
      </c>
      <c r="BR11" s="4">
        <v>220420</v>
      </c>
      <c r="BS11" s="4">
        <v>552028</v>
      </c>
      <c r="BT11" s="4">
        <v>362043</v>
      </c>
      <c r="BU11" s="4">
        <v>16647</v>
      </c>
      <c r="BV11" s="4">
        <v>280337</v>
      </c>
      <c r="BW11" s="4">
        <v>278829</v>
      </c>
      <c r="BX11" s="4">
        <v>245738</v>
      </c>
      <c r="BY11" s="4">
        <v>216771</v>
      </c>
      <c r="BZ11" s="4">
        <v>182556</v>
      </c>
      <c r="CA11" s="4">
        <v>4102094</v>
      </c>
      <c r="CB11" s="61">
        <v>3923101.3</v>
      </c>
      <c r="CC11" s="61">
        <v>109505.7</v>
      </c>
      <c r="CD11" s="61">
        <v>144438.79999999999</v>
      </c>
      <c r="CE11" s="61">
        <v>122896.1</v>
      </c>
      <c r="CF11" s="61">
        <v>572635.80000000005</v>
      </c>
      <c r="CG11" s="62">
        <v>1523706.2</v>
      </c>
      <c r="CH11" s="61">
        <v>41829.599999999999</v>
      </c>
      <c r="CI11" s="61">
        <v>86081.8</v>
      </c>
      <c r="CJ11" s="61">
        <v>57640.6</v>
      </c>
      <c r="CK11" s="61">
        <v>150290</v>
      </c>
      <c r="CL11" s="61">
        <v>103587.7</v>
      </c>
      <c r="CM11" s="63">
        <v>50898.2</v>
      </c>
      <c r="CN11" s="61">
        <v>244449.5</v>
      </c>
      <c r="CO11" s="61">
        <v>15196</v>
      </c>
      <c r="CP11" s="61">
        <v>67787</v>
      </c>
      <c r="CQ11" s="61">
        <v>63377.8</v>
      </c>
      <c r="CR11" s="61">
        <v>17287.900000000001</v>
      </c>
      <c r="CS11" s="61">
        <v>19236.2</v>
      </c>
      <c r="CT11" s="4">
        <v>979390</v>
      </c>
      <c r="CU11" s="4">
        <v>209851</v>
      </c>
      <c r="CV11" s="4">
        <v>148080</v>
      </c>
      <c r="CW11" s="4">
        <v>35547</v>
      </c>
      <c r="CX11" s="4">
        <v>29648</v>
      </c>
      <c r="CY11" s="4">
        <v>19184</v>
      </c>
      <c r="CZ11" s="4">
        <v>32528</v>
      </c>
      <c r="DA11" s="4">
        <v>25161</v>
      </c>
      <c r="DB11" s="4">
        <v>579752</v>
      </c>
      <c r="DC11" s="4">
        <v>107456</v>
      </c>
      <c r="DD11" s="4">
        <v>137590</v>
      </c>
      <c r="DE11" s="4">
        <v>50554</v>
      </c>
      <c r="DF11" s="4">
        <v>50848</v>
      </c>
      <c r="DG11" s="4">
        <v>53798</v>
      </c>
      <c r="DH11" s="4"/>
      <c r="DI11" s="163"/>
      <c r="DJ11" s="163"/>
      <c r="DK11" s="163"/>
      <c r="DL11" s="163"/>
      <c r="DM11" s="163"/>
      <c r="DN11" s="163"/>
      <c r="DO11" s="163"/>
      <c r="DP11" s="163"/>
      <c r="DQ11" s="163"/>
      <c r="DR11" s="163"/>
      <c r="DS11" s="163"/>
      <c r="DT11" s="163"/>
      <c r="DU11" s="163"/>
      <c r="DV11" s="163"/>
      <c r="DW11" s="163"/>
    </row>
    <row r="12" spans="1:127" s="152" customFormat="1" ht="15.6">
      <c r="A12" s="13">
        <v>2019</v>
      </c>
      <c r="B12" s="4">
        <v>15245500</v>
      </c>
      <c r="C12" s="162">
        <v>4651600</v>
      </c>
      <c r="D12" s="162">
        <v>3701700</v>
      </c>
      <c r="E12" s="162">
        <v>1349890.6412919399</v>
      </c>
      <c r="F12" s="162">
        <v>2064879</v>
      </c>
      <c r="G12" s="61">
        <v>7001831.2000000002</v>
      </c>
      <c r="H12" s="162">
        <v>2345847.5</v>
      </c>
      <c r="I12" s="61">
        <v>669800</v>
      </c>
      <c r="J12" s="162">
        <v>717405.87899928098</v>
      </c>
      <c r="K12" s="162">
        <v>1231688.1599999999</v>
      </c>
      <c r="L12" s="162">
        <v>1474220.16</v>
      </c>
      <c r="M12" s="61">
        <v>915557</v>
      </c>
      <c r="N12" s="61">
        <v>1334673.6000000001</v>
      </c>
      <c r="O12" s="162">
        <v>561600</v>
      </c>
      <c r="P12" s="61">
        <v>5304203</v>
      </c>
      <c r="Q12" s="61">
        <v>2631024</v>
      </c>
      <c r="R12" s="61">
        <v>1403079</v>
      </c>
      <c r="S12" s="61">
        <v>1481956.1</v>
      </c>
      <c r="T12" s="61">
        <v>870122</v>
      </c>
      <c r="U12" s="61">
        <v>1529800</v>
      </c>
      <c r="V12" s="61">
        <v>841368</v>
      </c>
      <c r="W12" s="61">
        <v>252846</v>
      </c>
      <c r="X12" s="4">
        <v>144800</v>
      </c>
      <c r="Y12" s="61">
        <v>1023000</v>
      </c>
      <c r="Z12" s="61">
        <v>245414</v>
      </c>
      <c r="AA12" s="4">
        <v>2917649</v>
      </c>
      <c r="AB12" s="4">
        <v>167413</v>
      </c>
      <c r="AC12" s="4">
        <v>81497</v>
      </c>
      <c r="AD12" s="4">
        <v>110211</v>
      </c>
      <c r="AE12" s="4">
        <v>485478</v>
      </c>
      <c r="AF12" s="4">
        <v>232204</v>
      </c>
      <c r="AG12" s="4">
        <v>116082</v>
      </c>
      <c r="AH12" s="4">
        <v>506295</v>
      </c>
      <c r="AI12" s="4">
        <v>155540</v>
      </c>
      <c r="AJ12" s="4">
        <v>606228</v>
      </c>
      <c r="AK12" s="4">
        <v>1115589</v>
      </c>
      <c r="AL12" s="4">
        <v>257824</v>
      </c>
      <c r="AM12" s="4">
        <v>280991</v>
      </c>
      <c r="AN12" s="4">
        <v>103145</v>
      </c>
      <c r="AO12" s="4">
        <v>256721</v>
      </c>
      <c r="AP12" s="4">
        <v>80460</v>
      </c>
      <c r="AQ12" s="162">
        <v>1012400</v>
      </c>
      <c r="AR12" s="162">
        <v>203744.2</v>
      </c>
      <c r="AS12" s="162">
        <v>122826.034086332</v>
      </c>
      <c r="AT12" s="162">
        <v>394433</v>
      </c>
      <c r="AU12" s="162">
        <v>172208.27259485101</v>
      </c>
      <c r="AV12" s="162">
        <v>289614.55166283902</v>
      </c>
      <c r="AW12" s="162">
        <v>490214.476709863</v>
      </c>
      <c r="AX12" s="162">
        <v>254103.59302198101</v>
      </c>
      <c r="AY12" s="162">
        <v>376259.8</v>
      </c>
      <c r="AZ12" s="162">
        <v>190700</v>
      </c>
      <c r="BA12" s="162">
        <v>261900</v>
      </c>
      <c r="BB12" s="162">
        <v>5206900</v>
      </c>
      <c r="BC12" s="162">
        <v>316500</v>
      </c>
      <c r="BD12" s="162">
        <v>396500</v>
      </c>
      <c r="BE12" s="162">
        <v>1040300</v>
      </c>
      <c r="BF12" s="162">
        <v>824249</v>
      </c>
      <c r="BG12" s="162">
        <v>135800</v>
      </c>
      <c r="BH12" s="162">
        <v>347292</v>
      </c>
      <c r="BI12" s="162">
        <v>364525</v>
      </c>
      <c r="BJ12" s="162">
        <v>245700</v>
      </c>
      <c r="BK12" s="162">
        <v>142726</v>
      </c>
      <c r="BL12" s="162">
        <v>192224.397173373</v>
      </c>
      <c r="BM12" s="162">
        <v>123909</v>
      </c>
      <c r="BN12" s="4">
        <v>3161830</v>
      </c>
      <c r="BO12" s="4">
        <v>874440</v>
      </c>
      <c r="BP12" s="4">
        <v>508482</v>
      </c>
      <c r="BQ12" s="4">
        <v>461595</v>
      </c>
      <c r="BR12" s="4">
        <v>209546</v>
      </c>
      <c r="BS12" s="4">
        <v>591797</v>
      </c>
      <c r="BT12" s="4">
        <v>491578</v>
      </c>
      <c r="BU12" s="4">
        <v>29253</v>
      </c>
      <c r="BV12" s="4">
        <v>336619</v>
      </c>
      <c r="BW12" s="4">
        <v>275827</v>
      </c>
      <c r="BX12" s="4">
        <v>314019</v>
      </c>
      <c r="BY12" s="4">
        <v>282273</v>
      </c>
      <c r="BZ12" s="4">
        <v>290049</v>
      </c>
      <c r="CA12" s="4">
        <v>4695174</v>
      </c>
      <c r="CB12" s="61">
        <v>4525439</v>
      </c>
      <c r="CC12" s="61">
        <v>122911.8</v>
      </c>
      <c r="CD12" s="61">
        <v>138351.4</v>
      </c>
      <c r="CE12" s="61">
        <v>142883.5</v>
      </c>
      <c r="CF12" s="61">
        <v>678435.2</v>
      </c>
      <c r="CG12" s="62">
        <v>1862601.7</v>
      </c>
      <c r="CH12" s="61">
        <v>51718.2</v>
      </c>
      <c r="CI12" s="61">
        <v>98303.8</v>
      </c>
      <c r="CJ12" s="61">
        <v>103287.9</v>
      </c>
      <c r="CK12" s="61">
        <v>172995.4</v>
      </c>
      <c r="CL12" s="61">
        <v>138490.9</v>
      </c>
      <c r="CM12" s="63">
        <v>65035.8</v>
      </c>
      <c r="CN12" s="61">
        <v>294184.7</v>
      </c>
      <c r="CO12" s="61">
        <v>35276.199999999997</v>
      </c>
      <c r="CP12" s="61">
        <v>99136.2</v>
      </c>
      <c r="CQ12" s="61">
        <v>73323.399999999994</v>
      </c>
      <c r="CR12" s="61">
        <v>20241.8</v>
      </c>
      <c r="CS12" s="61">
        <v>19862.599999999999</v>
      </c>
      <c r="CT12" s="4">
        <v>1120475</v>
      </c>
      <c r="CU12" s="4">
        <v>264270</v>
      </c>
      <c r="CV12" s="4">
        <v>202191</v>
      </c>
      <c r="CW12" s="4">
        <v>44363</v>
      </c>
      <c r="CX12" s="4">
        <v>34131</v>
      </c>
      <c r="CY12" s="4">
        <v>20736</v>
      </c>
      <c r="CZ12" s="4">
        <v>37593</v>
      </c>
      <c r="DA12" s="4">
        <v>27761</v>
      </c>
      <c r="DB12" s="4">
        <v>712065</v>
      </c>
      <c r="DC12" s="4">
        <v>111537</v>
      </c>
      <c r="DD12" s="4">
        <v>127193</v>
      </c>
      <c r="DE12" s="4">
        <v>70244</v>
      </c>
      <c r="DF12" s="4">
        <v>63749</v>
      </c>
      <c r="DG12" s="4">
        <v>70564</v>
      </c>
      <c r="DH12" s="4"/>
      <c r="DI12" s="163"/>
      <c r="DJ12" s="163"/>
      <c r="DK12" s="163"/>
      <c r="DL12" s="163"/>
      <c r="DM12" s="163"/>
      <c r="DN12" s="163"/>
      <c r="DO12" s="163"/>
      <c r="DP12" s="163"/>
      <c r="DQ12" s="163"/>
      <c r="DR12" s="163"/>
      <c r="DS12" s="163"/>
      <c r="DT12" s="163"/>
      <c r="DU12" s="163"/>
      <c r="DV12" s="163"/>
      <c r="DW12" s="163"/>
    </row>
    <row r="13" spans="1:127" s="152" customFormat="1" ht="15.6">
      <c r="A13" s="13">
        <v>2020</v>
      </c>
      <c r="B13" s="4">
        <v>16156900</v>
      </c>
      <c r="C13" s="162">
        <v>5156600</v>
      </c>
      <c r="D13" s="162">
        <v>3894200</v>
      </c>
      <c r="E13" s="162">
        <v>1310238.83</v>
      </c>
      <c r="F13" s="162">
        <v>2560600</v>
      </c>
      <c r="G13" s="61">
        <v>7615900</v>
      </c>
      <c r="H13" s="162">
        <v>2564300</v>
      </c>
      <c r="I13" s="61">
        <v>733600</v>
      </c>
      <c r="J13" s="162">
        <v>745000</v>
      </c>
      <c r="K13" s="162">
        <v>1236500</v>
      </c>
      <c r="L13" s="162">
        <v>1291300</v>
      </c>
      <c r="M13" s="61">
        <v>975684</v>
      </c>
      <c r="N13" s="61">
        <v>1487575.6</v>
      </c>
      <c r="O13" s="162">
        <v>595700</v>
      </c>
      <c r="P13" s="61">
        <v>5787919</v>
      </c>
      <c r="Q13" s="61">
        <v>3548354</v>
      </c>
      <c r="R13" s="61">
        <v>1577327</v>
      </c>
      <c r="S13" s="61">
        <v>1652856</v>
      </c>
      <c r="T13" s="61">
        <v>988198</v>
      </c>
      <c r="U13" s="61">
        <v>1549307</v>
      </c>
      <c r="V13" s="61">
        <v>945070</v>
      </c>
      <c r="W13" s="61">
        <v>293750</v>
      </c>
      <c r="X13" s="4">
        <v>263800</v>
      </c>
      <c r="Y13" s="61">
        <v>1190000</v>
      </c>
      <c r="Z13" s="61">
        <v>281869</v>
      </c>
      <c r="AA13" s="4">
        <v>3534780</v>
      </c>
      <c r="AB13" s="4">
        <v>203186</v>
      </c>
      <c r="AC13" s="4">
        <v>129017</v>
      </c>
      <c r="AD13" s="4">
        <v>129994</v>
      </c>
      <c r="AE13" s="4">
        <v>524174</v>
      </c>
      <c r="AF13" s="4">
        <v>280522</v>
      </c>
      <c r="AG13" s="4">
        <v>138376</v>
      </c>
      <c r="AH13" s="4">
        <v>532080</v>
      </c>
      <c r="AI13" s="4">
        <v>182555</v>
      </c>
      <c r="AJ13" s="4">
        <v>707631</v>
      </c>
      <c r="AK13" s="4">
        <v>1252841</v>
      </c>
      <c r="AL13" s="4">
        <v>329713</v>
      </c>
      <c r="AM13" s="4">
        <v>330873</v>
      </c>
      <c r="AN13" s="4">
        <v>129771</v>
      </c>
      <c r="AO13" s="4">
        <v>320258</v>
      </c>
      <c r="AP13" s="4">
        <v>106062</v>
      </c>
      <c r="AQ13" s="162">
        <v>1117700</v>
      </c>
      <c r="AR13" s="162">
        <v>210100</v>
      </c>
      <c r="AS13" s="162">
        <v>147300</v>
      </c>
      <c r="AT13" s="162">
        <v>490000</v>
      </c>
      <c r="AU13" s="162">
        <v>168100</v>
      </c>
      <c r="AV13" s="162">
        <v>239800</v>
      </c>
      <c r="AW13" s="162">
        <v>574500</v>
      </c>
      <c r="AX13" s="162">
        <v>318800</v>
      </c>
      <c r="AY13" s="162">
        <v>420900</v>
      </c>
      <c r="AZ13" s="162">
        <v>234500</v>
      </c>
      <c r="BA13" s="162">
        <v>385400</v>
      </c>
      <c r="BB13" s="162">
        <v>5480500</v>
      </c>
      <c r="BC13" s="162">
        <v>336708</v>
      </c>
      <c r="BD13" s="162">
        <v>377268.79</v>
      </c>
      <c r="BE13" s="162">
        <v>1116800</v>
      </c>
      <c r="BF13" s="162">
        <v>878600</v>
      </c>
      <c r="BG13" s="162">
        <v>147800</v>
      </c>
      <c r="BH13" s="162">
        <v>320058</v>
      </c>
      <c r="BI13" s="162">
        <v>360197.18768865103</v>
      </c>
      <c r="BJ13" s="162">
        <v>352015.95935564901</v>
      </c>
      <c r="BK13" s="162">
        <v>283111.10467441299</v>
      </c>
      <c r="BL13" s="162">
        <v>216124.89710279499</v>
      </c>
      <c r="BM13" s="162">
        <v>187138.51064596299</v>
      </c>
      <c r="BN13" s="4">
        <v>3575208</v>
      </c>
      <c r="BO13" s="4">
        <v>1015382</v>
      </c>
      <c r="BP13" s="4">
        <v>591689</v>
      </c>
      <c r="BQ13" s="4">
        <v>634314</v>
      </c>
      <c r="BR13" s="4">
        <v>280303</v>
      </c>
      <c r="BS13" s="4">
        <v>626289</v>
      </c>
      <c r="BT13" s="4">
        <v>564606</v>
      </c>
      <c r="BU13" s="4">
        <v>39399</v>
      </c>
      <c r="BV13" s="4">
        <v>349381</v>
      </c>
      <c r="BW13" s="4">
        <v>304091</v>
      </c>
      <c r="BX13" s="4">
        <v>342774</v>
      </c>
      <c r="BY13" s="4">
        <v>311237</v>
      </c>
      <c r="BZ13" s="4">
        <v>301489</v>
      </c>
      <c r="CA13" s="4">
        <v>5267900</v>
      </c>
      <c r="CB13" s="61">
        <v>5513993</v>
      </c>
      <c r="CC13" s="61">
        <v>142498</v>
      </c>
      <c r="CD13" s="61">
        <v>156045</v>
      </c>
      <c r="CE13" s="61">
        <v>198189</v>
      </c>
      <c r="CF13" s="61">
        <v>769511</v>
      </c>
      <c r="CG13" s="61">
        <v>2150375</v>
      </c>
      <c r="CH13" s="61">
        <v>67819</v>
      </c>
      <c r="CI13" s="61">
        <v>97900</v>
      </c>
      <c r="CJ13" s="61">
        <v>128640</v>
      </c>
      <c r="CK13" s="61">
        <v>188116</v>
      </c>
      <c r="CL13" s="61">
        <v>204098</v>
      </c>
      <c r="CM13" s="61">
        <v>108538</v>
      </c>
      <c r="CN13" s="61">
        <v>369757</v>
      </c>
      <c r="CO13" s="61">
        <v>60823</v>
      </c>
      <c r="CP13" s="61">
        <v>147604</v>
      </c>
      <c r="CQ13" s="61">
        <v>83105</v>
      </c>
      <c r="CR13" s="61">
        <v>22638</v>
      </c>
      <c r="CS13" s="61">
        <v>38006</v>
      </c>
      <c r="CT13" s="4">
        <v>1208641</v>
      </c>
      <c r="CU13" s="4">
        <v>300962</v>
      </c>
      <c r="CV13" s="4">
        <v>234126</v>
      </c>
      <c r="CW13" s="4">
        <v>70885</v>
      </c>
      <c r="CX13" s="4">
        <v>53608</v>
      </c>
      <c r="CY13" s="4">
        <v>25822</v>
      </c>
      <c r="CZ13" s="4">
        <v>24801</v>
      </c>
      <c r="DA13" s="4">
        <v>24801</v>
      </c>
      <c r="DB13" s="4">
        <v>740719</v>
      </c>
      <c r="DC13" s="4">
        <v>119774</v>
      </c>
      <c r="DD13" s="4">
        <v>191392</v>
      </c>
      <c r="DE13" s="4">
        <v>95024</v>
      </c>
      <c r="DF13" s="4">
        <v>39057</v>
      </c>
      <c r="DG13" s="4">
        <v>50236</v>
      </c>
      <c r="DH13" s="4"/>
      <c r="DI13" s="163"/>
      <c r="DJ13" s="163"/>
      <c r="DK13" s="163"/>
      <c r="DL13" s="163"/>
      <c r="DM13" s="163"/>
      <c r="DN13" s="163"/>
      <c r="DO13" s="163"/>
      <c r="DP13" s="163"/>
      <c r="DQ13" s="163"/>
      <c r="DR13" s="163"/>
      <c r="DS13" s="163"/>
      <c r="DT13" s="163"/>
      <c r="DU13" s="163"/>
      <c r="DV13" s="163"/>
      <c r="DW13" s="163"/>
    </row>
    <row r="14" spans="1:127" s="152" customFormat="1" ht="15.6">
      <c r="A14" s="13">
        <v>2021</v>
      </c>
      <c r="B14" s="4">
        <v>18197700</v>
      </c>
      <c r="C14" s="13">
        <v>5788000</v>
      </c>
      <c r="D14" s="13">
        <v>4450000</v>
      </c>
      <c r="E14" s="162">
        <v>1462000</v>
      </c>
      <c r="F14" s="162">
        <v>2677469</v>
      </c>
      <c r="G14" s="61">
        <v>7764558</v>
      </c>
      <c r="H14" s="162">
        <v>2862000</v>
      </c>
      <c r="I14" s="61">
        <v>881700</v>
      </c>
      <c r="J14" s="162">
        <v>810000</v>
      </c>
      <c r="K14" s="162">
        <v>1403000</v>
      </c>
      <c r="L14" s="162">
        <v>1516000</v>
      </c>
      <c r="M14" s="61">
        <v>897986</v>
      </c>
      <c r="N14" s="61">
        <v>1420286.7</v>
      </c>
      <c r="O14" s="162">
        <v>685500</v>
      </c>
      <c r="P14" s="13">
        <v>6669900</v>
      </c>
      <c r="Q14" s="13">
        <v>4027300</v>
      </c>
      <c r="R14" s="13">
        <v>1827400</v>
      </c>
      <c r="S14" s="13">
        <v>2099700</v>
      </c>
      <c r="T14" s="13">
        <v>1136400</v>
      </c>
      <c r="U14" s="13">
        <v>1949800</v>
      </c>
      <c r="V14" s="13">
        <v>1209300</v>
      </c>
      <c r="W14" s="13">
        <v>374200</v>
      </c>
      <c r="X14" s="13">
        <v>340800</v>
      </c>
      <c r="Y14" s="13">
        <v>1394400</v>
      </c>
      <c r="Z14" s="13">
        <v>341200</v>
      </c>
      <c r="AA14" s="4">
        <v>3945741</v>
      </c>
      <c r="AB14" s="4">
        <v>251467</v>
      </c>
      <c r="AC14" s="4">
        <v>143244</v>
      </c>
      <c r="AD14" s="4">
        <v>160088</v>
      </c>
      <c r="AE14" s="4">
        <v>481858</v>
      </c>
      <c r="AF14" s="4">
        <v>343998</v>
      </c>
      <c r="AG14" s="4">
        <v>204379</v>
      </c>
      <c r="AH14" s="4">
        <v>677084</v>
      </c>
      <c r="AI14" s="4">
        <v>239762</v>
      </c>
      <c r="AJ14" s="4">
        <v>787843</v>
      </c>
      <c r="AK14" s="4">
        <v>1496532</v>
      </c>
      <c r="AL14" s="4">
        <v>398748</v>
      </c>
      <c r="AM14" s="4">
        <v>334046</v>
      </c>
      <c r="AN14" s="4">
        <v>161589</v>
      </c>
      <c r="AO14" s="4">
        <v>323231</v>
      </c>
      <c r="AP14" s="4">
        <v>111635</v>
      </c>
      <c r="AQ14" s="4">
        <v>1281600</v>
      </c>
      <c r="AR14" s="162">
        <v>192900</v>
      </c>
      <c r="AS14" s="13">
        <v>145900</v>
      </c>
      <c r="AT14" s="4">
        <v>553588</v>
      </c>
      <c r="AU14" s="162">
        <v>126140</v>
      </c>
      <c r="AV14" s="162">
        <v>221420</v>
      </c>
      <c r="AW14" s="4">
        <v>713000</v>
      </c>
      <c r="AX14" s="162">
        <v>429400</v>
      </c>
      <c r="AY14" s="4">
        <v>488244</v>
      </c>
      <c r="AZ14" s="4">
        <v>228442</v>
      </c>
      <c r="BA14" s="4">
        <v>514200</v>
      </c>
      <c r="BB14" s="162">
        <v>5740230</v>
      </c>
      <c r="BC14" s="4">
        <v>301803</v>
      </c>
      <c r="BD14" s="162">
        <v>477100</v>
      </c>
      <c r="BE14" s="162">
        <v>1281300</v>
      </c>
      <c r="BF14" s="4">
        <v>949207</v>
      </c>
      <c r="BG14" s="4">
        <v>130700</v>
      </c>
      <c r="BH14" s="4">
        <v>423700</v>
      </c>
      <c r="BI14" s="4">
        <v>537914</v>
      </c>
      <c r="BJ14" s="4">
        <v>353800</v>
      </c>
      <c r="BK14" s="13">
        <v>287762.136</v>
      </c>
      <c r="BL14" s="4">
        <v>227734</v>
      </c>
      <c r="BM14" s="13">
        <v>218829.66699999999</v>
      </c>
      <c r="BN14" s="4">
        <v>3670930</v>
      </c>
      <c r="BO14" s="4">
        <v>1031358</v>
      </c>
      <c r="BP14" s="4">
        <v>746544</v>
      </c>
      <c r="BQ14" s="4">
        <v>739691</v>
      </c>
      <c r="BR14" s="4">
        <v>478984</v>
      </c>
      <c r="BS14" s="4">
        <v>980603</v>
      </c>
      <c r="BT14" s="4">
        <v>565411</v>
      </c>
      <c r="BU14" s="4">
        <v>21554</v>
      </c>
      <c r="BV14" s="4">
        <v>368896</v>
      </c>
      <c r="BW14" s="4">
        <v>599002</v>
      </c>
      <c r="BX14" s="4">
        <v>423637</v>
      </c>
      <c r="BY14" s="4">
        <v>243713</v>
      </c>
      <c r="BZ14" s="4">
        <v>350545</v>
      </c>
      <c r="CA14" s="4">
        <v>6038000</v>
      </c>
      <c r="CB14" s="13">
        <v>6319174.2275999999</v>
      </c>
      <c r="CC14" s="13">
        <v>168771.86799999999</v>
      </c>
      <c r="CD14" s="13">
        <v>183294.416</v>
      </c>
      <c r="CE14" s="13">
        <v>244702.5846</v>
      </c>
      <c r="CF14" s="13">
        <v>877234.32</v>
      </c>
      <c r="CG14" s="13">
        <v>2395461.9314000001</v>
      </c>
      <c r="CH14" s="13">
        <v>77799.371463879696</v>
      </c>
      <c r="CI14" s="13">
        <v>150864.63870000001</v>
      </c>
      <c r="CJ14" s="13">
        <v>161610.94899999999</v>
      </c>
      <c r="CK14" s="13">
        <v>226303.86429999999</v>
      </c>
      <c r="CL14" s="13">
        <v>238017.77511939901</v>
      </c>
      <c r="CM14" s="13">
        <v>154702.01999999999</v>
      </c>
      <c r="CN14" s="13">
        <v>441678.92790267698</v>
      </c>
      <c r="CO14" s="13">
        <v>76324.5</v>
      </c>
      <c r="CP14" s="13">
        <v>171445.209</v>
      </c>
      <c r="CQ14" s="13">
        <v>99744.618799999997</v>
      </c>
      <c r="CR14" s="13">
        <v>24956.954585551899</v>
      </c>
      <c r="CS14" s="13">
        <v>47734.831599999998</v>
      </c>
      <c r="CT14" s="13">
        <v>1282321.3500000001</v>
      </c>
      <c r="CU14" s="13">
        <v>437971.69</v>
      </c>
      <c r="CV14" s="4">
        <v>185200</v>
      </c>
      <c r="CW14" s="4">
        <v>99200</v>
      </c>
      <c r="CX14" s="4">
        <v>44500</v>
      </c>
      <c r="CY14" s="4">
        <v>36400</v>
      </c>
      <c r="CZ14" s="4">
        <v>15800</v>
      </c>
      <c r="DA14" s="4">
        <v>13200</v>
      </c>
      <c r="DB14" s="13">
        <v>873195.7</v>
      </c>
      <c r="DC14" s="13">
        <v>126955.4</v>
      </c>
      <c r="DD14" s="13">
        <v>223976.5</v>
      </c>
      <c r="DE14" s="13">
        <v>112861.1</v>
      </c>
      <c r="DF14" s="13">
        <v>41519.5</v>
      </c>
      <c r="DG14" s="13">
        <v>74714</v>
      </c>
      <c r="DH14" s="13"/>
      <c r="DI14" s="163"/>
      <c r="DJ14" s="163"/>
      <c r="DK14" s="163"/>
      <c r="DL14" s="163"/>
      <c r="DM14" s="163"/>
      <c r="DN14" s="163"/>
      <c r="DO14" s="163"/>
      <c r="DP14" s="163"/>
      <c r="DQ14" s="163"/>
      <c r="DR14" s="163"/>
      <c r="DS14" s="163"/>
      <c r="DT14" s="163"/>
      <c r="DU14" s="163"/>
      <c r="DV14" s="163"/>
      <c r="DW14" s="163"/>
    </row>
    <row r="19" spans="1:1">
      <c r="A19" s="49"/>
    </row>
    <row r="20" spans="1:1">
      <c r="A20" s="49"/>
    </row>
    <row r="21" spans="1:1">
      <c r="A21" s="49"/>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17"/>
  <sheetViews>
    <sheetView workbookViewId="0">
      <selection activeCell="B2" sqref="B2"/>
    </sheetView>
  </sheetViews>
  <sheetFormatPr defaultColWidth="8.77734375" defaultRowHeight="14.4"/>
  <cols>
    <col min="1" max="1" width="15" style="94" customWidth="1"/>
    <col min="2" max="53" width="10" style="94" customWidth="1"/>
    <col min="54" max="54" width="12" style="94" customWidth="1"/>
    <col min="55" max="55" width="11" style="94" customWidth="1"/>
    <col min="56" max="57" width="10" style="94" customWidth="1"/>
    <col min="58" max="58" width="11" style="94" customWidth="1"/>
    <col min="59" max="59" width="10" style="94" customWidth="1"/>
    <col min="60" max="60" width="11" style="94" customWidth="1"/>
    <col min="61" max="62" width="10" style="94" customWidth="1"/>
    <col min="63" max="67" width="11" style="94" customWidth="1"/>
    <col min="68" max="68" width="10" style="94" customWidth="1"/>
    <col min="69" max="72" width="11" style="94" customWidth="1"/>
    <col min="73" max="73" width="10" style="94" customWidth="1"/>
    <col min="74" max="78" width="11" style="94" customWidth="1"/>
    <col min="79" max="79" width="10" style="94" customWidth="1"/>
    <col min="80" max="85" width="11" style="94" customWidth="1"/>
    <col min="86" max="86" width="12" style="94" customWidth="1"/>
    <col min="87" max="87" width="11" style="94" customWidth="1"/>
    <col min="88" max="90" width="12" style="94" customWidth="1"/>
    <col min="91" max="91" width="11" style="94" customWidth="1"/>
    <col min="92" max="94" width="12" style="94" customWidth="1"/>
    <col min="95" max="95" width="11" style="94" customWidth="1"/>
    <col min="96" max="97" width="12" style="94" customWidth="1"/>
    <col min="98" max="104" width="10" style="94" customWidth="1"/>
    <col min="105" max="113" width="11" style="94" customWidth="1"/>
    <col min="114" max="115" width="8" style="94" customWidth="1"/>
    <col min="116" max="116" width="10" style="94" customWidth="1"/>
    <col min="117" max="121" width="8" style="94" customWidth="1"/>
    <col min="122" max="122" width="9" style="94" customWidth="1"/>
    <col min="123" max="127" width="8" style="94" customWidth="1"/>
    <col min="128" max="16384" width="8.77734375" style="94"/>
  </cols>
  <sheetData>
    <row r="1" spans="1:127" ht="15.6">
      <c r="A1" s="5" t="s">
        <v>208</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6"/>
      <c r="DJ1" s="6"/>
      <c r="DK1" s="6"/>
      <c r="DL1" s="6"/>
      <c r="DM1" s="6"/>
      <c r="DN1" s="6"/>
      <c r="DO1" s="6"/>
      <c r="DP1" s="6"/>
      <c r="DQ1" s="6"/>
      <c r="DR1" s="6"/>
      <c r="DS1" s="6"/>
      <c r="DT1" s="6"/>
      <c r="DU1" s="6"/>
      <c r="DV1" s="6"/>
      <c r="DW1" s="6"/>
    </row>
    <row r="2" spans="1:127" ht="1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117"/>
      <c r="DJ2" s="117"/>
      <c r="DK2" s="117"/>
      <c r="DL2" s="117"/>
      <c r="DM2" s="117"/>
      <c r="DN2" s="117"/>
      <c r="DO2" s="117"/>
      <c r="DP2" s="117"/>
      <c r="DQ2" s="117"/>
      <c r="DR2" s="117"/>
      <c r="DS2" s="117"/>
      <c r="DT2" s="117"/>
      <c r="DU2" s="117"/>
      <c r="DV2" s="117"/>
      <c r="DW2" s="117"/>
    </row>
    <row r="3" spans="1:127">
      <c r="A3" s="5">
        <v>2010</v>
      </c>
      <c r="B3" s="3">
        <v>11974</v>
      </c>
      <c r="C3" s="3">
        <v>10749</v>
      </c>
      <c r="D3" s="3">
        <v>7628</v>
      </c>
      <c r="E3" s="3">
        <v>16175</v>
      </c>
      <c r="F3" s="3">
        <v>8348</v>
      </c>
      <c r="G3" s="3">
        <v>12296</v>
      </c>
      <c r="H3" s="3">
        <v>17474</v>
      </c>
      <c r="I3" s="3">
        <v>11223</v>
      </c>
      <c r="J3" s="3">
        <v>11807</v>
      </c>
      <c r="K3" s="3">
        <v>18415</v>
      </c>
      <c r="L3" s="3">
        <v>10231</v>
      </c>
      <c r="M3" s="3">
        <v>6936</v>
      </c>
      <c r="N3" s="3">
        <v>8696</v>
      </c>
      <c r="O3" s="3">
        <v>10332</v>
      </c>
      <c r="P3" s="3">
        <v>14399.39</v>
      </c>
      <c r="Q3" s="3">
        <v>10197</v>
      </c>
      <c r="R3" s="3">
        <v>7714</v>
      </c>
      <c r="S3" s="3">
        <v>7669</v>
      </c>
      <c r="T3" s="3">
        <v>7143.51</v>
      </c>
      <c r="U3" s="3">
        <v>8749</v>
      </c>
      <c r="V3" s="3">
        <v>11512.04</v>
      </c>
      <c r="W3" s="3">
        <v>7300.2</v>
      </c>
      <c r="X3" s="3">
        <v>1597.4</v>
      </c>
      <c r="Y3" s="3">
        <v>11005</v>
      </c>
      <c r="Z3" s="3">
        <v>13910.4</v>
      </c>
      <c r="AA3" s="13">
        <v>8512</v>
      </c>
      <c r="AB3" s="13">
        <v>3560</v>
      </c>
      <c r="AC3" s="13">
        <v>10803</v>
      </c>
      <c r="AD3" s="13">
        <v>12612</v>
      </c>
      <c r="AE3" s="13">
        <v>6493</v>
      </c>
      <c r="AF3" s="13">
        <v>11382</v>
      </c>
      <c r="AG3" s="13">
        <v>4180</v>
      </c>
      <c r="AH3" s="13">
        <v>14538</v>
      </c>
      <c r="AI3" s="13">
        <v>16200</v>
      </c>
      <c r="AJ3" s="13">
        <v>2223</v>
      </c>
      <c r="AK3" s="13">
        <v>4809</v>
      </c>
      <c r="AL3" s="13">
        <v>11956</v>
      </c>
      <c r="AM3" s="13">
        <v>1555</v>
      </c>
      <c r="AN3" s="13">
        <v>6828</v>
      </c>
      <c r="AO3" s="13">
        <v>14956</v>
      </c>
      <c r="AP3" s="13">
        <v>5509</v>
      </c>
      <c r="AQ3" s="3">
        <v>9748</v>
      </c>
      <c r="AR3" s="3">
        <v>4118</v>
      </c>
      <c r="AS3" s="3">
        <v>6069</v>
      </c>
      <c r="AT3" s="3">
        <v>17678</v>
      </c>
      <c r="AU3" s="3">
        <v>4007</v>
      </c>
      <c r="AV3" s="3">
        <v>3633</v>
      </c>
      <c r="AW3" s="3">
        <v>25709</v>
      </c>
      <c r="AX3" s="3">
        <v>20041</v>
      </c>
      <c r="AY3" s="3">
        <v>16428</v>
      </c>
      <c r="AZ3" s="3">
        <v>12657</v>
      </c>
      <c r="BA3" s="3">
        <v>17774</v>
      </c>
      <c r="BB3" s="3">
        <v>12560.81</v>
      </c>
      <c r="BC3" s="3">
        <v>4917</v>
      </c>
      <c r="BD3" s="3">
        <v>19977</v>
      </c>
      <c r="BE3" s="3">
        <v>25638</v>
      </c>
      <c r="BF3" s="3">
        <v>25363.63</v>
      </c>
      <c r="BG3" s="3">
        <v>2913</v>
      </c>
      <c r="BH3" s="64">
        <v>10986.28</v>
      </c>
      <c r="BI3" s="3">
        <v>11840.6</v>
      </c>
      <c r="BJ3" s="3">
        <v>18685</v>
      </c>
      <c r="BK3" s="3">
        <v>23400</v>
      </c>
      <c r="BL3" s="3">
        <v>13029.4</v>
      </c>
      <c r="BM3" s="3">
        <v>6487.2</v>
      </c>
      <c r="BN3" s="3">
        <v>15306.54</v>
      </c>
      <c r="BO3" s="3">
        <v>13406.4</v>
      </c>
      <c r="BP3" s="3">
        <v>7700.26</v>
      </c>
      <c r="BQ3" s="3">
        <v>20097.73</v>
      </c>
      <c r="BR3" s="3">
        <v>20922.79</v>
      </c>
      <c r="BS3" s="3">
        <v>19786.150000000001</v>
      </c>
      <c r="BT3" s="3">
        <v>22044.62</v>
      </c>
      <c r="BU3" s="3">
        <v>8629.6200000000008</v>
      </c>
      <c r="BV3" s="3">
        <v>15665.45</v>
      </c>
      <c r="BW3" s="3">
        <v>16701.189999999999</v>
      </c>
      <c r="BX3" s="3">
        <v>22083.65</v>
      </c>
      <c r="BY3" s="3">
        <v>19784.32</v>
      </c>
      <c r="BZ3" s="3">
        <v>14416.4</v>
      </c>
      <c r="CA3" s="3">
        <v>116949</v>
      </c>
      <c r="CB3" s="13">
        <v>20312.132000000001</v>
      </c>
      <c r="CC3" s="13">
        <v>5792.7449999999999</v>
      </c>
      <c r="CD3" s="13">
        <v>4437.66</v>
      </c>
      <c r="CE3" s="13">
        <v>12089.26</v>
      </c>
      <c r="CF3" s="13">
        <v>7459.2250000000004</v>
      </c>
      <c r="CG3" s="13">
        <v>15376.593000000001</v>
      </c>
      <c r="CH3" s="13">
        <v>14950.214</v>
      </c>
      <c r="CI3" s="13">
        <v>8317.0650000000005</v>
      </c>
      <c r="CJ3" s="13">
        <v>9647.3649999999998</v>
      </c>
      <c r="CK3" s="13">
        <v>8698.0840000000007</v>
      </c>
      <c r="CL3" s="13">
        <v>19466.102999999999</v>
      </c>
      <c r="CM3" s="13">
        <v>7083.9639999999999</v>
      </c>
      <c r="CN3" s="13">
        <v>13275.870999999999</v>
      </c>
      <c r="CO3" s="13">
        <v>9378.0110000000004</v>
      </c>
      <c r="CP3" s="13">
        <v>18389.509999999998</v>
      </c>
      <c r="CQ3" s="13">
        <v>5624.7629999999999</v>
      </c>
      <c r="CR3" s="13">
        <v>13744.611999999999</v>
      </c>
      <c r="CS3" s="13">
        <v>11893.483</v>
      </c>
      <c r="CT3" s="13">
        <v>16442</v>
      </c>
      <c r="CU3" s="13">
        <v>20344</v>
      </c>
      <c r="CV3" s="13">
        <v>16472</v>
      </c>
      <c r="CW3" s="13">
        <v>11730</v>
      </c>
      <c r="CX3" s="13">
        <v>14723</v>
      </c>
      <c r="CY3" s="13">
        <v>6357</v>
      </c>
      <c r="CZ3" s="13">
        <v>19227</v>
      </c>
      <c r="DA3" s="13">
        <v>14091</v>
      </c>
      <c r="DB3" s="3">
        <v>8900.8700000000008</v>
      </c>
      <c r="DC3" s="3">
        <v>11651.64</v>
      </c>
      <c r="DD3" s="3">
        <v>22939.49</v>
      </c>
      <c r="DE3" s="3">
        <v>9126.11</v>
      </c>
      <c r="DF3" s="3">
        <v>23984.720000000001</v>
      </c>
      <c r="DG3" s="3">
        <v>21248.080000000002</v>
      </c>
      <c r="DH3" s="3"/>
      <c r="DI3" s="65"/>
      <c r="DJ3" s="65"/>
      <c r="DK3" s="65"/>
      <c r="DL3" s="65"/>
      <c r="DM3" s="65"/>
      <c r="DN3" s="65"/>
      <c r="DO3" s="65"/>
      <c r="DP3" s="65"/>
      <c r="DQ3" s="65"/>
      <c r="DR3" s="34"/>
      <c r="DS3" s="65"/>
      <c r="DT3" s="65"/>
      <c r="DU3" s="65"/>
      <c r="DV3" s="65"/>
      <c r="DW3" s="65"/>
    </row>
    <row r="4" spans="1:127">
      <c r="A4" s="5">
        <v>2011</v>
      </c>
      <c r="B4" s="3">
        <v>12084</v>
      </c>
      <c r="C4" s="3">
        <v>10861</v>
      </c>
      <c r="D4" s="3">
        <v>7632</v>
      </c>
      <c r="E4" s="3">
        <v>16199</v>
      </c>
      <c r="F4" s="3">
        <v>8446</v>
      </c>
      <c r="G4" s="3">
        <v>12415</v>
      </c>
      <c r="H4" s="3">
        <v>17789</v>
      </c>
      <c r="I4" s="3">
        <v>11313</v>
      </c>
      <c r="J4" s="3">
        <v>12458</v>
      </c>
      <c r="K4" s="3">
        <v>18564</v>
      </c>
      <c r="L4" s="3">
        <v>10245</v>
      </c>
      <c r="M4" s="3">
        <v>7015</v>
      </c>
      <c r="N4" s="3">
        <v>8894</v>
      </c>
      <c r="O4" s="3">
        <v>10416</v>
      </c>
      <c r="P4" s="3">
        <v>14586.62</v>
      </c>
      <c r="Q4" s="3">
        <v>9721.4599999999991</v>
      </c>
      <c r="R4" s="3">
        <v>7735.13</v>
      </c>
      <c r="S4" s="3">
        <v>7758</v>
      </c>
      <c r="T4" s="3">
        <v>7257.56</v>
      </c>
      <c r="U4" s="3">
        <v>8961</v>
      </c>
      <c r="V4" s="3">
        <v>11598.98</v>
      </c>
      <c r="W4" s="3">
        <v>7487.67</v>
      </c>
      <c r="X4" s="3">
        <v>1615.59</v>
      </c>
      <c r="Y4" s="3">
        <v>11286.98</v>
      </c>
      <c r="Z4" s="3">
        <v>14108.1</v>
      </c>
      <c r="AA4" s="13">
        <v>14965</v>
      </c>
      <c r="AB4" s="13">
        <v>3560</v>
      </c>
      <c r="AC4" s="13">
        <v>10843</v>
      </c>
      <c r="AD4" s="13">
        <v>12612</v>
      </c>
      <c r="AE4" s="13">
        <v>6493</v>
      </c>
      <c r="AF4" s="13">
        <v>11384</v>
      </c>
      <c r="AG4" s="13">
        <v>4180</v>
      </c>
      <c r="AH4" s="13">
        <v>14539</v>
      </c>
      <c r="AI4" s="13">
        <v>16219</v>
      </c>
      <c r="AJ4" s="13">
        <v>5095</v>
      </c>
      <c r="AK4" s="13">
        <v>8795</v>
      </c>
      <c r="AL4" s="13">
        <v>11970</v>
      </c>
      <c r="AM4" s="13">
        <v>1555</v>
      </c>
      <c r="AN4" s="13">
        <v>6828</v>
      </c>
      <c r="AO4" s="13">
        <v>14956</v>
      </c>
      <c r="AP4" s="13">
        <v>5541</v>
      </c>
      <c r="AQ4" s="3">
        <v>10273</v>
      </c>
      <c r="AR4" s="3">
        <v>4293</v>
      </c>
      <c r="AS4" s="3">
        <v>6453</v>
      </c>
      <c r="AT4" s="3">
        <v>18206</v>
      </c>
      <c r="AU4" s="3">
        <v>4131</v>
      </c>
      <c r="AV4" s="3">
        <v>3799</v>
      </c>
      <c r="AW4" s="3">
        <v>26538</v>
      </c>
      <c r="AX4" s="3">
        <v>20729</v>
      </c>
      <c r="AY4" s="3">
        <v>17190</v>
      </c>
      <c r="AZ4" s="3">
        <v>13206</v>
      </c>
      <c r="BA4" s="3">
        <v>18529</v>
      </c>
      <c r="BB4" s="3">
        <v>13103.29</v>
      </c>
      <c r="BC4" s="3">
        <v>5111</v>
      </c>
      <c r="BD4" s="3">
        <v>20665</v>
      </c>
      <c r="BE4" s="3">
        <v>26051</v>
      </c>
      <c r="BF4" s="3">
        <v>25683.24</v>
      </c>
      <c r="BG4" s="3">
        <v>3024</v>
      </c>
      <c r="BH4" s="64">
        <v>11209.114</v>
      </c>
      <c r="BI4" s="3">
        <v>12480.8</v>
      </c>
      <c r="BJ4" s="3">
        <v>19204</v>
      </c>
      <c r="BK4" s="3">
        <v>24100</v>
      </c>
      <c r="BL4" s="3">
        <v>13229.11</v>
      </c>
      <c r="BM4" s="3">
        <v>6679.7</v>
      </c>
      <c r="BN4" s="3">
        <v>15438.21</v>
      </c>
      <c r="BO4" s="3">
        <v>13531.15</v>
      </c>
      <c r="BP4" s="3">
        <v>7784.08</v>
      </c>
      <c r="BQ4" s="3">
        <v>20569.04</v>
      </c>
      <c r="BR4" s="3">
        <v>21609.360000000001</v>
      </c>
      <c r="BS4" s="3">
        <v>20076.05</v>
      </c>
      <c r="BT4" s="3">
        <v>22160.17</v>
      </c>
      <c r="BU4" s="3">
        <v>8739.67</v>
      </c>
      <c r="BV4" s="3">
        <v>15819.18</v>
      </c>
      <c r="BW4" s="3">
        <v>16991.13</v>
      </c>
      <c r="BX4" s="3">
        <v>22601.58</v>
      </c>
      <c r="BY4" s="3">
        <v>19999.54</v>
      </c>
      <c r="BZ4" s="3">
        <v>14611.52</v>
      </c>
      <c r="CA4" s="3">
        <v>118562</v>
      </c>
      <c r="CB4" s="13">
        <v>21313.690999999999</v>
      </c>
      <c r="CC4" s="13">
        <v>6013.1790000000001</v>
      </c>
      <c r="CD4" s="13">
        <v>4597.91</v>
      </c>
      <c r="CE4" s="13">
        <v>12980.313</v>
      </c>
      <c r="CF4" s="13">
        <v>7758.0649999999996</v>
      </c>
      <c r="CG4" s="13">
        <v>18159.628000000001</v>
      </c>
      <c r="CH4" s="13">
        <v>15557.946</v>
      </c>
      <c r="CI4" s="13">
        <v>8626.2479999999996</v>
      </c>
      <c r="CJ4" s="13">
        <v>9795.9480000000003</v>
      </c>
      <c r="CK4" s="13">
        <v>8984.1190000000006</v>
      </c>
      <c r="CL4" s="13">
        <v>20283.260999999999</v>
      </c>
      <c r="CM4" s="13">
        <v>7279.2610000000004</v>
      </c>
      <c r="CN4" s="13">
        <v>16796.2</v>
      </c>
      <c r="CO4" s="13">
        <v>9641.3209999999999</v>
      </c>
      <c r="CP4" s="13">
        <v>19112.111000000001</v>
      </c>
      <c r="CQ4" s="13">
        <v>5932.7470000000003</v>
      </c>
      <c r="CR4" s="13">
        <v>15794.552</v>
      </c>
      <c r="CS4" s="13">
        <v>14430.968999999999</v>
      </c>
      <c r="CT4" s="13">
        <v>16963</v>
      </c>
      <c r="CU4" s="13">
        <v>20436</v>
      </c>
      <c r="CV4" s="13">
        <v>16702</v>
      </c>
      <c r="CW4" s="13">
        <v>12315</v>
      </c>
      <c r="CX4" s="13">
        <v>15316</v>
      </c>
      <c r="CY4" s="13">
        <v>6620</v>
      </c>
      <c r="CZ4" s="13">
        <v>19176</v>
      </c>
      <c r="DA4" s="13">
        <v>14475</v>
      </c>
      <c r="DB4" s="3">
        <v>9215.51</v>
      </c>
      <c r="DC4" s="3">
        <v>11904.12</v>
      </c>
      <c r="DD4" s="3">
        <v>24024.75</v>
      </c>
      <c r="DE4" s="3">
        <v>9228.16</v>
      </c>
      <c r="DF4" s="3">
        <v>24894.93</v>
      </c>
      <c r="DG4" s="3">
        <v>21509.31</v>
      </c>
      <c r="DH4" s="3"/>
      <c r="DI4" s="65"/>
      <c r="DJ4" s="65"/>
      <c r="DK4" s="65"/>
      <c r="DL4" s="65"/>
      <c r="DM4" s="65"/>
      <c r="DN4" s="65"/>
      <c r="DO4" s="65"/>
      <c r="DP4" s="65"/>
      <c r="DQ4" s="65"/>
      <c r="DR4" s="34"/>
      <c r="DS4" s="65"/>
      <c r="DT4" s="65"/>
      <c r="DU4" s="65"/>
      <c r="DV4" s="65"/>
      <c r="DW4" s="65"/>
    </row>
    <row r="5" spans="1:127">
      <c r="A5" s="5">
        <v>2012</v>
      </c>
      <c r="B5" s="3">
        <v>12541</v>
      </c>
      <c r="C5" s="3">
        <v>11029</v>
      </c>
      <c r="D5" s="3">
        <v>7638</v>
      </c>
      <c r="E5" s="3">
        <v>16278</v>
      </c>
      <c r="F5" s="3">
        <v>8677</v>
      </c>
      <c r="G5" s="3">
        <v>13090</v>
      </c>
      <c r="H5" s="3">
        <v>17915</v>
      </c>
      <c r="I5" s="3">
        <v>11506</v>
      </c>
      <c r="J5" s="3">
        <v>12800</v>
      </c>
      <c r="K5" s="3">
        <v>18807</v>
      </c>
      <c r="L5" s="3">
        <v>10320</v>
      </c>
      <c r="M5" s="3">
        <v>7068</v>
      </c>
      <c r="N5" s="3">
        <v>9004</v>
      </c>
      <c r="O5" s="3">
        <v>10597</v>
      </c>
      <c r="P5" s="3">
        <v>14938.58</v>
      </c>
      <c r="Q5" s="3">
        <v>10661</v>
      </c>
      <c r="R5" s="3">
        <v>7915.53</v>
      </c>
      <c r="S5" s="3">
        <v>7863</v>
      </c>
      <c r="T5" s="3">
        <v>8110.93</v>
      </c>
      <c r="U5" s="3">
        <v>9587.19</v>
      </c>
      <c r="V5" s="3">
        <v>11861.73</v>
      </c>
      <c r="W5" s="3">
        <v>7822.9</v>
      </c>
      <c r="X5" s="3">
        <v>1801.69</v>
      </c>
      <c r="Y5" s="3">
        <v>11453</v>
      </c>
      <c r="Z5" s="3">
        <v>14284.8</v>
      </c>
      <c r="AA5" s="13">
        <v>16907</v>
      </c>
      <c r="AB5" s="13">
        <v>3621</v>
      </c>
      <c r="AC5" s="13">
        <v>10843</v>
      </c>
      <c r="AD5" s="13">
        <v>12612</v>
      </c>
      <c r="AE5" s="13">
        <v>6520</v>
      </c>
      <c r="AF5" s="13">
        <v>11384</v>
      </c>
      <c r="AG5" s="13">
        <v>4200</v>
      </c>
      <c r="AH5" s="13">
        <v>17238</v>
      </c>
      <c r="AI5" s="13">
        <v>24306</v>
      </c>
      <c r="AJ5" s="13">
        <v>6958</v>
      </c>
      <c r="AK5" s="13">
        <v>9534</v>
      </c>
      <c r="AL5" s="13">
        <v>9271</v>
      </c>
      <c r="AM5" s="13">
        <v>1555</v>
      </c>
      <c r="AN5" s="13">
        <v>6833</v>
      </c>
      <c r="AO5" s="13">
        <v>13078</v>
      </c>
      <c r="AP5" s="13">
        <v>5645</v>
      </c>
      <c r="AQ5" s="3">
        <v>10853</v>
      </c>
      <c r="AR5" s="3">
        <v>4595</v>
      </c>
      <c r="AS5" s="3">
        <v>6817</v>
      </c>
      <c r="AT5" s="3">
        <v>18970</v>
      </c>
      <c r="AU5" s="3">
        <v>4317</v>
      </c>
      <c r="AV5" s="3">
        <v>4015</v>
      </c>
      <c r="AW5" s="3">
        <v>28160</v>
      </c>
      <c r="AX5" s="3">
        <v>21717</v>
      </c>
      <c r="AY5" s="3">
        <v>17761</v>
      </c>
      <c r="AZ5" s="3">
        <v>13949</v>
      </c>
      <c r="BA5" s="3">
        <v>19441</v>
      </c>
      <c r="BB5" s="3">
        <v>13013.5</v>
      </c>
      <c r="BC5" s="3">
        <v>5394</v>
      </c>
      <c r="BD5" s="3">
        <v>22036</v>
      </c>
      <c r="BE5" s="3">
        <v>26443</v>
      </c>
      <c r="BF5" s="3">
        <v>25971.51</v>
      </c>
      <c r="BG5" s="3">
        <v>3099</v>
      </c>
      <c r="BH5" s="64">
        <v>11559.18</v>
      </c>
      <c r="BI5" s="3">
        <v>12903</v>
      </c>
      <c r="BJ5" s="3">
        <v>19658</v>
      </c>
      <c r="BK5" s="3">
        <v>24900</v>
      </c>
      <c r="BL5" s="3">
        <v>13547.48</v>
      </c>
      <c r="BM5" s="3">
        <v>7245</v>
      </c>
      <c r="BN5" s="3">
        <v>15709.46</v>
      </c>
      <c r="BO5" s="3">
        <v>13563.44</v>
      </c>
      <c r="BP5" s="3">
        <v>7798.97</v>
      </c>
      <c r="BQ5" s="3">
        <v>20754.759999999998</v>
      </c>
      <c r="BR5" s="3">
        <v>21704.74</v>
      </c>
      <c r="BS5" s="3">
        <v>20184.68</v>
      </c>
      <c r="BT5" s="3">
        <v>22179.66</v>
      </c>
      <c r="BU5" s="3">
        <v>8771.94</v>
      </c>
      <c r="BV5" s="3">
        <v>15825.5</v>
      </c>
      <c r="BW5" s="3">
        <v>17398.82</v>
      </c>
      <c r="BX5" s="3">
        <v>22959.53</v>
      </c>
      <c r="BY5" s="3">
        <v>20192.240000000002</v>
      </c>
      <c r="BZ5" s="3">
        <v>14618.2</v>
      </c>
      <c r="CA5" s="3">
        <v>120728</v>
      </c>
      <c r="CB5" s="13">
        <v>22213.766</v>
      </c>
      <c r="CC5" s="13">
        <v>6320.9040000000005</v>
      </c>
      <c r="CD5" s="13">
        <v>4663.1310000000003</v>
      </c>
      <c r="CE5" s="13">
        <v>13097.822</v>
      </c>
      <c r="CF5" s="13">
        <v>8073.8639999999996</v>
      </c>
      <c r="CG5" s="13">
        <v>19446.131000000001</v>
      </c>
      <c r="CH5" s="13">
        <v>17205.656999999999</v>
      </c>
      <c r="CI5" s="13">
        <v>8713.0920000000006</v>
      </c>
      <c r="CJ5" s="13">
        <v>10020.227999999999</v>
      </c>
      <c r="CK5" s="13">
        <v>9281.34</v>
      </c>
      <c r="CL5" s="13">
        <v>20564.399000000001</v>
      </c>
      <c r="CM5" s="13">
        <v>7358.6719999999996</v>
      </c>
      <c r="CN5" s="13">
        <v>18031.557000000001</v>
      </c>
      <c r="CO5" s="13">
        <v>9776.902</v>
      </c>
      <c r="CP5" s="13">
        <v>19310.931</v>
      </c>
      <c r="CQ5" s="13">
        <v>6126.7619999999997</v>
      </c>
      <c r="CR5" s="13">
        <v>16070.161</v>
      </c>
      <c r="CS5" s="13">
        <v>14555.35</v>
      </c>
      <c r="CT5" s="13">
        <v>17444</v>
      </c>
      <c r="CU5" s="13">
        <v>21428</v>
      </c>
      <c r="CV5" s="13">
        <v>16594</v>
      </c>
      <c r="CW5" s="13">
        <v>12631</v>
      </c>
      <c r="CX5" s="13">
        <v>15277</v>
      </c>
      <c r="CY5" s="13">
        <v>6768</v>
      </c>
      <c r="CZ5" s="13">
        <v>19507</v>
      </c>
      <c r="DA5" s="13">
        <v>14637</v>
      </c>
      <c r="DB5" s="3">
        <v>9386.15</v>
      </c>
      <c r="DC5" s="3">
        <v>12061.62</v>
      </c>
      <c r="DD5" s="3">
        <v>24714.33</v>
      </c>
      <c r="DE5" s="3">
        <v>9668.3700000000008</v>
      </c>
      <c r="DF5" s="3">
        <v>27908.03</v>
      </c>
      <c r="DG5" s="3">
        <v>22176.59</v>
      </c>
      <c r="DH5" s="3"/>
      <c r="DI5" s="65"/>
      <c r="DJ5" s="65"/>
      <c r="DK5" s="65"/>
      <c r="DL5" s="65"/>
      <c r="DM5" s="65"/>
      <c r="DN5" s="65"/>
      <c r="DO5" s="65"/>
      <c r="DP5" s="65"/>
      <c r="DQ5" s="65"/>
      <c r="DR5" s="34"/>
      <c r="DS5" s="65"/>
      <c r="DT5" s="65"/>
      <c r="DU5" s="65"/>
      <c r="DV5" s="65"/>
      <c r="DW5" s="65"/>
    </row>
    <row r="6" spans="1:127">
      <c r="A6" s="5">
        <v>2013</v>
      </c>
      <c r="B6" s="3">
        <v>12633</v>
      </c>
      <c r="C6" s="3">
        <v>11131</v>
      </c>
      <c r="D6" s="3">
        <v>7655</v>
      </c>
      <c r="E6" s="3">
        <v>16332</v>
      </c>
      <c r="F6" s="3">
        <v>8847</v>
      </c>
      <c r="G6" s="3">
        <v>12608</v>
      </c>
      <c r="H6" s="3">
        <v>17995</v>
      </c>
      <c r="I6" s="3">
        <v>11771</v>
      </c>
      <c r="J6" s="3">
        <v>12930</v>
      </c>
      <c r="K6" s="3">
        <v>19141</v>
      </c>
      <c r="L6" s="3">
        <v>10415</v>
      </c>
      <c r="M6" s="3">
        <v>7201</v>
      </c>
      <c r="N6" s="3">
        <v>9335</v>
      </c>
      <c r="O6" s="3">
        <v>10731</v>
      </c>
      <c r="P6" s="3">
        <v>15900.31</v>
      </c>
      <c r="Q6" s="3">
        <v>10891.66</v>
      </c>
      <c r="R6" s="3">
        <v>8088</v>
      </c>
      <c r="S6" s="3">
        <v>8000</v>
      </c>
      <c r="T6" s="3">
        <v>8216.26</v>
      </c>
      <c r="U6" s="3">
        <v>9785.5499999999993</v>
      </c>
      <c r="V6" s="3">
        <v>12036.79</v>
      </c>
      <c r="W6" s="3">
        <v>7933.87</v>
      </c>
      <c r="X6" s="3">
        <v>1869.08</v>
      </c>
      <c r="Y6" s="3">
        <v>11910</v>
      </c>
      <c r="Z6" s="3">
        <v>14537.2</v>
      </c>
      <c r="AA6" s="13">
        <v>16955</v>
      </c>
      <c r="AB6" s="13">
        <v>3787</v>
      </c>
      <c r="AC6" s="13">
        <v>11440</v>
      </c>
      <c r="AD6" s="13">
        <v>13406</v>
      </c>
      <c r="AE6" s="13">
        <v>7674</v>
      </c>
      <c r="AF6" s="13">
        <v>12513</v>
      </c>
      <c r="AG6" s="13">
        <v>4432</v>
      </c>
      <c r="AH6" s="13">
        <v>16586</v>
      </c>
      <c r="AI6" s="13">
        <v>22408</v>
      </c>
      <c r="AJ6" s="13">
        <v>6989</v>
      </c>
      <c r="AK6" s="13">
        <v>9533</v>
      </c>
      <c r="AL6" s="13">
        <v>10355</v>
      </c>
      <c r="AM6" s="13">
        <v>1555</v>
      </c>
      <c r="AN6" s="13">
        <v>7868</v>
      </c>
      <c r="AO6" s="13">
        <v>16810</v>
      </c>
      <c r="AP6" s="13">
        <v>6258</v>
      </c>
      <c r="AQ6" s="3">
        <v>10822</v>
      </c>
      <c r="AR6" s="3">
        <v>4646</v>
      </c>
      <c r="AS6" s="3">
        <v>6827</v>
      </c>
      <c r="AT6" s="3">
        <v>19036</v>
      </c>
      <c r="AU6" s="3">
        <v>4277</v>
      </c>
      <c r="AV6" s="3">
        <v>4016</v>
      </c>
      <c r="AW6" s="3">
        <v>28803</v>
      </c>
      <c r="AX6" s="3">
        <v>21929</v>
      </c>
      <c r="AY6" s="3">
        <v>17990</v>
      </c>
      <c r="AZ6" s="3">
        <v>14072</v>
      </c>
      <c r="BA6" s="3">
        <v>19649</v>
      </c>
      <c r="BB6" s="3">
        <v>14022.71</v>
      </c>
      <c r="BC6" s="3">
        <v>5712</v>
      </c>
      <c r="BD6" s="3">
        <v>23398</v>
      </c>
      <c r="BE6" s="3">
        <v>27101</v>
      </c>
      <c r="BF6" s="3">
        <v>26247.5</v>
      </c>
      <c r="BG6" s="3">
        <v>3237</v>
      </c>
      <c r="BH6" s="64">
        <v>12240.75</v>
      </c>
      <c r="BI6" s="3">
        <v>13701</v>
      </c>
      <c r="BJ6" s="3">
        <v>20307</v>
      </c>
      <c r="BK6" s="3">
        <v>25900</v>
      </c>
      <c r="BL6" s="3">
        <v>14079.18</v>
      </c>
      <c r="BM6" s="3">
        <v>7738</v>
      </c>
      <c r="BN6" s="3">
        <v>15830</v>
      </c>
      <c r="BO6" s="3">
        <v>13760</v>
      </c>
      <c r="BP6" s="3">
        <v>7788</v>
      </c>
      <c r="BQ6" s="3">
        <v>20706</v>
      </c>
      <c r="BR6" s="3">
        <v>21906</v>
      </c>
      <c r="BS6" s="3">
        <v>20259</v>
      </c>
      <c r="BT6" s="3">
        <v>22254</v>
      </c>
      <c r="BU6" s="3">
        <v>8858</v>
      </c>
      <c r="BV6" s="3">
        <v>15853</v>
      </c>
      <c r="BW6" s="3">
        <v>17522</v>
      </c>
      <c r="BX6" s="3">
        <v>22967</v>
      </c>
      <c r="BY6" s="3">
        <v>20428</v>
      </c>
      <c r="BZ6" s="3">
        <v>14700</v>
      </c>
      <c r="CA6" s="3">
        <v>122846</v>
      </c>
      <c r="CB6" s="13">
        <v>22586</v>
      </c>
      <c r="CC6" s="13">
        <v>6443</v>
      </c>
      <c r="CD6" s="13">
        <v>4662</v>
      </c>
      <c r="CE6" s="13">
        <v>13260</v>
      </c>
      <c r="CF6" s="13">
        <v>8104</v>
      </c>
      <c r="CG6" s="13">
        <v>19620</v>
      </c>
      <c r="CH6" s="13">
        <v>18170</v>
      </c>
      <c r="CI6" s="13">
        <v>8781</v>
      </c>
      <c r="CJ6" s="13">
        <v>10020</v>
      </c>
      <c r="CK6" s="13">
        <v>11616</v>
      </c>
      <c r="CL6" s="13">
        <v>21380</v>
      </c>
      <c r="CM6" s="13">
        <v>7414</v>
      </c>
      <c r="CN6" s="13">
        <v>18257</v>
      </c>
      <c r="CO6" s="13">
        <v>10029</v>
      </c>
      <c r="CP6" s="13">
        <v>19449</v>
      </c>
      <c r="CQ6" s="13">
        <v>6165</v>
      </c>
      <c r="CR6" s="13">
        <v>16642</v>
      </c>
      <c r="CS6" s="13">
        <v>14683</v>
      </c>
      <c r="CT6" s="13">
        <v>17539</v>
      </c>
      <c r="CU6" s="13">
        <v>21783</v>
      </c>
      <c r="CV6" s="13">
        <v>16618</v>
      </c>
      <c r="CW6" s="13">
        <v>12892</v>
      </c>
      <c r="CX6" s="13">
        <v>15490</v>
      </c>
      <c r="CY6" s="13">
        <v>6970</v>
      </c>
      <c r="CZ6" s="13">
        <v>19621</v>
      </c>
      <c r="DA6" s="13">
        <v>14855</v>
      </c>
      <c r="DB6" s="3">
        <v>9551.93</v>
      </c>
      <c r="DC6" s="3">
        <v>12221.65</v>
      </c>
      <c r="DD6" s="3">
        <v>26383.19</v>
      </c>
      <c r="DE6" s="3">
        <v>12938.02</v>
      </c>
      <c r="DF6" s="3">
        <v>28320.28</v>
      </c>
      <c r="DG6" s="3">
        <v>22816.26</v>
      </c>
      <c r="DH6" s="3"/>
      <c r="DI6" s="65"/>
      <c r="DJ6" s="65"/>
      <c r="DK6" s="65"/>
      <c r="DL6" s="65"/>
      <c r="DM6" s="65"/>
      <c r="DN6" s="65"/>
      <c r="DO6" s="65"/>
      <c r="DP6" s="65"/>
      <c r="DQ6" s="65"/>
      <c r="DR6" s="34"/>
      <c r="DS6" s="65"/>
      <c r="DT6" s="65"/>
      <c r="DU6" s="65"/>
      <c r="DV6" s="65"/>
      <c r="DW6" s="65"/>
    </row>
    <row r="7" spans="1:127">
      <c r="A7" s="5">
        <v>2014</v>
      </c>
      <c r="B7" s="3">
        <v>12945</v>
      </c>
      <c r="C7" s="3">
        <v>11309</v>
      </c>
      <c r="D7" s="3">
        <v>7655</v>
      </c>
      <c r="E7" s="3">
        <v>16428</v>
      </c>
      <c r="F7" s="3">
        <v>8906</v>
      </c>
      <c r="G7" s="3">
        <v>12665</v>
      </c>
      <c r="H7" s="3">
        <v>18094</v>
      </c>
      <c r="I7" s="3">
        <v>11914</v>
      </c>
      <c r="J7" s="3">
        <v>13071</v>
      </c>
      <c r="K7" s="3">
        <v>19256</v>
      </c>
      <c r="L7" s="3">
        <v>10525</v>
      </c>
      <c r="M7" s="3">
        <v>7263</v>
      </c>
      <c r="N7" s="3">
        <v>9457</v>
      </c>
      <c r="O7" s="3">
        <v>10977</v>
      </c>
      <c r="P7" s="3">
        <v>16024.48</v>
      </c>
      <c r="Q7" s="3">
        <v>11045.41</v>
      </c>
      <c r="R7" s="3">
        <v>8215</v>
      </c>
      <c r="S7" s="3">
        <v>8067</v>
      </c>
      <c r="T7" s="3">
        <v>7510.98</v>
      </c>
      <c r="U7" s="3">
        <v>9893.01</v>
      </c>
      <c r="V7" s="3">
        <v>12269.39</v>
      </c>
      <c r="W7" s="3">
        <v>8070</v>
      </c>
      <c r="X7" s="3">
        <v>1897</v>
      </c>
      <c r="Y7" s="3">
        <v>12283</v>
      </c>
      <c r="Z7" s="3">
        <v>14840.8</v>
      </c>
      <c r="AA7" s="13">
        <v>17012</v>
      </c>
      <c r="AB7" s="13">
        <v>3787</v>
      </c>
      <c r="AC7" s="13">
        <v>11440</v>
      </c>
      <c r="AD7" s="13">
        <v>13530</v>
      </c>
      <c r="AE7" s="13">
        <v>7750</v>
      </c>
      <c r="AF7" s="13">
        <v>12514</v>
      </c>
      <c r="AG7" s="13">
        <v>4457</v>
      </c>
      <c r="AH7" s="13">
        <v>16639</v>
      </c>
      <c r="AI7" s="13">
        <v>22420</v>
      </c>
      <c r="AJ7" s="13">
        <v>6989</v>
      </c>
      <c r="AK7" s="13">
        <v>9533</v>
      </c>
      <c r="AL7" s="13">
        <v>10599</v>
      </c>
      <c r="AM7" s="13">
        <v>1555</v>
      </c>
      <c r="AN7" s="13">
        <v>7878</v>
      </c>
      <c r="AO7" s="13">
        <v>16810</v>
      </c>
      <c r="AP7" s="13">
        <v>6258</v>
      </c>
      <c r="AQ7" s="3">
        <v>11166</v>
      </c>
      <c r="AR7" s="3">
        <v>4710</v>
      </c>
      <c r="AS7" s="3">
        <v>6897</v>
      </c>
      <c r="AT7" s="3">
        <v>19475</v>
      </c>
      <c r="AU7" s="3">
        <v>4346</v>
      </c>
      <c r="AV7" s="3">
        <v>4037</v>
      </c>
      <c r="AW7" s="3">
        <v>29359</v>
      </c>
      <c r="AX7" s="3">
        <v>22681</v>
      </c>
      <c r="AY7" s="3">
        <v>18366</v>
      </c>
      <c r="AZ7" s="3">
        <v>14314</v>
      </c>
      <c r="BA7" s="3">
        <v>20165</v>
      </c>
      <c r="BB7" s="3">
        <v>14520.49</v>
      </c>
      <c r="BC7" s="3">
        <v>5962.85</v>
      </c>
      <c r="BD7" s="3">
        <v>24362</v>
      </c>
      <c r="BE7" s="3">
        <v>27850</v>
      </c>
      <c r="BF7" s="3">
        <v>27134.9</v>
      </c>
      <c r="BG7" s="3">
        <v>3456</v>
      </c>
      <c r="BH7" s="64">
        <v>13046.022000000001</v>
      </c>
      <c r="BI7" s="3">
        <v>14556</v>
      </c>
      <c r="BJ7" s="3">
        <v>20982</v>
      </c>
      <c r="BK7" s="3">
        <v>26715.4</v>
      </c>
      <c r="BL7" s="3">
        <v>14770.04</v>
      </c>
      <c r="BM7" s="3">
        <v>8565</v>
      </c>
      <c r="BN7" s="3">
        <v>15936</v>
      </c>
      <c r="BO7" s="3">
        <v>13794</v>
      </c>
      <c r="BP7" s="3">
        <v>7844</v>
      </c>
      <c r="BQ7" s="3">
        <v>20734</v>
      </c>
      <c r="BR7" s="3">
        <v>21949</v>
      </c>
      <c r="BS7" s="3">
        <v>20280</v>
      </c>
      <c r="BT7" s="3">
        <v>22433</v>
      </c>
      <c r="BU7" s="3">
        <v>8883</v>
      </c>
      <c r="BV7" s="3">
        <v>15874</v>
      </c>
      <c r="BW7" s="3">
        <v>17576</v>
      </c>
      <c r="BX7" s="3">
        <v>23022</v>
      </c>
      <c r="BY7" s="3">
        <v>20543</v>
      </c>
      <c r="BZ7" s="3">
        <v>14799</v>
      </c>
      <c r="CA7" s="3">
        <v>127392</v>
      </c>
      <c r="CB7" s="13">
        <v>22789</v>
      </c>
      <c r="CC7" s="13">
        <v>6456</v>
      </c>
      <c r="CD7" s="13">
        <v>4728</v>
      </c>
      <c r="CE7" s="13">
        <v>13516</v>
      </c>
      <c r="CF7" s="13">
        <v>8165</v>
      </c>
      <c r="CG7" s="13">
        <v>19887</v>
      </c>
      <c r="CH7" s="13">
        <v>19520</v>
      </c>
      <c r="CI7" s="13">
        <v>8805</v>
      </c>
      <c r="CJ7" s="13">
        <v>10136</v>
      </c>
      <c r="CK7" s="13">
        <v>11658</v>
      </c>
      <c r="CL7" s="13">
        <v>22446</v>
      </c>
      <c r="CM7" s="13">
        <v>7532</v>
      </c>
      <c r="CN7" s="13">
        <v>18301</v>
      </c>
      <c r="CO7" s="13">
        <v>10366</v>
      </c>
      <c r="CP7" s="13">
        <v>19510</v>
      </c>
      <c r="CQ7" s="13">
        <v>6286</v>
      </c>
      <c r="CR7" s="13">
        <v>16953</v>
      </c>
      <c r="CS7" s="13">
        <v>14804</v>
      </c>
      <c r="CT7" s="13">
        <v>17602</v>
      </c>
      <c r="CU7" s="13">
        <v>22448</v>
      </c>
      <c r="CV7" s="13">
        <v>17160</v>
      </c>
      <c r="CW7" s="13">
        <v>13085</v>
      </c>
      <c r="CX7" s="13">
        <v>15976</v>
      </c>
      <c r="CY7" s="13">
        <v>7167</v>
      </c>
      <c r="CZ7" s="13">
        <v>20267</v>
      </c>
      <c r="DA7" s="13">
        <v>15736</v>
      </c>
      <c r="DB7" s="3">
        <v>9709.7199999999993</v>
      </c>
      <c r="DC7" s="3">
        <v>12899.62</v>
      </c>
      <c r="DD7" s="3">
        <v>27041.81</v>
      </c>
      <c r="DE7" s="3">
        <v>13710.52</v>
      </c>
      <c r="DF7" s="3">
        <v>29443.47</v>
      </c>
      <c r="DG7" s="3">
        <v>23819.57</v>
      </c>
      <c r="DH7" s="3"/>
      <c r="DI7" s="65"/>
      <c r="DJ7" s="65"/>
      <c r="DK7" s="65"/>
      <c r="DL7" s="65"/>
      <c r="DM7" s="65"/>
      <c r="DN7" s="65"/>
      <c r="DO7" s="65"/>
      <c r="DP7" s="65"/>
      <c r="DQ7" s="65"/>
      <c r="DR7" s="34"/>
      <c r="DS7" s="65"/>
      <c r="DT7" s="65"/>
      <c r="DU7" s="65"/>
      <c r="DV7" s="65"/>
      <c r="DW7" s="65"/>
    </row>
    <row r="8" spans="1:127">
      <c r="A8" s="5">
        <v>2015</v>
      </c>
      <c r="B8" s="3">
        <v>13195</v>
      </c>
      <c r="C8" s="3">
        <v>11303</v>
      </c>
      <c r="D8" s="3">
        <v>7659</v>
      </c>
      <c r="E8" s="3">
        <v>16512</v>
      </c>
      <c r="F8" s="3">
        <v>9010</v>
      </c>
      <c r="G8" s="3">
        <v>12692</v>
      </c>
      <c r="H8" s="3">
        <v>18255</v>
      </c>
      <c r="I8" s="3">
        <v>12004</v>
      </c>
      <c r="J8" s="3">
        <v>13270</v>
      </c>
      <c r="K8" s="3">
        <v>19525</v>
      </c>
      <c r="L8" s="3">
        <v>10530</v>
      </c>
      <c r="M8" s="3">
        <v>7333</v>
      </c>
      <c r="N8" s="3">
        <v>9538</v>
      </c>
      <c r="O8" s="3">
        <v>11175</v>
      </c>
      <c r="P8" s="3">
        <v>16210</v>
      </c>
      <c r="Q8" s="3">
        <v>11182.8</v>
      </c>
      <c r="R8" s="3">
        <v>8246.36</v>
      </c>
      <c r="S8" s="3">
        <v>8088</v>
      </c>
      <c r="T8" s="3">
        <v>7666</v>
      </c>
      <c r="U8" s="3">
        <v>9959</v>
      </c>
      <c r="V8" s="3">
        <v>12431</v>
      </c>
      <c r="W8" s="3">
        <v>8182</v>
      </c>
      <c r="X8" s="3">
        <v>1925</v>
      </c>
      <c r="Y8" s="3">
        <v>12480.42</v>
      </c>
      <c r="Z8" s="3">
        <v>15206</v>
      </c>
      <c r="AA8" s="13">
        <v>18860</v>
      </c>
      <c r="AB8" s="13">
        <v>3944</v>
      </c>
      <c r="AC8" s="13">
        <v>12078</v>
      </c>
      <c r="AD8" s="13">
        <v>14386</v>
      </c>
      <c r="AE8" s="13">
        <v>8813</v>
      </c>
      <c r="AF8" s="13">
        <v>13495</v>
      </c>
      <c r="AG8" s="13">
        <v>4668</v>
      </c>
      <c r="AH8" s="13">
        <v>16635</v>
      </c>
      <c r="AI8" s="13">
        <v>22261</v>
      </c>
      <c r="AJ8" s="13">
        <v>7008</v>
      </c>
      <c r="AK8" s="13">
        <v>10898</v>
      </c>
      <c r="AL8" s="13">
        <v>11619</v>
      </c>
      <c r="AM8" s="13">
        <v>1597</v>
      </c>
      <c r="AN8" s="13">
        <v>8519</v>
      </c>
      <c r="AO8" s="13">
        <v>19994</v>
      </c>
      <c r="AP8" s="13">
        <v>6700</v>
      </c>
      <c r="AQ8" s="3">
        <v>11199</v>
      </c>
      <c r="AR8" s="3">
        <v>4711</v>
      </c>
      <c r="AS8" s="3">
        <v>6950</v>
      </c>
      <c r="AT8" s="3">
        <v>19537</v>
      </c>
      <c r="AU8" s="3">
        <v>4355</v>
      </c>
      <c r="AV8" s="3">
        <v>4057</v>
      </c>
      <c r="AW8" s="3">
        <v>29640</v>
      </c>
      <c r="AX8" s="3">
        <v>22757</v>
      </c>
      <c r="AY8" s="56">
        <v>2364.1529999999998</v>
      </c>
      <c r="AZ8" s="3">
        <v>14442</v>
      </c>
      <c r="BA8" s="3">
        <v>20239</v>
      </c>
      <c r="BB8" s="3">
        <v>15658.7</v>
      </c>
      <c r="BC8" s="3">
        <v>6644.62</v>
      </c>
      <c r="BD8" s="3">
        <v>26989</v>
      </c>
      <c r="BE8" s="3">
        <v>29117</v>
      </c>
      <c r="BF8" s="3">
        <v>28667</v>
      </c>
      <c r="BG8" s="3">
        <v>3586</v>
      </c>
      <c r="BH8" s="64">
        <v>13917.698</v>
      </c>
      <c r="BI8" s="3">
        <v>15676</v>
      </c>
      <c r="BJ8" s="3">
        <v>22299</v>
      </c>
      <c r="BK8" s="3">
        <v>28715.49</v>
      </c>
      <c r="BL8" s="3">
        <v>15536.03</v>
      </c>
      <c r="BM8" s="3">
        <v>9207</v>
      </c>
      <c r="BN8" s="3">
        <v>16041</v>
      </c>
      <c r="BO8" s="3">
        <v>13821</v>
      </c>
      <c r="BP8" s="3">
        <v>7844</v>
      </c>
      <c r="BQ8" s="3">
        <v>20747</v>
      </c>
      <c r="BR8" s="3">
        <v>22042</v>
      </c>
      <c r="BS8" s="3">
        <v>20301</v>
      </c>
      <c r="BT8" s="3">
        <v>22459</v>
      </c>
      <c r="BU8" s="3">
        <v>8880</v>
      </c>
      <c r="BV8" s="3">
        <v>15923</v>
      </c>
      <c r="BW8" s="3">
        <v>17634</v>
      </c>
      <c r="BX8" s="3">
        <v>23053</v>
      </c>
      <c r="BY8" s="3">
        <v>20630</v>
      </c>
      <c r="BZ8" s="3">
        <v>14813</v>
      </c>
      <c r="CA8" s="3">
        <v>140551</v>
      </c>
      <c r="CB8" s="13">
        <v>22972</v>
      </c>
      <c r="CC8" s="13">
        <v>6510</v>
      </c>
      <c r="CD8" s="13">
        <v>4739</v>
      </c>
      <c r="CE8" s="13">
        <v>13517</v>
      </c>
      <c r="CF8" s="13">
        <v>8182</v>
      </c>
      <c r="CG8" s="13">
        <v>19909</v>
      </c>
      <c r="CH8" s="13">
        <v>19702</v>
      </c>
      <c r="CI8" s="13">
        <v>8895</v>
      </c>
      <c r="CJ8" s="13">
        <v>10212</v>
      </c>
      <c r="CK8" s="13">
        <v>11726</v>
      </c>
      <c r="CL8" s="13">
        <v>22499</v>
      </c>
      <c r="CM8" s="13">
        <v>7532</v>
      </c>
      <c r="CN8" s="13">
        <v>19033</v>
      </c>
      <c r="CO8" s="13">
        <v>11006</v>
      </c>
      <c r="CP8" s="13">
        <v>19562</v>
      </c>
      <c r="CQ8" s="13">
        <v>6371</v>
      </c>
      <c r="CR8" s="13">
        <v>17073</v>
      </c>
      <c r="CS8" s="13">
        <v>14875</v>
      </c>
      <c r="CT8" s="13">
        <v>17915.473999999998</v>
      </c>
      <c r="CU8" s="13">
        <v>23895.764999999999</v>
      </c>
      <c r="CV8" s="13">
        <v>17268</v>
      </c>
      <c r="CW8" s="13">
        <v>13591.486999999999</v>
      </c>
      <c r="CX8" s="13">
        <v>16525.572</v>
      </c>
      <c r="CY8" s="13">
        <v>7242.8980000000001</v>
      </c>
      <c r="CZ8" s="13">
        <v>20372.738000000001</v>
      </c>
      <c r="DA8" s="13">
        <v>16381.731</v>
      </c>
      <c r="DB8" s="3">
        <v>9846.57</v>
      </c>
      <c r="DC8" s="3">
        <v>13664.43</v>
      </c>
      <c r="DD8" s="3">
        <v>29348.48</v>
      </c>
      <c r="DE8" s="3">
        <v>13710.53</v>
      </c>
      <c r="DF8" s="3">
        <v>30564.44</v>
      </c>
      <c r="DG8" s="3">
        <v>25386.86</v>
      </c>
      <c r="DH8" s="3"/>
      <c r="DI8" s="65"/>
      <c r="DJ8" s="65"/>
      <c r="DK8" s="65"/>
      <c r="DL8" s="65"/>
      <c r="DM8" s="65"/>
      <c r="DN8" s="65"/>
      <c r="DO8" s="65"/>
      <c r="DP8" s="65"/>
      <c r="DQ8" s="65"/>
      <c r="DR8" s="34"/>
      <c r="DS8" s="65"/>
      <c r="DT8" s="65"/>
      <c r="DU8" s="65"/>
      <c r="DV8" s="65"/>
      <c r="DW8" s="65"/>
    </row>
    <row r="9" spans="1:127">
      <c r="A9" s="5">
        <v>2016</v>
      </c>
      <c r="B9" s="3">
        <v>13292</v>
      </c>
      <c r="C9" s="3">
        <v>11211</v>
      </c>
      <c r="D9" s="3">
        <v>7695</v>
      </c>
      <c r="E9" s="3">
        <v>16277</v>
      </c>
      <c r="F9" s="3">
        <v>9031</v>
      </c>
      <c r="G9" s="3">
        <v>12681</v>
      </c>
      <c r="H9" s="3">
        <v>18427</v>
      </c>
      <c r="I9" s="3">
        <v>12027</v>
      </c>
      <c r="J9" s="3">
        <v>13351</v>
      </c>
      <c r="K9" s="3">
        <v>19568</v>
      </c>
      <c r="L9" s="3">
        <v>9546</v>
      </c>
      <c r="M9" s="3">
        <v>7354</v>
      </c>
      <c r="N9" s="3">
        <v>9635</v>
      </c>
      <c r="O9" s="3">
        <v>10500</v>
      </c>
      <c r="P9" s="3">
        <v>16306</v>
      </c>
      <c r="Q9" s="3">
        <v>9837.9</v>
      </c>
      <c r="R9" s="3">
        <v>8485</v>
      </c>
      <c r="S9" s="3">
        <v>8117</v>
      </c>
      <c r="T9" s="3">
        <v>7724</v>
      </c>
      <c r="U9" s="3">
        <v>10067.67</v>
      </c>
      <c r="V9" s="3">
        <v>12574</v>
      </c>
      <c r="W9" s="3">
        <v>8374</v>
      </c>
      <c r="X9" s="3">
        <v>1948.38</v>
      </c>
      <c r="Y9" s="3">
        <v>12578</v>
      </c>
      <c r="Z9" s="3">
        <v>15364.5</v>
      </c>
      <c r="AA9" s="13">
        <v>19444</v>
      </c>
      <c r="AB9" s="13">
        <v>4271</v>
      </c>
      <c r="AC9" s="13">
        <v>13454</v>
      </c>
      <c r="AD9" s="13">
        <v>15802</v>
      </c>
      <c r="AE9" s="13">
        <v>9230</v>
      </c>
      <c r="AF9" s="13">
        <v>15228</v>
      </c>
      <c r="AG9" s="13">
        <v>8407</v>
      </c>
      <c r="AH9" s="13">
        <v>17283</v>
      </c>
      <c r="AI9" s="13">
        <v>20058</v>
      </c>
      <c r="AJ9" s="13">
        <v>7106</v>
      </c>
      <c r="AK9" s="13">
        <v>11117</v>
      </c>
      <c r="AL9" s="13">
        <v>11940</v>
      </c>
      <c r="AM9" s="13">
        <v>4572</v>
      </c>
      <c r="AN9" s="13">
        <v>8717</v>
      </c>
      <c r="AO9" s="13">
        <v>18215</v>
      </c>
      <c r="AP9" s="13">
        <v>6935</v>
      </c>
      <c r="AQ9" s="3">
        <v>11386</v>
      </c>
      <c r="AR9" s="3">
        <v>4799</v>
      </c>
      <c r="AS9" s="3">
        <v>7106</v>
      </c>
      <c r="AT9" s="3">
        <v>20256</v>
      </c>
      <c r="AU9" s="3">
        <v>4440</v>
      </c>
      <c r="AV9" s="3">
        <v>4186</v>
      </c>
      <c r="AW9" s="3">
        <v>30904</v>
      </c>
      <c r="AX9" s="3">
        <v>22992</v>
      </c>
      <c r="AY9" s="56">
        <v>2359.1</v>
      </c>
      <c r="AZ9" s="3">
        <v>14913</v>
      </c>
      <c r="BA9" s="3">
        <v>21025</v>
      </c>
      <c r="BB9" s="3">
        <v>15293.359</v>
      </c>
      <c r="BC9" s="3">
        <v>6840.61</v>
      </c>
      <c r="BD9" s="3">
        <v>27982</v>
      </c>
      <c r="BE9" s="3">
        <v>29707</v>
      </c>
      <c r="BF9" s="3">
        <v>29265.3</v>
      </c>
      <c r="BG9" s="3">
        <v>3589</v>
      </c>
      <c r="BH9" s="64">
        <v>14278.584999999999</v>
      </c>
      <c r="BI9" s="3">
        <v>16282</v>
      </c>
      <c r="BJ9" s="3">
        <v>22771</v>
      </c>
      <c r="BK9" s="3">
        <v>29543</v>
      </c>
      <c r="BL9" s="3">
        <v>15855.78</v>
      </c>
      <c r="BM9" s="3">
        <v>9464</v>
      </c>
      <c r="BN9" s="3">
        <v>16229</v>
      </c>
      <c r="BO9" s="3">
        <v>13883</v>
      </c>
      <c r="BP9" s="3">
        <v>7892</v>
      </c>
      <c r="BQ9" s="3">
        <v>20887</v>
      </c>
      <c r="BR9" s="3">
        <v>22137</v>
      </c>
      <c r="BS9" s="3">
        <v>20362</v>
      </c>
      <c r="BT9" s="3">
        <v>22537</v>
      </c>
      <c r="BU9" s="3">
        <v>8937</v>
      </c>
      <c r="BV9" s="3">
        <v>16102</v>
      </c>
      <c r="BW9" s="3">
        <v>17698</v>
      </c>
      <c r="BX9" s="3">
        <v>23166</v>
      </c>
      <c r="BY9" s="3">
        <v>20690</v>
      </c>
      <c r="BZ9" s="3">
        <v>14971</v>
      </c>
      <c r="CA9" s="3">
        <v>142921</v>
      </c>
      <c r="CB9" s="13">
        <v>23276</v>
      </c>
      <c r="CC9" s="13">
        <v>6536</v>
      </c>
      <c r="CD9" s="13">
        <v>4771</v>
      </c>
      <c r="CE9" s="13">
        <v>13768</v>
      </c>
      <c r="CF9" s="13">
        <v>8159</v>
      </c>
      <c r="CG9" s="13">
        <v>19918</v>
      </c>
      <c r="CH9" s="13">
        <v>19839</v>
      </c>
      <c r="CI9" s="13">
        <v>8918</v>
      </c>
      <c r="CJ9" s="13">
        <v>10218</v>
      </c>
      <c r="CK9" s="13">
        <v>11848</v>
      </c>
      <c r="CL9" s="13">
        <v>22598</v>
      </c>
      <c r="CM9" s="13">
        <v>7655</v>
      </c>
      <c r="CN9" s="13">
        <v>19161</v>
      </c>
      <c r="CO9" s="13">
        <v>12332</v>
      </c>
      <c r="CP9" s="13">
        <v>19574</v>
      </c>
      <c r="CQ9" s="13">
        <v>6476</v>
      </c>
      <c r="CR9" s="13">
        <v>17165</v>
      </c>
      <c r="CS9" s="13">
        <v>15105</v>
      </c>
      <c r="CT9" s="13">
        <v>17959</v>
      </c>
      <c r="CU9" s="13">
        <v>24186</v>
      </c>
      <c r="CV9" s="13">
        <v>17231</v>
      </c>
      <c r="CW9" s="13">
        <v>13513</v>
      </c>
      <c r="CX9" s="13">
        <v>16736</v>
      </c>
      <c r="CY9" s="13">
        <v>7305</v>
      </c>
      <c r="CZ9" s="13">
        <v>20236</v>
      </c>
      <c r="DA9" s="13">
        <v>16432</v>
      </c>
      <c r="DB9" s="3">
        <v>10102.299999999999</v>
      </c>
      <c r="DC9" s="3">
        <v>13900.62</v>
      </c>
      <c r="DD9" s="3">
        <v>31454.99</v>
      </c>
      <c r="DE9" s="3">
        <v>13729.46</v>
      </c>
      <c r="DF9" s="3">
        <v>31666.560000000001</v>
      </c>
      <c r="DG9" s="3">
        <v>25710.71</v>
      </c>
      <c r="DH9" s="3"/>
      <c r="DI9" s="65"/>
      <c r="DJ9" s="65"/>
      <c r="DK9" s="65"/>
      <c r="DL9" s="65"/>
      <c r="DM9" s="65"/>
      <c r="DN9" s="65"/>
      <c r="DO9" s="65"/>
      <c r="DP9" s="65"/>
      <c r="DQ9" s="65"/>
      <c r="DR9" s="34"/>
      <c r="DS9" s="65"/>
      <c r="DT9" s="65"/>
      <c r="DU9" s="65"/>
      <c r="DV9" s="65"/>
      <c r="DW9" s="65"/>
    </row>
    <row r="10" spans="1:127">
      <c r="A10" s="5">
        <v>2017</v>
      </c>
      <c r="B10" s="3">
        <v>13322</v>
      </c>
      <c r="C10" s="3">
        <v>11320</v>
      </c>
      <c r="D10" s="3">
        <v>7749</v>
      </c>
      <c r="E10" s="3">
        <v>16351</v>
      </c>
      <c r="F10" s="3">
        <v>9200</v>
      </c>
      <c r="G10" s="3">
        <v>12658</v>
      </c>
      <c r="H10" s="3">
        <v>18754</v>
      </c>
      <c r="I10" s="3">
        <v>12117</v>
      </c>
      <c r="J10" s="3">
        <v>13232</v>
      </c>
      <c r="K10" s="3">
        <v>19595</v>
      </c>
      <c r="L10" s="3">
        <v>9610</v>
      </c>
      <c r="M10" s="3">
        <v>7443</v>
      </c>
      <c r="N10" s="3">
        <v>9893</v>
      </c>
      <c r="O10" s="3">
        <v>10552</v>
      </c>
      <c r="P10" s="3">
        <v>16424.07</v>
      </c>
      <c r="Q10" s="3">
        <v>11236</v>
      </c>
      <c r="R10" s="3">
        <v>8595.4599999999991</v>
      </c>
      <c r="S10" s="3">
        <v>8140</v>
      </c>
      <c r="T10" s="3">
        <v>7958</v>
      </c>
      <c r="U10" s="3">
        <v>10136</v>
      </c>
      <c r="V10" s="3">
        <v>12823</v>
      </c>
      <c r="W10" s="3">
        <v>8403.0300000000007</v>
      </c>
      <c r="X10" s="3">
        <v>1931</v>
      </c>
      <c r="Y10" s="3">
        <v>12780.32</v>
      </c>
      <c r="Z10" s="3">
        <v>15538</v>
      </c>
      <c r="AA10" s="13">
        <v>19532</v>
      </c>
      <c r="AB10" s="13">
        <v>4333</v>
      </c>
      <c r="AC10" s="13">
        <v>14158</v>
      </c>
      <c r="AD10" s="13">
        <v>16471</v>
      </c>
      <c r="AE10" s="13">
        <v>9498</v>
      </c>
      <c r="AF10" s="13">
        <v>16213</v>
      </c>
      <c r="AG10" s="13">
        <v>8513</v>
      </c>
      <c r="AH10" s="13">
        <v>17574</v>
      </c>
      <c r="AI10" s="13">
        <v>20922</v>
      </c>
      <c r="AJ10" s="13">
        <v>7179</v>
      </c>
      <c r="AK10" s="13">
        <v>11242</v>
      </c>
      <c r="AL10" s="13">
        <v>12221</v>
      </c>
      <c r="AM10" s="13">
        <v>4614</v>
      </c>
      <c r="AN10" s="13">
        <v>8780</v>
      </c>
      <c r="AO10" s="13">
        <v>18971</v>
      </c>
      <c r="AP10" s="13">
        <v>7077</v>
      </c>
      <c r="AQ10" s="3">
        <v>11388</v>
      </c>
      <c r="AR10" s="3">
        <v>4817</v>
      </c>
      <c r="AS10" s="3">
        <v>7114</v>
      </c>
      <c r="AT10" s="3">
        <v>20285</v>
      </c>
      <c r="AU10" s="3">
        <v>4446</v>
      </c>
      <c r="AV10" s="3">
        <v>4192</v>
      </c>
      <c r="AW10" s="3">
        <v>31029</v>
      </c>
      <c r="AX10" s="3">
        <v>23024</v>
      </c>
      <c r="AY10" s="56">
        <v>2464.2930000000001</v>
      </c>
      <c r="AZ10" s="3">
        <v>14916</v>
      </c>
      <c r="BA10" s="3">
        <v>21099</v>
      </c>
      <c r="BB10" s="3">
        <v>15584.45</v>
      </c>
      <c r="BC10" s="3">
        <v>7047.08</v>
      </c>
      <c r="BD10" s="3">
        <v>29434</v>
      </c>
      <c r="BE10" s="3">
        <v>31053</v>
      </c>
      <c r="BF10" s="3">
        <v>29920.3</v>
      </c>
      <c r="BG10" s="3">
        <v>3726</v>
      </c>
      <c r="BH10" s="64">
        <v>14699.531999999999</v>
      </c>
      <c r="BI10" s="3">
        <v>16890</v>
      </c>
      <c r="BJ10" s="3">
        <v>23183</v>
      </c>
      <c r="BK10" s="3">
        <v>30494</v>
      </c>
      <c r="BL10" s="3">
        <v>16064.58</v>
      </c>
      <c r="BM10" s="3">
        <v>9935</v>
      </c>
      <c r="BN10" s="3">
        <v>16240</v>
      </c>
      <c r="BO10" s="3">
        <v>13997</v>
      </c>
      <c r="BP10" s="3">
        <v>7947</v>
      </c>
      <c r="BQ10" s="3">
        <v>21122</v>
      </c>
      <c r="BR10" s="3">
        <v>22523</v>
      </c>
      <c r="BS10" s="3">
        <v>20434</v>
      </c>
      <c r="BT10" s="3">
        <v>22589</v>
      </c>
      <c r="BU10" s="3">
        <v>9018</v>
      </c>
      <c r="BV10" s="3">
        <v>16137</v>
      </c>
      <c r="BW10" s="3">
        <v>17923</v>
      </c>
      <c r="BX10" s="3">
        <v>22992</v>
      </c>
      <c r="BY10" s="3">
        <v>20748</v>
      </c>
      <c r="BZ10" s="3">
        <v>15061</v>
      </c>
      <c r="CA10" s="3">
        <v>147881</v>
      </c>
      <c r="CB10" s="13">
        <v>26291.694</v>
      </c>
      <c r="CC10" s="13">
        <v>6537.3230000000003</v>
      </c>
      <c r="CD10" s="13">
        <v>4814.5749999999998</v>
      </c>
      <c r="CE10" s="13">
        <v>13825.412</v>
      </c>
      <c r="CF10" s="13">
        <v>8220.5730000000003</v>
      </c>
      <c r="CG10" s="13">
        <v>20171.442999999999</v>
      </c>
      <c r="CH10" s="13">
        <v>19949.498</v>
      </c>
      <c r="CI10" s="13">
        <v>8941.6190000000006</v>
      </c>
      <c r="CJ10" s="13">
        <v>11393.246999999999</v>
      </c>
      <c r="CK10" s="13">
        <v>12042.233</v>
      </c>
      <c r="CL10" s="13">
        <v>22572.495999999999</v>
      </c>
      <c r="CM10" s="13">
        <v>7846.9080000000004</v>
      </c>
      <c r="CN10" s="13">
        <v>19306.289000000001</v>
      </c>
      <c r="CO10" s="13">
        <v>12757.069</v>
      </c>
      <c r="CP10" s="13">
        <v>19577.745999999999</v>
      </c>
      <c r="CQ10" s="13">
        <v>6620.1620000000003</v>
      </c>
      <c r="CR10" s="13">
        <v>17190.856</v>
      </c>
      <c r="CS10" s="13">
        <v>12337.811</v>
      </c>
      <c r="CT10" s="13">
        <v>18751.294000000002</v>
      </c>
      <c r="CU10" s="13">
        <v>24838.33</v>
      </c>
      <c r="CV10" s="13">
        <v>17312</v>
      </c>
      <c r="CW10" s="13">
        <v>13865.105</v>
      </c>
      <c r="CX10" s="13">
        <v>16976.828000000001</v>
      </c>
      <c r="CY10" s="13">
        <v>7820.9390000000003</v>
      </c>
      <c r="CZ10" s="13">
        <v>20904.920999999998</v>
      </c>
      <c r="DA10" s="13">
        <v>16577.96</v>
      </c>
      <c r="DB10" s="3">
        <v>10342.219999999999</v>
      </c>
      <c r="DC10" s="3">
        <v>14226.15</v>
      </c>
      <c r="DD10" s="3">
        <v>32942.370000000003</v>
      </c>
      <c r="DE10" s="3">
        <v>13847.22</v>
      </c>
      <c r="DF10" s="3">
        <v>31895.759999999998</v>
      </c>
      <c r="DG10" s="3">
        <v>25863</v>
      </c>
      <c r="DH10" s="3"/>
      <c r="DI10" s="65"/>
      <c r="DJ10" s="65"/>
      <c r="DK10" s="65"/>
      <c r="DL10" s="65"/>
      <c r="DM10" s="65"/>
      <c r="DN10" s="65"/>
      <c r="DO10" s="65"/>
      <c r="DP10" s="65"/>
      <c r="DQ10" s="65"/>
      <c r="DR10" s="34"/>
      <c r="DS10" s="65"/>
      <c r="DT10" s="65"/>
      <c r="DU10" s="65"/>
      <c r="DV10" s="65"/>
      <c r="DW10" s="65"/>
    </row>
    <row r="11" spans="1:127">
      <c r="A11" s="5">
        <v>2018</v>
      </c>
      <c r="B11" s="3">
        <v>13106</v>
      </c>
      <c r="C11" s="3">
        <v>10632</v>
      </c>
      <c r="D11" s="3">
        <v>7576</v>
      </c>
      <c r="E11" s="3">
        <v>16611</v>
      </c>
      <c r="F11" s="3">
        <v>9331</v>
      </c>
      <c r="G11" s="3">
        <v>12173</v>
      </c>
      <c r="H11" s="3">
        <v>19005</v>
      </c>
      <c r="I11" s="3">
        <v>11909</v>
      </c>
      <c r="J11" s="3">
        <v>13436</v>
      </c>
      <c r="K11" s="3">
        <v>20550</v>
      </c>
      <c r="L11" s="3">
        <v>9730</v>
      </c>
      <c r="M11" s="3">
        <v>7255</v>
      </c>
      <c r="N11" s="3">
        <v>9954</v>
      </c>
      <c r="O11" s="3">
        <v>10565</v>
      </c>
      <c r="P11" s="3">
        <v>16520.29</v>
      </c>
      <c r="Q11" s="3">
        <v>11295</v>
      </c>
      <c r="R11" s="3">
        <v>8994.15</v>
      </c>
      <c r="S11" s="3">
        <v>8242</v>
      </c>
      <c r="T11" s="3">
        <v>8079</v>
      </c>
      <c r="U11" s="3">
        <v>10137</v>
      </c>
      <c r="V11" s="3">
        <v>12952</v>
      </c>
      <c r="W11" s="3">
        <v>8409</v>
      </c>
      <c r="X11" s="3">
        <v>1921.79</v>
      </c>
      <c r="Y11" s="3">
        <v>13014.18</v>
      </c>
      <c r="Z11" s="3">
        <v>15480.8</v>
      </c>
      <c r="AA11" s="13">
        <v>19026</v>
      </c>
      <c r="AB11" s="13">
        <v>4379</v>
      </c>
      <c r="AC11" s="13">
        <v>15574</v>
      </c>
      <c r="AD11" s="13">
        <v>17452</v>
      </c>
      <c r="AE11" s="13">
        <v>9451</v>
      </c>
      <c r="AF11" s="13">
        <v>17911</v>
      </c>
      <c r="AG11" s="13">
        <v>8367</v>
      </c>
      <c r="AH11" s="13">
        <v>17941</v>
      </c>
      <c r="AI11" s="13">
        <v>22091</v>
      </c>
      <c r="AJ11" s="13">
        <v>7222</v>
      </c>
      <c r="AK11" s="13">
        <v>10984</v>
      </c>
      <c r="AL11" s="13">
        <v>12024</v>
      </c>
      <c r="AM11" s="13">
        <v>4684</v>
      </c>
      <c r="AN11" s="13">
        <v>8734</v>
      </c>
      <c r="AO11" s="13">
        <v>19613</v>
      </c>
      <c r="AP11" s="13">
        <v>7101</v>
      </c>
      <c r="AQ11" s="3">
        <v>11258</v>
      </c>
      <c r="AR11" s="3">
        <v>4783</v>
      </c>
      <c r="AS11" s="3">
        <v>7093</v>
      </c>
      <c r="AT11" s="3">
        <v>20247</v>
      </c>
      <c r="AU11" s="3">
        <v>4449</v>
      </c>
      <c r="AV11" s="3">
        <v>4174</v>
      </c>
      <c r="AW11" s="3">
        <v>31008</v>
      </c>
      <c r="AX11" s="3">
        <v>23038</v>
      </c>
      <c r="AY11" s="56">
        <v>19796.952000000001</v>
      </c>
      <c r="AZ11" s="3">
        <v>14936</v>
      </c>
      <c r="BA11" s="3">
        <v>21063</v>
      </c>
      <c r="BB11" s="3">
        <v>15658.7</v>
      </c>
      <c r="BC11" s="3">
        <v>7347.8</v>
      </c>
      <c r="BD11" s="3">
        <v>29797</v>
      </c>
      <c r="BE11" s="3">
        <v>31681</v>
      </c>
      <c r="BF11" s="3">
        <v>30215.599999999999</v>
      </c>
      <c r="BG11" s="3">
        <v>3835</v>
      </c>
      <c r="BH11" s="64">
        <v>14917</v>
      </c>
      <c r="BI11" s="3">
        <v>17260</v>
      </c>
      <c r="BJ11" s="3">
        <v>23500</v>
      </c>
      <c r="BK11" s="3">
        <v>31365</v>
      </c>
      <c r="BL11" s="3">
        <v>16052.91</v>
      </c>
      <c r="BM11" s="3">
        <v>10259</v>
      </c>
      <c r="BN11" s="3">
        <v>16222</v>
      </c>
      <c r="BO11" s="3">
        <v>13906</v>
      </c>
      <c r="BP11" s="3">
        <v>7927</v>
      </c>
      <c r="BQ11" s="3">
        <v>21101</v>
      </c>
      <c r="BR11" s="3">
        <v>22533</v>
      </c>
      <c r="BS11" s="3">
        <v>20579</v>
      </c>
      <c r="BT11" s="3">
        <v>22647</v>
      </c>
      <c r="BU11" s="3">
        <v>9033</v>
      </c>
      <c r="BV11" s="3">
        <v>16188</v>
      </c>
      <c r="BW11" s="3">
        <v>17930</v>
      </c>
      <c r="BX11" s="3">
        <v>23033</v>
      </c>
      <c r="BY11" s="3">
        <v>20812</v>
      </c>
      <c r="BZ11" s="3">
        <v>15102</v>
      </c>
      <c r="CA11" s="3">
        <v>157483</v>
      </c>
      <c r="CB11" s="13">
        <v>27729.186000000002</v>
      </c>
      <c r="CC11" s="13">
        <v>6550.7439999999997</v>
      </c>
      <c r="CD11" s="13">
        <v>4812.2240000000002</v>
      </c>
      <c r="CE11" s="13">
        <v>14628.852999999999</v>
      </c>
      <c r="CF11" s="13">
        <v>8341.1180000000004</v>
      </c>
      <c r="CG11" s="13">
        <v>20146.046999999999</v>
      </c>
      <c r="CH11" s="13">
        <v>19970.084999999999</v>
      </c>
      <c r="CI11" s="13">
        <v>8985.2119999999995</v>
      </c>
      <c r="CJ11" s="13">
        <v>12666.164000000001</v>
      </c>
      <c r="CK11" s="13">
        <v>12162.002</v>
      </c>
      <c r="CL11" s="13">
        <v>22689.614000000001</v>
      </c>
      <c r="CM11" s="13">
        <v>7931.5690000000004</v>
      </c>
      <c r="CN11" s="13">
        <v>19336.109</v>
      </c>
      <c r="CO11" s="13">
        <v>13865.63</v>
      </c>
      <c r="CP11" s="13">
        <v>19573.349999999999</v>
      </c>
      <c r="CQ11" s="13">
        <v>6711.4639999999999</v>
      </c>
      <c r="CR11" s="13">
        <v>17155.704000000002</v>
      </c>
      <c r="CS11" s="13">
        <v>12345.903</v>
      </c>
      <c r="CT11" s="13">
        <v>19543</v>
      </c>
      <c r="CU11" s="13">
        <v>25018</v>
      </c>
      <c r="CV11" s="13">
        <v>17317</v>
      </c>
      <c r="CW11" s="13">
        <v>14062</v>
      </c>
      <c r="CX11" s="13">
        <v>20970</v>
      </c>
      <c r="CY11" s="13">
        <v>8489</v>
      </c>
      <c r="CZ11" s="13">
        <v>22312</v>
      </c>
      <c r="DA11" s="13">
        <v>17125</v>
      </c>
      <c r="DB11" s="3">
        <v>10372.27</v>
      </c>
      <c r="DC11" s="3">
        <v>14269.97</v>
      </c>
      <c r="DD11" s="3">
        <v>34513.68</v>
      </c>
      <c r="DE11" s="3">
        <v>13825.27</v>
      </c>
      <c r="DF11" s="3">
        <v>32130.92</v>
      </c>
      <c r="DG11" s="3">
        <v>25895.16</v>
      </c>
      <c r="DH11" s="3"/>
      <c r="DI11" s="65"/>
      <c r="DJ11" s="65"/>
      <c r="DK11" s="65"/>
      <c r="DL11" s="65"/>
      <c r="DM11" s="65"/>
      <c r="DN11" s="65"/>
      <c r="DO11" s="65"/>
      <c r="DP11" s="65"/>
      <c r="DQ11" s="65"/>
      <c r="DR11" s="34"/>
      <c r="DS11" s="65"/>
      <c r="DT11" s="65"/>
      <c r="DU11" s="65"/>
      <c r="DV11" s="65"/>
      <c r="DW11" s="65"/>
    </row>
    <row r="12" spans="1:127">
      <c r="A12" s="5">
        <v>2019</v>
      </c>
      <c r="B12" s="3">
        <v>13045</v>
      </c>
      <c r="C12" s="3">
        <v>10178</v>
      </c>
      <c r="D12" s="3">
        <v>7591</v>
      </c>
      <c r="E12" s="3">
        <v>16793</v>
      </c>
      <c r="F12" s="3">
        <v>8962</v>
      </c>
      <c r="G12" s="3">
        <v>11818</v>
      </c>
      <c r="H12" s="3">
        <v>19246</v>
      </c>
      <c r="I12" s="3">
        <v>12103</v>
      </c>
      <c r="J12" s="3">
        <v>13508</v>
      </c>
      <c r="K12" s="3">
        <v>20542</v>
      </c>
      <c r="L12" s="3">
        <v>9726</v>
      </c>
      <c r="M12" s="3">
        <v>7321</v>
      </c>
      <c r="N12" s="3">
        <v>10087</v>
      </c>
      <c r="O12" s="3">
        <v>12064</v>
      </c>
      <c r="P12" s="3">
        <v>16667.5</v>
      </c>
      <c r="Q12" s="3">
        <v>11375</v>
      </c>
      <c r="R12" s="3">
        <v>14904</v>
      </c>
      <c r="S12" s="3">
        <v>8288</v>
      </c>
      <c r="T12" s="3">
        <v>8065</v>
      </c>
      <c r="U12" s="3">
        <v>10222</v>
      </c>
      <c r="V12" s="3">
        <v>13076</v>
      </c>
      <c r="W12" s="3">
        <v>8516</v>
      </c>
      <c r="X12" s="3">
        <v>1907</v>
      </c>
      <c r="Y12" s="3">
        <v>13111.9</v>
      </c>
      <c r="Z12" s="3">
        <v>15680.5</v>
      </c>
      <c r="AA12" s="13">
        <v>19037</v>
      </c>
      <c r="AB12" s="13">
        <v>4397</v>
      </c>
      <c r="AC12" s="13">
        <v>16359</v>
      </c>
      <c r="AD12" s="13">
        <v>19187</v>
      </c>
      <c r="AE12" s="13">
        <v>9471</v>
      </c>
      <c r="AF12" s="13">
        <v>18660</v>
      </c>
      <c r="AG12" s="13">
        <v>8604</v>
      </c>
      <c r="AH12" s="13">
        <v>18427</v>
      </c>
      <c r="AI12" s="13">
        <v>24486</v>
      </c>
      <c r="AJ12" s="13">
        <v>7333</v>
      </c>
      <c r="AK12" s="13">
        <v>10918</v>
      </c>
      <c r="AL12" s="13">
        <v>12621</v>
      </c>
      <c r="AM12" s="13">
        <v>4637</v>
      </c>
      <c r="AN12" s="13">
        <v>9429</v>
      </c>
      <c r="AO12" s="13">
        <v>20852</v>
      </c>
      <c r="AP12" s="13">
        <v>7362</v>
      </c>
      <c r="AQ12" s="3">
        <v>11965</v>
      </c>
      <c r="AR12" s="3">
        <v>5429</v>
      </c>
      <c r="AS12" s="3">
        <v>10028</v>
      </c>
      <c r="AT12" s="3">
        <v>24221</v>
      </c>
      <c r="AU12" s="3">
        <v>4878</v>
      </c>
      <c r="AV12" s="3">
        <v>5081</v>
      </c>
      <c r="AW12" s="3">
        <v>44022</v>
      </c>
      <c r="AX12" s="3">
        <v>29913</v>
      </c>
      <c r="AY12" s="3">
        <v>27563</v>
      </c>
      <c r="AZ12" s="3">
        <v>19256</v>
      </c>
      <c r="BA12" s="3">
        <v>26775</v>
      </c>
      <c r="BB12" s="3">
        <v>16381.74</v>
      </c>
      <c r="BC12" s="3">
        <v>7714.3249999999998</v>
      </c>
      <c r="BD12" s="3">
        <v>31991</v>
      </c>
      <c r="BE12" s="3">
        <v>33211</v>
      </c>
      <c r="BF12" s="3">
        <v>30988.6</v>
      </c>
      <c r="BG12" s="3">
        <v>3908</v>
      </c>
      <c r="BH12" s="64">
        <v>15936.645</v>
      </c>
      <c r="BI12" s="3">
        <v>17599</v>
      </c>
      <c r="BJ12" s="3">
        <v>24441</v>
      </c>
      <c r="BK12" s="3">
        <v>32125</v>
      </c>
      <c r="BL12" s="3">
        <v>16463.03</v>
      </c>
      <c r="BM12" s="3">
        <v>10903</v>
      </c>
      <c r="BN12" s="3">
        <v>16239</v>
      </c>
      <c r="BO12" s="3">
        <v>13906</v>
      </c>
      <c r="BP12" s="3">
        <v>7944</v>
      </c>
      <c r="BQ12" s="3">
        <v>21143</v>
      </c>
      <c r="BR12" s="3">
        <v>22585</v>
      </c>
      <c r="BS12" s="3">
        <v>20644</v>
      </c>
      <c r="BT12" s="3">
        <v>22651</v>
      </c>
      <c r="BU12" s="3">
        <v>9057</v>
      </c>
      <c r="BV12" s="3">
        <v>16287</v>
      </c>
      <c r="BW12" s="3">
        <v>17991</v>
      </c>
      <c r="BX12" s="3">
        <v>23099</v>
      </c>
      <c r="BY12" s="3">
        <v>20818</v>
      </c>
      <c r="BZ12" s="3">
        <v>15100</v>
      </c>
      <c r="CA12" s="3">
        <v>174284</v>
      </c>
      <c r="CB12" s="13">
        <v>28258.817999999999</v>
      </c>
      <c r="CC12" s="13">
        <v>6619.0010000000002</v>
      </c>
      <c r="CD12" s="13">
        <v>4840.5839999999998</v>
      </c>
      <c r="CE12" s="13">
        <v>14976.308999999999</v>
      </c>
      <c r="CF12" s="13">
        <v>8651.1059999999998</v>
      </c>
      <c r="CG12" s="13">
        <v>20193.811000000002</v>
      </c>
      <c r="CH12" s="13">
        <v>20030.11</v>
      </c>
      <c r="CI12" s="13">
        <v>9107.6970000000001</v>
      </c>
      <c r="CJ12" s="13">
        <v>12733.813</v>
      </c>
      <c r="CK12" s="13">
        <v>12690.011</v>
      </c>
      <c r="CL12" s="13">
        <v>23051.208999999999</v>
      </c>
      <c r="CM12" s="13">
        <v>7920.6959999999999</v>
      </c>
      <c r="CN12" s="13">
        <v>20211.313999999998</v>
      </c>
      <c r="CO12" s="13">
        <v>13967.393</v>
      </c>
      <c r="CP12" s="13">
        <v>20294.767</v>
      </c>
      <c r="CQ12" s="13">
        <v>6751.3419999999996</v>
      </c>
      <c r="CR12" s="13">
        <v>18500.072</v>
      </c>
      <c r="CS12" s="13">
        <v>12385.866</v>
      </c>
      <c r="CT12" s="13">
        <v>20366.936000000002</v>
      </c>
      <c r="CU12" s="13">
        <v>26100.39</v>
      </c>
      <c r="CV12" s="13">
        <v>17370</v>
      </c>
      <c r="CW12" s="13">
        <v>14425.513999999999</v>
      </c>
      <c r="CX12" s="13">
        <v>21140.411</v>
      </c>
      <c r="CY12" s="13">
        <v>8755.9869999999992</v>
      </c>
      <c r="CZ12" s="13">
        <v>24087.03</v>
      </c>
      <c r="DA12" s="13">
        <v>18389.112000000001</v>
      </c>
      <c r="DB12" s="3">
        <v>10263</v>
      </c>
      <c r="DC12" s="3">
        <v>14655</v>
      </c>
      <c r="DD12" s="3">
        <v>39432</v>
      </c>
      <c r="DE12" s="3">
        <v>13912</v>
      </c>
      <c r="DF12" s="3">
        <v>33088</v>
      </c>
      <c r="DG12" s="3">
        <v>26051</v>
      </c>
      <c r="DH12" s="3"/>
      <c r="DI12" s="65"/>
      <c r="DJ12" s="65"/>
      <c r="DK12" s="65"/>
      <c r="DL12" s="65"/>
      <c r="DM12" s="65"/>
      <c r="DN12" s="65"/>
      <c r="DO12" s="65"/>
      <c r="DP12" s="65"/>
      <c r="DQ12" s="65"/>
      <c r="DR12" s="34"/>
      <c r="DS12" s="65"/>
      <c r="DT12" s="65"/>
      <c r="DU12" s="65"/>
      <c r="DV12" s="65"/>
      <c r="DW12" s="65"/>
    </row>
    <row r="13" spans="1:127">
      <c r="A13" s="5">
        <v>2020</v>
      </c>
      <c r="B13" s="3">
        <v>12917</v>
      </c>
      <c r="C13" s="3">
        <v>9793</v>
      </c>
      <c r="D13" s="3">
        <v>7983</v>
      </c>
      <c r="E13" s="3">
        <v>15918</v>
      </c>
      <c r="F13" s="3">
        <v>8715</v>
      </c>
      <c r="G13" s="3">
        <v>11742</v>
      </c>
      <c r="H13" s="3">
        <v>17409</v>
      </c>
      <c r="I13" s="3">
        <v>12105</v>
      </c>
      <c r="J13" s="3">
        <v>13610</v>
      </c>
      <c r="K13" s="3">
        <v>21920</v>
      </c>
      <c r="L13" s="3">
        <v>9632</v>
      </c>
      <c r="M13" s="3">
        <v>9890</v>
      </c>
      <c r="N13" s="3">
        <v>9980</v>
      </c>
      <c r="O13" s="3">
        <v>12405</v>
      </c>
      <c r="P13" s="3">
        <v>16919</v>
      </c>
      <c r="Q13" s="3">
        <v>11433</v>
      </c>
      <c r="R13" s="3">
        <v>15084</v>
      </c>
      <c r="S13" s="3">
        <v>8276</v>
      </c>
      <c r="T13" s="3">
        <v>8139</v>
      </c>
      <c r="U13" s="3">
        <v>10381</v>
      </c>
      <c r="V13" s="3">
        <v>13215</v>
      </c>
      <c r="W13" s="3">
        <v>8661</v>
      </c>
      <c r="X13" s="3">
        <v>1929</v>
      </c>
      <c r="Y13" s="3">
        <v>13239</v>
      </c>
      <c r="Z13" s="3">
        <v>15804</v>
      </c>
      <c r="AA13" s="13">
        <v>19981</v>
      </c>
      <c r="AB13" s="13">
        <v>5143</v>
      </c>
      <c r="AC13" s="13">
        <v>18450</v>
      </c>
      <c r="AD13" s="13">
        <v>21250</v>
      </c>
      <c r="AE13" s="13">
        <v>11068</v>
      </c>
      <c r="AF13" s="13">
        <v>21214</v>
      </c>
      <c r="AG13" s="13">
        <v>9552</v>
      </c>
      <c r="AH13" s="13">
        <v>20438</v>
      </c>
      <c r="AI13" s="13">
        <v>25084</v>
      </c>
      <c r="AJ13" s="13">
        <v>7735</v>
      </c>
      <c r="AK13" s="13">
        <v>11171</v>
      </c>
      <c r="AL13" s="13">
        <v>13054</v>
      </c>
      <c r="AM13" s="13">
        <v>5798</v>
      </c>
      <c r="AN13" s="13">
        <v>9440</v>
      </c>
      <c r="AO13" s="13">
        <v>22838</v>
      </c>
      <c r="AP13" s="13">
        <v>7709</v>
      </c>
      <c r="AQ13" s="3">
        <v>11890</v>
      </c>
      <c r="AR13" s="3">
        <v>5478</v>
      </c>
      <c r="AS13" s="3">
        <v>9336</v>
      </c>
      <c r="AT13" s="3">
        <v>23996</v>
      </c>
      <c r="AU13" s="3">
        <v>5045</v>
      </c>
      <c r="AV13" s="3">
        <v>5468</v>
      </c>
      <c r="AW13" s="3">
        <v>45196</v>
      </c>
      <c r="AX13" s="3">
        <v>30544</v>
      </c>
      <c r="AY13" s="56">
        <v>2405.4969999999998</v>
      </c>
      <c r="AZ13" s="3">
        <v>19290</v>
      </c>
      <c r="BA13" s="3">
        <v>27127</v>
      </c>
      <c r="BB13" s="3">
        <v>15632.41</v>
      </c>
      <c r="BC13" s="3">
        <v>8128.6030000000001</v>
      </c>
      <c r="BD13" s="3">
        <v>29905</v>
      </c>
      <c r="BE13" s="3">
        <v>36281</v>
      </c>
      <c r="BF13" s="3">
        <v>31648.11</v>
      </c>
      <c r="BG13" s="3">
        <v>3977.74</v>
      </c>
      <c r="BH13" s="64">
        <v>15488.744000000001</v>
      </c>
      <c r="BI13" s="3">
        <v>18141</v>
      </c>
      <c r="BJ13" s="3">
        <v>23646</v>
      </c>
      <c r="BK13" s="3">
        <v>32925</v>
      </c>
      <c r="BL13" s="3">
        <v>16894.259999999998</v>
      </c>
      <c r="BM13" s="3">
        <v>10903.08</v>
      </c>
      <c r="BN13" s="3">
        <v>16255</v>
      </c>
      <c r="BO13" s="3">
        <v>13926</v>
      </c>
      <c r="BP13" s="3">
        <v>7952</v>
      </c>
      <c r="BQ13" s="3">
        <v>21145</v>
      </c>
      <c r="BR13" s="3">
        <v>22601</v>
      </c>
      <c r="BS13" s="3">
        <v>20642</v>
      </c>
      <c r="BT13" s="3">
        <v>22689</v>
      </c>
      <c r="BU13" s="3">
        <v>9206</v>
      </c>
      <c r="BV13" s="3">
        <v>16352</v>
      </c>
      <c r="BW13" s="3">
        <v>18035</v>
      </c>
      <c r="BX13" s="3">
        <v>23132</v>
      </c>
      <c r="BY13" s="3">
        <v>20855</v>
      </c>
      <c r="BZ13" s="3">
        <v>15166</v>
      </c>
      <c r="CA13" s="3">
        <v>180796</v>
      </c>
      <c r="CB13" s="3">
        <v>29627.1</v>
      </c>
      <c r="CC13" s="3">
        <v>9448</v>
      </c>
      <c r="CD13" s="3">
        <v>4321.93</v>
      </c>
      <c r="CE13" s="3">
        <v>19708</v>
      </c>
      <c r="CF13" s="3">
        <v>10112</v>
      </c>
      <c r="CG13" s="3">
        <v>23653</v>
      </c>
      <c r="CH13" s="3">
        <v>23021</v>
      </c>
      <c r="CI13" s="3">
        <v>13380.58</v>
      </c>
      <c r="CJ13" s="3">
        <v>12970</v>
      </c>
      <c r="CK13" s="3">
        <v>16057.6</v>
      </c>
      <c r="CL13" s="3">
        <v>23000</v>
      </c>
      <c r="CM13" s="3">
        <v>7983</v>
      </c>
      <c r="CN13" s="3">
        <v>25091</v>
      </c>
      <c r="CO13" s="3">
        <v>14591.7</v>
      </c>
      <c r="CP13" s="3">
        <v>28845</v>
      </c>
      <c r="CQ13" s="3">
        <v>8203</v>
      </c>
      <c r="CR13" s="3">
        <v>25729.32</v>
      </c>
      <c r="CS13" s="3">
        <v>12527</v>
      </c>
      <c r="CT13" s="13">
        <v>21349.77</v>
      </c>
      <c r="CU13" s="13">
        <v>27859.64</v>
      </c>
      <c r="CV13" s="13">
        <v>17750</v>
      </c>
      <c r="CW13" s="13">
        <v>20876.39</v>
      </c>
      <c r="CX13" s="13">
        <v>25241.42</v>
      </c>
      <c r="CY13" s="13">
        <v>10231.459999999999</v>
      </c>
      <c r="CZ13" s="13">
        <v>27779.02</v>
      </c>
      <c r="DA13" s="3">
        <v>19873.88</v>
      </c>
      <c r="DB13" s="3">
        <v>10178</v>
      </c>
      <c r="DC13" s="3">
        <v>14714</v>
      </c>
      <c r="DD13" s="3">
        <v>39725</v>
      </c>
      <c r="DE13" s="3">
        <v>14033</v>
      </c>
      <c r="DF13" s="3">
        <v>33712</v>
      </c>
      <c r="DG13" s="3">
        <v>26004</v>
      </c>
      <c r="DH13" s="3"/>
      <c r="DI13" s="65"/>
      <c r="DJ13" s="65"/>
      <c r="DK13" s="65"/>
      <c r="DL13" s="65"/>
      <c r="DM13" s="65"/>
      <c r="DN13" s="65"/>
      <c r="DO13" s="65"/>
      <c r="DP13" s="65"/>
      <c r="DQ13" s="65"/>
      <c r="DR13" s="34"/>
      <c r="DS13" s="65"/>
      <c r="DT13" s="65"/>
      <c r="DU13" s="65"/>
      <c r="DV13" s="65"/>
      <c r="DW13" s="65"/>
    </row>
    <row r="14" spans="1:127">
      <c r="A14" s="5">
        <v>2021</v>
      </c>
      <c r="B14" s="3">
        <v>13083</v>
      </c>
      <c r="C14" s="3">
        <v>9746</v>
      </c>
      <c r="D14" s="3">
        <v>7803</v>
      </c>
      <c r="E14" s="3">
        <v>15859</v>
      </c>
      <c r="F14" s="3">
        <v>8499</v>
      </c>
      <c r="G14" s="3">
        <v>11558</v>
      </c>
      <c r="H14" s="3">
        <v>17520</v>
      </c>
      <c r="I14" s="3">
        <v>12203</v>
      </c>
      <c r="J14" s="3">
        <v>13616</v>
      </c>
      <c r="K14" s="3">
        <v>22082</v>
      </c>
      <c r="L14" s="3">
        <v>9688</v>
      </c>
      <c r="M14" s="3">
        <v>6874</v>
      </c>
      <c r="N14" s="3">
        <v>10094</v>
      </c>
      <c r="O14" s="3">
        <v>12494</v>
      </c>
      <c r="P14" s="5">
        <v>16988</v>
      </c>
      <c r="Q14" s="5">
        <v>11523</v>
      </c>
      <c r="R14" s="5">
        <v>15363</v>
      </c>
      <c r="S14" s="5">
        <v>8215</v>
      </c>
      <c r="T14" s="5">
        <v>8249</v>
      </c>
      <c r="U14" s="5">
        <v>10443</v>
      </c>
      <c r="V14" s="5">
        <v>13284</v>
      </c>
      <c r="W14" s="5">
        <v>8683</v>
      </c>
      <c r="X14" s="5">
        <v>1967</v>
      </c>
      <c r="Y14" s="5">
        <v>13278</v>
      </c>
      <c r="Z14" s="5">
        <v>15893</v>
      </c>
      <c r="AA14" s="8">
        <v>19973</v>
      </c>
      <c r="AB14" s="8">
        <v>5232</v>
      </c>
      <c r="AC14" s="8">
        <v>18434</v>
      </c>
      <c r="AD14" s="8">
        <v>21262</v>
      </c>
      <c r="AE14" s="8">
        <v>11156</v>
      </c>
      <c r="AF14" s="8">
        <v>21278</v>
      </c>
      <c r="AG14" s="8">
        <v>9565</v>
      </c>
      <c r="AH14" s="8">
        <v>20519</v>
      </c>
      <c r="AI14" s="8">
        <v>25138</v>
      </c>
      <c r="AJ14" s="8">
        <v>7762</v>
      </c>
      <c r="AK14" s="8">
        <v>11200</v>
      </c>
      <c r="AL14" s="8">
        <v>13184</v>
      </c>
      <c r="AM14" s="8">
        <v>5770</v>
      </c>
      <c r="AN14" s="8">
        <v>9491</v>
      </c>
      <c r="AO14" s="8">
        <v>22844</v>
      </c>
      <c r="AP14" s="8">
        <v>7720</v>
      </c>
      <c r="AQ14" s="56">
        <v>11917</v>
      </c>
      <c r="AR14" s="56">
        <v>5478</v>
      </c>
      <c r="AS14" s="56">
        <v>9415</v>
      </c>
      <c r="AT14" s="56">
        <v>24051</v>
      </c>
      <c r="AU14" s="3">
        <v>5066</v>
      </c>
      <c r="AV14" s="3">
        <v>5477</v>
      </c>
      <c r="AW14" s="56">
        <v>45296</v>
      </c>
      <c r="AX14" s="56">
        <v>30651</v>
      </c>
      <c r="AY14" s="56">
        <v>2364.982</v>
      </c>
      <c r="AZ14" s="56">
        <v>19323</v>
      </c>
      <c r="BA14" s="56">
        <v>26271</v>
      </c>
      <c r="BB14" s="8">
        <v>16660.7</v>
      </c>
      <c r="BC14" s="56">
        <v>8372.5660000000007</v>
      </c>
      <c r="BD14" s="56">
        <v>30609</v>
      </c>
      <c r="BE14" s="56">
        <v>37481</v>
      </c>
      <c r="BF14" s="56">
        <v>32442.37</v>
      </c>
      <c r="BG14" s="56">
        <v>4133.5370000000003</v>
      </c>
      <c r="BH14" s="67">
        <v>15899.201999999999</v>
      </c>
      <c r="BI14" s="56">
        <v>17599</v>
      </c>
      <c r="BJ14" s="56">
        <v>24805</v>
      </c>
      <c r="BK14" s="56">
        <v>33500</v>
      </c>
      <c r="BL14" s="56">
        <v>17285</v>
      </c>
      <c r="BM14" s="56">
        <v>14912</v>
      </c>
      <c r="BN14" s="56">
        <v>16299</v>
      </c>
      <c r="BO14" s="56">
        <v>13933</v>
      </c>
      <c r="BP14" s="56">
        <v>7970</v>
      </c>
      <c r="BQ14" s="56">
        <v>21203</v>
      </c>
      <c r="BR14" s="56">
        <v>22615</v>
      </c>
      <c r="BS14" s="56">
        <v>20664</v>
      </c>
      <c r="BT14" s="56">
        <v>22836</v>
      </c>
      <c r="BU14" s="56">
        <v>9241</v>
      </c>
      <c r="BV14" s="56">
        <v>16397</v>
      </c>
      <c r="BW14" s="56">
        <v>18088</v>
      </c>
      <c r="BX14" s="56">
        <v>23253</v>
      </c>
      <c r="BY14" s="56">
        <v>20892</v>
      </c>
      <c r="BZ14" s="56">
        <v>15204</v>
      </c>
      <c r="CA14" s="56">
        <v>184106</v>
      </c>
      <c r="CB14" s="5">
        <v>29520</v>
      </c>
      <c r="CC14" s="5">
        <v>9637</v>
      </c>
      <c r="CD14" s="5">
        <v>5073</v>
      </c>
      <c r="CE14" s="5">
        <v>19965.689999999999</v>
      </c>
      <c r="CF14" s="5">
        <v>10379</v>
      </c>
      <c r="CG14" s="5">
        <v>23838</v>
      </c>
      <c r="CH14" s="5">
        <v>23308</v>
      </c>
      <c r="CI14" s="5">
        <v>13818</v>
      </c>
      <c r="CJ14" s="5">
        <v>13287</v>
      </c>
      <c r="CK14" s="5">
        <v>16416</v>
      </c>
      <c r="CL14" s="5">
        <v>30515</v>
      </c>
      <c r="CM14" s="5">
        <v>8748</v>
      </c>
      <c r="CN14" s="5">
        <v>25461</v>
      </c>
      <c r="CO14" s="5">
        <v>15474.7</v>
      </c>
      <c r="CP14" s="5">
        <v>28865</v>
      </c>
      <c r="CQ14" s="5">
        <v>8283</v>
      </c>
      <c r="CR14" s="5">
        <v>25557</v>
      </c>
      <c r="CS14" s="5">
        <v>12604</v>
      </c>
      <c r="CT14" s="13">
        <v>22487</v>
      </c>
      <c r="CU14" s="5">
        <v>28457</v>
      </c>
      <c r="CV14" s="13">
        <v>17889</v>
      </c>
      <c r="CW14" s="13">
        <v>21322</v>
      </c>
      <c r="CX14" s="13">
        <v>26135</v>
      </c>
      <c r="CY14" s="13">
        <v>10709</v>
      </c>
      <c r="CZ14" s="13">
        <v>28547</v>
      </c>
      <c r="DA14" s="13">
        <v>20688</v>
      </c>
      <c r="DB14" s="5">
        <v>10253</v>
      </c>
      <c r="DC14" s="5">
        <v>14679</v>
      </c>
      <c r="DD14" s="5">
        <v>39142</v>
      </c>
      <c r="DE14" s="5">
        <v>14235</v>
      </c>
      <c r="DF14" s="5">
        <v>33994</v>
      </c>
      <c r="DG14" s="5">
        <v>26069</v>
      </c>
      <c r="DH14" s="5"/>
      <c r="DI14" s="65"/>
      <c r="DJ14" s="65"/>
      <c r="DK14" s="65"/>
      <c r="DL14" s="65"/>
      <c r="DM14" s="65"/>
      <c r="DN14" s="65"/>
      <c r="DO14" s="65"/>
      <c r="DP14" s="65"/>
      <c r="DQ14" s="65"/>
      <c r="DR14" s="34"/>
      <c r="DS14" s="65"/>
      <c r="DT14" s="65"/>
      <c r="DU14" s="65"/>
      <c r="DV14" s="65"/>
      <c r="DW14" s="65"/>
    </row>
    <row r="15" spans="1:127" ht="15">
      <c r="AX15" s="117"/>
      <c r="AY15" s="117"/>
      <c r="AZ15" s="117"/>
      <c r="BA15" s="117"/>
      <c r="DH15" s="117"/>
      <c r="DI15" s="117"/>
      <c r="DJ15" s="117"/>
      <c r="DK15" s="117"/>
      <c r="DL15" s="120"/>
      <c r="DM15" s="121"/>
      <c r="DN15" s="121"/>
      <c r="DO15" s="117"/>
      <c r="DP15" s="117"/>
      <c r="DQ15" s="117"/>
      <c r="DR15" s="117"/>
      <c r="DS15" s="117"/>
      <c r="DT15" s="117"/>
      <c r="DU15" s="117"/>
      <c r="DV15" s="117"/>
      <c r="DW15" s="117"/>
    </row>
    <row r="16" spans="1:127" ht="15">
      <c r="AX16" s="117"/>
      <c r="AY16" s="117"/>
      <c r="AZ16" s="117"/>
      <c r="BA16" s="117"/>
      <c r="DH16" s="117"/>
      <c r="DI16" s="117"/>
      <c r="DJ16" s="117"/>
      <c r="DK16" s="117"/>
      <c r="DL16" s="117"/>
      <c r="DM16" s="117"/>
      <c r="DN16" s="117"/>
      <c r="DO16" s="117"/>
      <c r="DP16" s="117"/>
      <c r="DQ16" s="117"/>
      <c r="DR16" s="117"/>
      <c r="DS16" s="117"/>
      <c r="DT16" s="117"/>
      <c r="DU16" s="117"/>
      <c r="DV16" s="117"/>
      <c r="DW16" s="117"/>
    </row>
    <row r="17" spans="50:53" ht="15">
      <c r="AX17" s="117"/>
      <c r="AY17" s="117"/>
      <c r="AZ17" s="117"/>
      <c r="BA17" s="117"/>
    </row>
  </sheetData>
  <mergeCells count="9">
    <mergeCell ref="CT1:DA1"/>
    <mergeCell ref="BN1:BZ1"/>
    <mergeCell ref="C1:O1"/>
    <mergeCell ref="BB1:BM1"/>
    <mergeCell ref="DB1:DG1"/>
    <mergeCell ref="AA1:AP1"/>
    <mergeCell ref="AQ1:BA1"/>
    <mergeCell ref="CB1:CS1"/>
    <mergeCell ref="P1:Z1"/>
  </mergeCells>
  <phoneticPr fontId="31"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14"/>
  <sheetViews>
    <sheetView workbookViewId="0">
      <selection activeCell="AA7" sqref="AA7"/>
    </sheetView>
  </sheetViews>
  <sheetFormatPr defaultColWidth="8.77734375" defaultRowHeight="14.4"/>
  <cols>
    <col min="1" max="113" width="11" style="94" customWidth="1"/>
    <col min="114" max="127" width="8" style="94" customWidth="1"/>
    <col min="128" max="16384" width="8.77734375" style="94"/>
  </cols>
  <sheetData>
    <row r="1" spans="1:127" ht="15.6">
      <c r="A1" s="5" t="s">
        <v>185</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3"/>
      <c r="DJ1" s="201"/>
      <c r="DK1" s="201"/>
      <c r="DL1" s="201"/>
      <c r="DM1" s="201"/>
      <c r="DN1" s="202"/>
      <c r="DO1" s="200"/>
      <c r="DP1" s="201"/>
      <c r="DQ1" s="201"/>
      <c r="DR1" s="201"/>
      <c r="DS1" s="201"/>
      <c r="DT1" s="201"/>
      <c r="DU1" s="201"/>
      <c r="DV1" s="201"/>
      <c r="DW1" s="202"/>
    </row>
    <row r="2" spans="1:127" ht="15.6">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ht="15.6">
      <c r="A3" s="5">
        <v>2010</v>
      </c>
      <c r="B3" s="5">
        <v>6943.93</v>
      </c>
      <c r="C3" s="5">
        <v>2040.77</v>
      </c>
      <c r="D3" s="5">
        <v>3017.9</v>
      </c>
      <c r="E3" s="5">
        <v>1284.29</v>
      </c>
      <c r="F3" s="5">
        <v>1575.17</v>
      </c>
      <c r="G3" s="5">
        <v>4990.66</v>
      </c>
      <c r="H3" s="5">
        <v>1601.88</v>
      </c>
      <c r="I3" s="5">
        <v>439.69</v>
      </c>
      <c r="J3" s="5">
        <v>544.07000000000005</v>
      </c>
      <c r="K3" s="5">
        <v>868.74</v>
      </c>
      <c r="L3" s="5">
        <v>1100.3900000000001</v>
      </c>
      <c r="M3" s="5">
        <v>1058.3</v>
      </c>
      <c r="N3" s="5">
        <v>902.89</v>
      </c>
      <c r="O3" s="5">
        <v>431.25</v>
      </c>
      <c r="P3" s="5">
        <v>2502.09</v>
      </c>
      <c r="Q3" s="5">
        <v>2586.17</v>
      </c>
      <c r="R3" s="5">
        <v>1387.65</v>
      </c>
      <c r="S3" s="5">
        <v>1192.96</v>
      </c>
      <c r="T3" s="5">
        <v>637.57000000000005</v>
      </c>
      <c r="U3" s="5">
        <v>1398.07</v>
      </c>
      <c r="V3" s="5">
        <v>904.45</v>
      </c>
      <c r="W3" s="5">
        <v>349.46</v>
      </c>
      <c r="X3" s="5">
        <v>218.52</v>
      </c>
      <c r="Y3" s="5">
        <v>1135.75</v>
      </c>
      <c r="Z3" s="5">
        <v>278</v>
      </c>
      <c r="AA3" s="5">
        <v>1121.6400000000001</v>
      </c>
      <c r="AB3" s="5">
        <v>273.67</v>
      </c>
      <c r="AC3" s="5">
        <v>155.06</v>
      </c>
      <c r="AD3" s="5">
        <v>214.43</v>
      </c>
      <c r="AE3" s="5">
        <v>260.95</v>
      </c>
      <c r="AF3" s="5">
        <v>242.62</v>
      </c>
      <c r="AG3" s="5">
        <v>345.82</v>
      </c>
      <c r="AH3" s="5">
        <v>298.51</v>
      </c>
      <c r="AI3" s="5">
        <v>233.06</v>
      </c>
      <c r="AJ3" s="5">
        <v>520.75</v>
      </c>
      <c r="AK3" s="5">
        <v>645.29</v>
      </c>
      <c r="AL3" s="5">
        <v>201.8</v>
      </c>
      <c r="AM3" s="5">
        <v>315.2</v>
      </c>
      <c r="AN3" s="5">
        <v>103.33</v>
      </c>
      <c r="AO3" s="5">
        <v>450.96</v>
      </c>
      <c r="AP3" s="5">
        <v>100.31</v>
      </c>
      <c r="AQ3" s="5">
        <v>952.75</v>
      </c>
      <c r="AR3" s="5">
        <v>243.77</v>
      </c>
      <c r="AS3" s="5">
        <v>302.70999999999998</v>
      </c>
      <c r="AT3" s="5">
        <v>478.7</v>
      </c>
      <c r="AU3" s="5">
        <v>360.11</v>
      </c>
      <c r="AV3" s="5">
        <v>205.04</v>
      </c>
      <c r="AW3" s="5">
        <v>425.14</v>
      </c>
      <c r="AX3" s="5">
        <v>310.87</v>
      </c>
      <c r="AY3" s="5">
        <v>439.6</v>
      </c>
      <c r="AZ3" s="5">
        <v>254.65</v>
      </c>
      <c r="BA3" s="5">
        <v>379.1</v>
      </c>
      <c r="BB3" s="5">
        <v>2079.8200000000002</v>
      </c>
      <c r="BC3" s="5">
        <v>361.76</v>
      </c>
      <c r="BD3" s="5">
        <v>377.92</v>
      </c>
      <c r="BE3" s="5">
        <v>818.32</v>
      </c>
      <c r="BF3" s="5">
        <v>733.2</v>
      </c>
      <c r="BG3" s="5">
        <v>213.05</v>
      </c>
      <c r="BH3" s="5">
        <v>330.54</v>
      </c>
      <c r="BI3" s="5">
        <v>316.47000000000003</v>
      </c>
      <c r="BJ3" s="5">
        <v>293.27</v>
      </c>
      <c r="BK3" s="5">
        <v>262.45999999999998</v>
      </c>
      <c r="BL3" s="5">
        <v>218.81</v>
      </c>
      <c r="BM3" s="5">
        <v>142.9</v>
      </c>
      <c r="BN3" s="5">
        <v>2020.68</v>
      </c>
      <c r="BO3" s="5">
        <v>656.38</v>
      </c>
      <c r="BP3" s="5">
        <v>452.48</v>
      </c>
      <c r="BQ3" s="5">
        <v>562.74</v>
      </c>
      <c r="BR3" s="5">
        <v>237.85</v>
      </c>
      <c r="BS3" s="5">
        <v>752.43</v>
      </c>
      <c r="BT3" s="5">
        <v>617.27</v>
      </c>
      <c r="BU3" s="5">
        <v>48.2</v>
      </c>
      <c r="BV3" s="5">
        <v>259.56</v>
      </c>
      <c r="BW3" s="5">
        <v>553.30999999999995</v>
      </c>
      <c r="BX3" s="5">
        <v>236.78</v>
      </c>
      <c r="BY3" s="5">
        <v>256.27</v>
      </c>
      <c r="BZ3" s="5">
        <v>330.21</v>
      </c>
      <c r="CA3" s="5">
        <v>3791.66</v>
      </c>
      <c r="CB3" s="5">
        <v>2062.8200000000002</v>
      </c>
      <c r="CC3" s="5">
        <v>339.7</v>
      </c>
      <c r="CD3" s="5">
        <v>364.63</v>
      </c>
      <c r="CE3" s="5">
        <v>377.15</v>
      </c>
      <c r="CF3" s="5">
        <v>484.26</v>
      </c>
      <c r="CG3" s="5">
        <v>398.39</v>
      </c>
      <c r="CH3" s="5">
        <v>105.01</v>
      </c>
      <c r="CI3" s="5">
        <v>218.88</v>
      </c>
      <c r="CJ3" s="5">
        <v>386.64</v>
      </c>
      <c r="CK3" s="5">
        <v>414.42</v>
      </c>
      <c r="CL3" s="5">
        <v>333.02</v>
      </c>
      <c r="CM3" s="5">
        <v>268</v>
      </c>
      <c r="CN3" s="5">
        <v>476.89</v>
      </c>
      <c r="CO3" s="5">
        <v>199.39</v>
      </c>
      <c r="CP3" s="5">
        <v>366.26</v>
      </c>
      <c r="CQ3" s="5">
        <v>135.1</v>
      </c>
      <c r="CR3" s="5">
        <v>61.37</v>
      </c>
      <c r="CS3" s="5">
        <v>315.27999999999997</v>
      </c>
      <c r="CT3" s="5">
        <v>709.62329999999997</v>
      </c>
      <c r="CU3" s="5">
        <v>468.6771</v>
      </c>
      <c r="CV3" s="5">
        <v>4375308</v>
      </c>
      <c r="CW3" s="5">
        <v>59.340299999999999</v>
      </c>
      <c r="CX3" s="5">
        <v>132.6302</v>
      </c>
      <c r="CY3" s="5">
        <v>33.121400000000001</v>
      </c>
      <c r="CZ3" s="5">
        <v>53.829000000000001</v>
      </c>
      <c r="DA3" s="5">
        <v>53.714599999999997</v>
      </c>
      <c r="DB3" s="5">
        <v>352.77</v>
      </c>
      <c r="DC3" s="5">
        <v>278.58</v>
      </c>
      <c r="DD3" s="5">
        <v>333.67</v>
      </c>
      <c r="DE3" s="5">
        <v>76.400000000000006</v>
      </c>
      <c r="DF3" s="5">
        <v>226.82</v>
      </c>
      <c r="DG3" s="5">
        <v>57.17</v>
      </c>
      <c r="DH3" s="5"/>
      <c r="DI3" s="6"/>
      <c r="DJ3" s="6"/>
      <c r="DK3" s="6"/>
      <c r="DL3" s="6"/>
      <c r="DM3" s="6"/>
      <c r="DN3" s="6"/>
      <c r="DO3" s="6"/>
      <c r="DP3" s="6"/>
      <c r="DQ3" s="6"/>
      <c r="DR3" s="6"/>
      <c r="DS3" s="6"/>
      <c r="DT3" s="6"/>
      <c r="DU3" s="6"/>
      <c r="DV3" s="6"/>
      <c r="DW3" s="6"/>
    </row>
    <row r="4" spans="1:127" ht="15.6">
      <c r="A4" s="5">
        <v>2011</v>
      </c>
      <c r="B4" s="5">
        <v>7673.28</v>
      </c>
      <c r="C4" s="5">
        <v>2390.5100000000002</v>
      </c>
      <c r="D4" s="5">
        <v>3463.12</v>
      </c>
      <c r="E4" s="5">
        <v>1509.82</v>
      </c>
      <c r="F4" s="5">
        <v>1768.91</v>
      </c>
      <c r="G4" s="5">
        <v>5650.67</v>
      </c>
      <c r="H4" s="5">
        <v>1882.48</v>
      </c>
      <c r="I4" s="5">
        <v>528.64</v>
      </c>
      <c r="J4" s="5">
        <v>661.15</v>
      </c>
      <c r="K4" s="5">
        <v>1035.6300000000001</v>
      </c>
      <c r="L4" s="5">
        <v>1273.27</v>
      </c>
      <c r="M4" s="5">
        <v>1175.6300000000001</v>
      </c>
      <c r="N4" s="5">
        <v>1132.27</v>
      </c>
      <c r="O4" s="5">
        <v>502.57</v>
      </c>
      <c r="P4" s="5">
        <v>2944</v>
      </c>
      <c r="Q4" s="5">
        <v>3019</v>
      </c>
      <c r="R4" s="5">
        <v>1556.29</v>
      </c>
      <c r="S4" s="5">
        <v>1378.15</v>
      </c>
      <c r="T4" s="5">
        <v>729.48</v>
      </c>
      <c r="U4" s="5">
        <v>1632.35</v>
      </c>
      <c r="V4" s="5">
        <v>1006.88</v>
      </c>
      <c r="W4" s="5">
        <v>439.66</v>
      </c>
      <c r="X4" s="5">
        <v>267.27999999999997</v>
      </c>
      <c r="Y4" s="5">
        <v>1306.6500000000001</v>
      </c>
      <c r="Z4" s="5">
        <v>340.95</v>
      </c>
      <c r="AA4" s="5">
        <v>1560.4</v>
      </c>
      <c r="AB4" s="5">
        <v>338.65</v>
      </c>
      <c r="AC4" s="5">
        <v>204.45</v>
      </c>
      <c r="AD4" s="5">
        <v>285.68</v>
      </c>
      <c r="AE4" s="5">
        <v>337.58</v>
      </c>
      <c r="AF4" s="5">
        <v>294.81</v>
      </c>
      <c r="AG4" s="5">
        <v>408.94</v>
      </c>
      <c r="AH4" s="5">
        <v>385.45</v>
      </c>
      <c r="AI4" s="5">
        <v>308.64999999999998</v>
      </c>
      <c r="AJ4" s="5">
        <v>711.54</v>
      </c>
      <c r="AK4" s="5">
        <v>984.55</v>
      </c>
      <c r="AL4" s="5">
        <v>294.44</v>
      </c>
      <c r="AM4" s="5">
        <v>403.62</v>
      </c>
      <c r="AN4" s="5">
        <v>139.80000000000001</v>
      </c>
      <c r="AO4" s="5">
        <v>592.71</v>
      </c>
      <c r="AP4" s="5">
        <v>133.31</v>
      </c>
      <c r="AQ4" s="5">
        <v>1223.72</v>
      </c>
      <c r="AR4" s="5">
        <v>315.25</v>
      </c>
      <c r="AS4" s="5">
        <v>399.23</v>
      </c>
      <c r="AT4" s="5">
        <v>618.54999999999995</v>
      </c>
      <c r="AU4" s="5">
        <v>470.74</v>
      </c>
      <c r="AV4" s="5">
        <v>260.39999999999998</v>
      </c>
      <c r="AW4" s="5">
        <v>548.42999999999995</v>
      </c>
      <c r="AX4" s="5">
        <v>404.32</v>
      </c>
      <c r="AY4" s="5">
        <v>576.33000000000004</v>
      </c>
      <c r="AZ4" s="5">
        <v>329.33</v>
      </c>
      <c r="BA4" s="5">
        <v>505.42</v>
      </c>
      <c r="BB4" s="5">
        <v>2709.02</v>
      </c>
      <c r="BC4" s="5">
        <v>522.36</v>
      </c>
      <c r="BD4" s="5">
        <v>418.65</v>
      </c>
      <c r="BE4" s="5">
        <v>1189.44</v>
      </c>
      <c r="BF4" s="5">
        <v>1117.97</v>
      </c>
      <c r="BG4" s="5">
        <v>269.54000000000002</v>
      </c>
      <c r="BH4" s="5">
        <v>465.6</v>
      </c>
      <c r="BI4" s="5">
        <v>408.69</v>
      </c>
      <c r="BJ4" s="5">
        <v>407.41</v>
      </c>
      <c r="BK4" s="5">
        <v>324</v>
      </c>
      <c r="BL4" s="5">
        <v>285.81</v>
      </c>
      <c r="BM4" s="5">
        <v>199.88</v>
      </c>
      <c r="BN4" s="5">
        <v>2662.47</v>
      </c>
      <c r="BO4" s="5">
        <v>847.34</v>
      </c>
      <c r="BP4" s="5">
        <v>610.63</v>
      </c>
      <c r="BQ4" s="5">
        <v>741.27</v>
      </c>
      <c r="BR4" s="5">
        <v>302.92</v>
      </c>
      <c r="BS4" s="5">
        <v>981.63</v>
      </c>
      <c r="BT4" s="5">
        <v>809.75</v>
      </c>
      <c r="BU4" s="5">
        <v>62.68</v>
      </c>
      <c r="BV4" s="5">
        <v>346.94</v>
      </c>
      <c r="BW4" s="5">
        <v>724.39</v>
      </c>
      <c r="BX4" s="5">
        <v>309.27</v>
      </c>
      <c r="BY4" s="5">
        <v>333.91</v>
      </c>
      <c r="BZ4" s="5">
        <v>422.48</v>
      </c>
      <c r="CA4" s="5">
        <v>4795.7700000000004</v>
      </c>
      <c r="CB4" s="5">
        <v>2610.8000000000002</v>
      </c>
      <c r="CC4" s="5">
        <v>422.28</v>
      </c>
      <c r="CD4" s="5">
        <v>461.71</v>
      </c>
      <c r="CE4" s="5">
        <v>510.12</v>
      </c>
      <c r="CF4" s="5">
        <v>632.46</v>
      </c>
      <c r="CG4" s="5">
        <v>531.24</v>
      </c>
      <c r="CH4" s="5">
        <v>155.79</v>
      </c>
      <c r="CI4" s="5">
        <v>265.64</v>
      </c>
      <c r="CJ4" s="5">
        <v>497.23</v>
      </c>
      <c r="CK4" s="5">
        <v>534.30999999999995</v>
      </c>
      <c r="CL4" s="5">
        <v>432.74</v>
      </c>
      <c r="CM4" s="5">
        <v>339.59</v>
      </c>
      <c r="CN4" s="5">
        <v>623.26</v>
      </c>
      <c r="CO4" s="5">
        <v>265.07</v>
      </c>
      <c r="CP4" s="5">
        <v>481.03</v>
      </c>
      <c r="CQ4" s="5">
        <v>174.95</v>
      </c>
      <c r="CR4" s="5">
        <v>87.94</v>
      </c>
      <c r="CS4" s="5">
        <v>420.2</v>
      </c>
      <c r="CT4" s="5">
        <v>848.89679999999998</v>
      </c>
      <c r="CU4" s="5">
        <v>577.06470000000002</v>
      </c>
      <c r="CV4" s="5">
        <v>530.71119999999996</v>
      </c>
      <c r="CW4" s="5">
        <v>79.981200000000001</v>
      </c>
      <c r="CX4" s="5">
        <v>170.8553</v>
      </c>
      <c r="CY4" s="5">
        <v>46.6357</v>
      </c>
      <c r="CZ4" s="5">
        <v>69.816500000000005</v>
      </c>
      <c r="DA4" s="5">
        <v>74.053100000000001</v>
      </c>
      <c r="DB4" s="5">
        <v>454.9</v>
      </c>
      <c r="DC4" s="5">
        <v>353.06</v>
      </c>
      <c r="DD4" s="5">
        <v>430.98</v>
      </c>
      <c r="DE4" s="5">
        <v>96.09</v>
      </c>
      <c r="DF4" s="5">
        <v>295.60000000000002</v>
      </c>
      <c r="DG4" s="5">
        <v>74.08</v>
      </c>
      <c r="DH4" s="5"/>
      <c r="DI4" s="6"/>
      <c r="DJ4" s="6"/>
      <c r="DK4" s="6"/>
      <c r="DL4" s="6"/>
      <c r="DM4" s="6"/>
      <c r="DN4" s="6"/>
      <c r="DO4" s="6"/>
      <c r="DP4" s="6"/>
      <c r="DQ4" s="6"/>
      <c r="DR4" s="6"/>
      <c r="DS4" s="6"/>
      <c r="DT4" s="6"/>
      <c r="DU4" s="6"/>
      <c r="DV4" s="6"/>
      <c r="DW4" s="6"/>
    </row>
    <row r="5" spans="1:127" ht="15.6">
      <c r="A5" s="5">
        <v>2012</v>
      </c>
      <c r="B5" s="5">
        <v>7661.28</v>
      </c>
      <c r="C5" s="5">
        <v>2807.35</v>
      </c>
      <c r="D5" s="5">
        <v>3718.95</v>
      </c>
      <c r="E5" s="5">
        <v>1706.2</v>
      </c>
      <c r="F5" s="5">
        <v>1967.59</v>
      </c>
      <c r="G5" s="5">
        <v>6193.05</v>
      </c>
      <c r="H5" s="5">
        <v>2042.74</v>
      </c>
      <c r="I5" s="5">
        <v>597.80999999999995</v>
      </c>
      <c r="J5" s="5">
        <v>750.51</v>
      </c>
      <c r="K5" s="5">
        <v>1173.75</v>
      </c>
      <c r="L5" s="5">
        <v>1384.25</v>
      </c>
      <c r="M5" s="5">
        <v>1342.37</v>
      </c>
      <c r="N5" s="5">
        <v>1270.19</v>
      </c>
      <c r="O5" s="5">
        <v>589.82000000000005</v>
      </c>
      <c r="P5" s="5">
        <v>3168.75</v>
      </c>
      <c r="Q5" s="5">
        <v>3170.07</v>
      </c>
      <c r="R5" s="5">
        <v>1625</v>
      </c>
      <c r="S5" s="5">
        <v>1443.02</v>
      </c>
      <c r="T5" s="5">
        <v>796.75</v>
      </c>
      <c r="U5" s="5">
        <v>1751.79</v>
      </c>
      <c r="V5" s="5">
        <v>1104.01</v>
      </c>
      <c r="W5" s="5">
        <v>442.16</v>
      </c>
      <c r="X5" s="5">
        <v>295.81</v>
      </c>
      <c r="Y5" s="5">
        <v>1273.6400000000001</v>
      </c>
      <c r="Z5" s="5">
        <v>384.9</v>
      </c>
      <c r="AA5" s="5">
        <v>1813.9</v>
      </c>
      <c r="AB5" s="5">
        <v>377.12</v>
      </c>
      <c r="AC5" s="5">
        <v>241</v>
      </c>
      <c r="AD5" s="5">
        <v>333.6</v>
      </c>
      <c r="AE5" s="5">
        <v>391.38</v>
      </c>
      <c r="AF5" s="5">
        <v>344.71</v>
      </c>
      <c r="AG5" s="5">
        <v>442.82</v>
      </c>
      <c r="AH5" s="5">
        <v>446.09</v>
      </c>
      <c r="AI5" s="5">
        <v>354.25</v>
      </c>
      <c r="AJ5" s="5">
        <v>745.36</v>
      </c>
      <c r="AK5" s="5">
        <v>1117.44</v>
      </c>
      <c r="AL5" s="5">
        <v>333.82</v>
      </c>
      <c r="AM5" s="5">
        <v>423.43</v>
      </c>
      <c r="AN5" s="5">
        <v>156.38</v>
      </c>
      <c r="AO5" s="5">
        <v>672.94</v>
      </c>
      <c r="AP5" s="5">
        <v>152.05000000000001</v>
      </c>
      <c r="AQ5" s="5">
        <v>1290.93</v>
      </c>
      <c r="AR5" s="5">
        <v>329.5</v>
      </c>
      <c r="AS5" s="5">
        <v>404.75</v>
      </c>
      <c r="AT5" s="5">
        <v>679.87</v>
      </c>
      <c r="AU5" s="5">
        <v>444.75</v>
      </c>
      <c r="AV5" s="5">
        <v>285.14</v>
      </c>
      <c r="AW5" s="5">
        <v>603.48</v>
      </c>
      <c r="AX5" s="5">
        <v>447.73</v>
      </c>
      <c r="AY5" s="5">
        <v>633.39</v>
      </c>
      <c r="AZ5" s="5">
        <v>362.93</v>
      </c>
      <c r="BA5" s="5">
        <v>552.53</v>
      </c>
      <c r="BB5" s="5">
        <v>3203.66</v>
      </c>
      <c r="BC5" s="5">
        <v>581.91</v>
      </c>
      <c r="BD5" s="5">
        <v>452.45</v>
      </c>
      <c r="BE5" s="5">
        <v>1386.98</v>
      </c>
      <c r="BF5" s="5">
        <v>1304.3</v>
      </c>
      <c r="BG5" s="5">
        <v>310.23</v>
      </c>
      <c r="BH5" s="5">
        <v>551.45000000000005</v>
      </c>
      <c r="BI5" s="5">
        <v>474.87</v>
      </c>
      <c r="BJ5" s="5">
        <v>475.34</v>
      </c>
      <c r="BK5" s="5">
        <v>366.27</v>
      </c>
      <c r="BL5" s="5">
        <v>329.25</v>
      </c>
      <c r="BM5" s="5">
        <v>240.68</v>
      </c>
      <c r="BN5" s="5">
        <v>3051.94</v>
      </c>
      <c r="BO5" s="5">
        <v>948.32</v>
      </c>
      <c r="BP5" s="5">
        <v>699.26</v>
      </c>
      <c r="BQ5" s="5">
        <v>834.64</v>
      </c>
      <c r="BR5" s="5">
        <v>339.88</v>
      </c>
      <c r="BS5" s="5">
        <v>1109.96</v>
      </c>
      <c r="BT5" s="5">
        <v>916.99</v>
      </c>
      <c r="BU5" s="5">
        <v>70.39</v>
      </c>
      <c r="BV5" s="5">
        <v>416.86</v>
      </c>
      <c r="BW5" s="5">
        <v>818.58</v>
      </c>
      <c r="BX5" s="5">
        <v>349.43</v>
      </c>
      <c r="BY5" s="5">
        <v>400.77</v>
      </c>
      <c r="BZ5" s="5">
        <v>501.06</v>
      </c>
      <c r="CA5" s="5">
        <v>5407.56</v>
      </c>
      <c r="CB5" s="5">
        <v>3127.61</v>
      </c>
      <c r="CC5" s="5">
        <v>488.44</v>
      </c>
      <c r="CD5" s="5">
        <v>533.07000000000005</v>
      </c>
      <c r="CE5" s="5">
        <v>588.19000000000005</v>
      </c>
      <c r="CF5" s="5">
        <v>718.5</v>
      </c>
      <c r="CG5" s="5">
        <v>607.41999999999996</v>
      </c>
      <c r="CH5" s="5">
        <v>189.91</v>
      </c>
      <c r="CI5" s="5">
        <v>305.29000000000002</v>
      </c>
      <c r="CJ5" s="5">
        <v>570.69000000000005</v>
      </c>
      <c r="CK5" s="5">
        <v>601.63</v>
      </c>
      <c r="CL5" s="5">
        <v>498.05</v>
      </c>
      <c r="CM5" s="5">
        <v>390.53</v>
      </c>
      <c r="CN5" s="5">
        <v>712.17</v>
      </c>
      <c r="CO5" s="5">
        <v>310.82</v>
      </c>
      <c r="CP5" s="5">
        <v>544.20000000000005</v>
      </c>
      <c r="CQ5" s="5">
        <v>202.76</v>
      </c>
      <c r="CR5" s="5">
        <v>102.1</v>
      </c>
      <c r="CS5" s="5">
        <v>496.19</v>
      </c>
      <c r="CT5" s="5">
        <v>1008.42</v>
      </c>
      <c r="CU5" s="5">
        <v>657.32</v>
      </c>
      <c r="CV5" s="5">
        <v>598.33000000000004</v>
      </c>
      <c r="CW5" s="5">
        <v>100.06</v>
      </c>
      <c r="CX5" s="5">
        <v>206.11</v>
      </c>
      <c r="CY5" s="5">
        <v>56.68</v>
      </c>
      <c r="CZ5" s="5">
        <v>84.72</v>
      </c>
      <c r="DA5" s="5">
        <v>112.53</v>
      </c>
      <c r="DB5" s="5">
        <v>534.73</v>
      </c>
      <c r="DC5" s="5">
        <v>402.52</v>
      </c>
      <c r="DD5" s="5">
        <v>541.84</v>
      </c>
      <c r="DE5" s="5">
        <v>114.46</v>
      </c>
      <c r="DF5" s="5">
        <v>333.06</v>
      </c>
      <c r="DG5" s="5">
        <v>99.63</v>
      </c>
      <c r="DH5" s="5"/>
      <c r="DI5" s="6"/>
      <c r="DJ5" s="6"/>
      <c r="DK5" s="6"/>
      <c r="DL5" s="6"/>
      <c r="DM5" s="6"/>
      <c r="DN5" s="6"/>
      <c r="DO5" s="6"/>
      <c r="DP5" s="6"/>
      <c r="DQ5" s="6"/>
      <c r="DR5" s="6"/>
      <c r="DS5" s="6"/>
      <c r="DT5" s="6"/>
      <c r="DU5" s="6"/>
      <c r="DV5" s="6"/>
      <c r="DW5" s="6"/>
    </row>
    <row r="6" spans="1:127" ht="15.6">
      <c r="A6" s="5">
        <v>2013</v>
      </c>
      <c r="B6" s="5">
        <v>7765.32</v>
      </c>
      <c r="C6" s="5">
        <v>3062.56</v>
      </c>
      <c r="D6" s="5">
        <v>3865.26</v>
      </c>
      <c r="E6" s="5">
        <v>1852.21</v>
      </c>
      <c r="F6" s="5">
        <v>2127.2199999999998</v>
      </c>
      <c r="G6" s="5">
        <v>6419.47</v>
      </c>
      <c r="H6" s="5">
        <v>2249.58</v>
      </c>
      <c r="I6" s="5">
        <v>664.72</v>
      </c>
      <c r="J6" s="5">
        <v>853.59</v>
      </c>
      <c r="K6" s="5">
        <v>1304.54</v>
      </c>
      <c r="L6" s="5">
        <v>1532.29</v>
      </c>
      <c r="M6" s="5">
        <v>1475.35</v>
      </c>
      <c r="N6" s="5">
        <v>1412.01</v>
      </c>
      <c r="O6" s="5">
        <v>701.18</v>
      </c>
      <c r="P6" s="5">
        <v>3264.67</v>
      </c>
      <c r="Q6" s="5">
        <v>3377.97</v>
      </c>
      <c r="R6" s="5">
        <v>1767.98</v>
      </c>
      <c r="S6" s="5">
        <v>1560.88</v>
      </c>
      <c r="T6" s="5">
        <v>861.1</v>
      </c>
      <c r="U6" s="5">
        <v>1882.1</v>
      </c>
      <c r="V6" s="5">
        <v>1212.04</v>
      </c>
      <c r="W6" s="5">
        <v>477.29</v>
      </c>
      <c r="X6" s="5">
        <v>319.10000000000002</v>
      </c>
      <c r="Y6" s="5">
        <v>1357.4</v>
      </c>
      <c r="Z6" s="5">
        <v>430.15</v>
      </c>
      <c r="AA6" s="5">
        <v>2053.5700000000002</v>
      </c>
      <c r="AB6" s="5">
        <v>437.62</v>
      </c>
      <c r="AC6" s="5">
        <v>269.19</v>
      </c>
      <c r="AD6" s="5">
        <v>376.52</v>
      </c>
      <c r="AE6" s="5">
        <v>456.65</v>
      </c>
      <c r="AF6" s="5">
        <v>380.21</v>
      </c>
      <c r="AG6" s="5">
        <v>447.1</v>
      </c>
      <c r="AH6" s="5">
        <v>509.04</v>
      </c>
      <c r="AI6" s="5">
        <v>404.15</v>
      </c>
      <c r="AJ6" s="5">
        <v>756.67</v>
      </c>
      <c r="AK6" s="5">
        <v>1264.4100000000001</v>
      </c>
      <c r="AL6" s="5">
        <v>376.43</v>
      </c>
      <c r="AM6" s="5">
        <v>457.9</v>
      </c>
      <c r="AN6" s="5">
        <v>175.35</v>
      </c>
      <c r="AO6" s="5">
        <v>661.75</v>
      </c>
      <c r="AP6" s="5">
        <v>171.44</v>
      </c>
      <c r="AQ6" s="5">
        <v>1398.63</v>
      </c>
      <c r="AR6" s="5">
        <v>348.18</v>
      </c>
      <c r="AS6" s="5">
        <v>428.75</v>
      </c>
      <c r="AT6" s="5">
        <v>756.72</v>
      </c>
      <c r="AU6" s="5">
        <v>430.16</v>
      </c>
      <c r="AV6" s="5">
        <v>322.29000000000002</v>
      </c>
      <c r="AW6" s="5">
        <v>656.71</v>
      </c>
      <c r="AX6" s="5">
        <v>494.67</v>
      </c>
      <c r="AY6" s="5">
        <v>689.38</v>
      </c>
      <c r="AZ6" s="5">
        <v>408.03</v>
      </c>
      <c r="BA6" s="5">
        <v>595.17999999999995</v>
      </c>
      <c r="BB6" s="5">
        <v>3645.3</v>
      </c>
      <c r="BC6" s="5">
        <v>631.1</v>
      </c>
      <c r="BD6" s="5">
        <v>498</v>
      </c>
      <c r="BE6" s="5">
        <v>1550.7</v>
      </c>
      <c r="BF6" s="5">
        <v>1470.5</v>
      </c>
      <c r="BG6" s="5">
        <v>344.2</v>
      </c>
      <c r="BH6" s="5">
        <v>611</v>
      </c>
      <c r="BI6" s="5">
        <v>535.79999999999995</v>
      </c>
      <c r="BJ6" s="5">
        <v>539.79999999999995</v>
      </c>
      <c r="BK6" s="5">
        <v>410.8</v>
      </c>
      <c r="BL6" s="5">
        <v>386.7</v>
      </c>
      <c r="BM6" s="5">
        <v>296.81</v>
      </c>
      <c r="BN6" s="5">
        <v>3352.34</v>
      </c>
      <c r="BO6" s="5">
        <v>1042.07</v>
      </c>
      <c r="BP6" s="5">
        <v>778.13</v>
      </c>
      <c r="BQ6" s="5">
        <v>913.63</v>
      </c>
      <c r="BR6" s="5">
        <v>373.16</v>
      </c>
      <c r="BS6" s="5">
        <v>1216.78</v>
      </c>
      <c r="BT6" s="5">
        <v>1001.37</v>
      </c>
      <c r="BU6" s="5">
        <v>76.5</v>
      </c>
      <c r="BV6" s="5">
        <v>457.33</v>
      </c>
      <c r="BW6" s="5">
        <v>898.96</v>
      </c>
      <c r="BX6" s="5">
        <v>379.81</v>
      </c>
      <c r="BY6" s="5">
        <v>436.16</v>
      </c>
      <c r="BZ6" s="5">
        <v>545.54</v>
      </c>
      <c r="CA6" s="5">
        <v>6097.74</v>
      </c>
      <c r="CB6" s="5">
        <v>3493.08</v>
      </c>
      <c r="CC6" s="5">
        <v>546.16999999999996</v>
      </c>
      <c r="CD6" s="5">
        <v>564.92999999999995</v>
      </c>
      <c r="CE6" s="5">
        <v>637.54</v>
      </c>
      <c r="CF6" s="5">
        <v>783.77</v>
      </c>
      <c r="CG6" s="5">
        <v>637.65</v>
      </c>
      <c r="CH6" s="5">
        <v>215.07</v>
      </c>
      <c r="CI6" s="5">
        <v>341.84</v>
      </c>
      <c r="CJ6" s="5">
        <v>616.78</v>
      </c>
      <c r="CK6" s="5">
        <v>649.84</v>
      </c>
      <c r="CL6" s="5">
        <v>550.92999999999995</v>
      </c>
      <c r="CM6" s="5">
        <v>425.91</v>
      </c>
      <c r="CN6" s="5">
        <v>743.06</v>
      </c>
      <c r="CO6" s="5">
        <v>345.74</v>
      </c>
      <c r="CP6" s="5">
        <v>584.42999999999995</v>
      </c>
      <c r="CQ6" s="5">
        <v>208.15</v>
      </c>
      <c r="CR6" s="5">
        <v>114.05</v>
      </c>
      <c r="CS6" s="5">
        <v>546.22</v>
      </c>
      <c r="CT6" s="5">
        <v>1100.06</v>
      </c>
      <c r="CU6" s="5">
        <v>736.41</v>
      </c>
      <c r="CV6" s="5">
        <v>634.20000000000005</v>
      </c>
      <c r="CW6" s="5">
        <v>115.6</v>
      </c>
      <c r="CX6" s="5">
        <v>241.99</v>
      </c>
      <c r="CY6" s="5">
        <v>73.12</v>
      </c>
      <c r="CZ6" s="5">
        <v>103.95</v>
      </c>
      <c r="DA6" s="5">
        <v>130.25</v>
      </c>
      <c r="DB6" s="5">
        <v>608.32000000000005</v>
      </c>
      <c r="DC6" s="5">
        <v>452.43</v>
      </c>
      <c r="DD6" s="5">
        <v>634.53</v>
      </c>
      <c r="DE6" s="5">
        <v>133.06</v>
      </c>
      <c r="DF6" s="5">
        <v>373.06</v>
      </c>
      <c r="DG6" s="5">
        <v>112.18</v>
      </c>
      <c r="DH6" s="5"/>
      <c r="DI6" s="6"/>
      <c r="DJ6" s="6"/>
      <c r="DK6" s="6"/>
      <c r="DL6" s="6"/>
      <c r="DM6" s="6"/>
      <c r="DN6" s="6"/>
      <c r="DO6" s="6"/>
      <c r="DP6" s="6"/>
      <c r="DQ6" s="6"/>
      <c r="DR6" s="6"/>
      <c r="DS6" s="6"/>
      <c r="DT6" s="6"/>
      <c r="DU6" s="6"/>
      <c r="DV6" s="6"/>
      <c r="DW6" s="6"/>
    </row>
    <row r="7" spans="1:127" ht="15.6">
      <c r="A7" s="5">
        <v>2014</v>
      </c>
      <c r="B7" s="5">
        <v>8099.89</v>
      </c>
      <c r="C7" s="5">
        <v>3192.01</v>
      </c>
      <c r="D7" s="5">
        <v>3894.14</v>
      </c>
      <c r="E7" s="5">
        <v>1923.17</v>
      </c>
      <c r="F7" s="5">
        <v>2256.5700000000002</v>
      </c>
      <c r="G7" s="5">
        <v>6504.12</v>
      </c>
      <c r="H7" s="5">
        <v>2369.27</v>
      </c>
      <c r="I7" s="5">
        <v>727.15</v>
      </c>
      <c r="J7" s="5">
        <v>922.18</v>
      </c>
      <c r="K7" s="5">
        <v>1422.76</v>
      </c>
      <c r="L7" s="5">
        <v>1682.38</v>
      </c>
      <c r="M7" s="5">
        <v>1335.85</v>
      </c>
      <c r="N7" s="5">
        <v>1320.05</v>
      </c>
      <c r="O7" s="5">
        <v>780.91</v>
      </c>
      <c r="P7" s="5">
        <v>3414.9</v>
      </c>
      <c r="Q7" s="5">
        <v>3533.68</v>
      </c>
      <c r="R7" s="5">
        <v>1707.25</v>
      </c>
      <c r="S7" s="5">
        <v>1636.88</v>
      </c>
      <c r="T7" s="5">
        <v>901.76</v>
      </c>
      <c r="U7" s="5">
        <v>1926.32</v>
      </c>
      <c r="V7" s="5">
        <v>1272.75</v>
      </c>
      <c r="W7" s="5">
        <v>481.57</v>
      </c>
      <c r="X7" s="5">
        <v>336.2</v>
      </c>
      <c r="Y7" s="5">
        <v>1374.8</v>
      </c>
      <c r="Z7" s="5">
        <v>433.37</v>
      </c>
      <c r="AA7" s="5">
        <v>2285.1</v>
      </c>
      <c r="AB7" s="5">
        <v>444.62</v>
      </c>
      <c r="AC7" s="5">
        <v>286.73</v>
      </c>
      <c r="AD7" s="5">
        <v>412.46</v>
      </c>
      <c r="AE7" s="5">
        <v>520.03</v>
      </c>
      <c r="AF7" s="5">
        <v>434.09</v>
      </c>
      <c r="AG7" s="5">
        <v>382.58</v>
      </c>
      <c r="AH7" s="5">
        <v>570.74</v>
      </c>
      <c r="AI7" s="5">
        <v>436.54</v>
      </c>
      <c r="AJ7" s="5">
        <v>746.94</v>
      </c>
      <c r="AK7" s="5">
        <v>1347.21</v>
      </c>
      <c r="AL7" s="5">
        <v>406.3</v>
      </c>
      <c r="AM7" s="5">
        <v>474.99</v>
      </c>
      <c r="AN7" s="5">
        <v>191.59</v>
      </c>
      <c r="AO7" s="5">
        <v>722.74</v>
      </c>
      <c r="AP7" s="5">
        <v>171.32</v>
      </c>
      <c r="AQ7" s="5">
        <v>1500.7</v>
      </c>
      <c r="AR7" s="5">
        <v>376.27</v>
      </c>
      <c r="AS7" s="5">
        <v>459.57</v>
      </c>
      <c r="AT7" s="5">
        <v>831.11</v>
      </c>
      <c r="AU7" s="5">
        <v>455.54</v>
      </c>
      <c r="AV7" s="5">
        <v>343.8</v>
      </c>
      <c r="AW7" s="5">
        <v>720.62</v>
      </c>
      <c r="AX7" s="5">
        <v>541.58000000000004</v>
      </c>
      <c r="AY7" s="5">
        <v>737.2</v>
      </c>
      <c r="AZ7" s="5">
        <v>443.35</v>
      </c>
      <c r="BA7" s="5">
        <v>646.70000000000005</v>
      </c>
      <c r="BB7" s="5">
        <v>3453.35</v>
      </c>
      <c r="BC7" s="5">
        <v>2382.25</v>
      </c>
      <c r="BD7" s="5">
        <v>510.59</v>
      </c>
      <c r="BE7" s="5">
        <v>4970.41</v>
      </c>
      <c r="BF7" s="5">
        <v>5195.18</v>
      </c>
      <c r="BG7" s="5">
        <v>341.72</v>
      </c>
      <c r="BH7" s="5">
        <v>617.98</v>
      </c>
      <c r="BI7" s="5">
        <v>596.57000000000005</v>
      </c>
      <c r="BJ7" s="5">
        <v>587.41999999999996</v>
      </c>
      <c r="BK7" s="5">
        <v>478.96</v>
      </c>
      <c r="BL7" s="5">
        <v>413.99</v>
      </c>
      <c r="BM7" s="5">
        <v>349.95</v>
      </c>
      <c r="BN7" s="5">
        <v>3574.93</v>
      </c>
      <c r="BO7" s="5">
        <v>1137.99</v>
      </c>
      <c r="BP7" s="5">
        <v>818.45</v>
      </c>
      <c r="BQ7" s="5">
        <v>979.5</v>
      </c>
      <c r="BR7" s="5">
        <v>407.19</v>
      </c>
      <c r="BS7" s="5">
        <v>1305.58</v>
      </c>
      <c r="BT7" s="5">
        <v>1085.71</v>
      </c>
      <c r="BU7" s="5">
        <v>81.55</v>
      </c>
      <c r="BV7" s="5">
        <v>500.01</v>
      </c>
      <c r="BW7" s="5">
        <v>985.91</v>
      </c>
      <c r="BX7" s="5">
        <v>416.03</v>
      </c>
      <c r="BY7" s="5">
        <v>459.06</v>
      </c>
      <c r="BZ7" s="5">
        <v>582.94000000000005</v>
      </c>
      <c r="CA7" s="5">
        <v>6858.45</v>
      </c>
      <c r="CB7" s="5">
        <v>3855.43</v>
      </c>
      <c r="CC7" s="5">
        <v>580.67999999999995</v>
      </c>
      <c r="CD7" s="5">
        <v>1565.26</v>
      </c>
      <c r="CE7" s="5">
        <v>702.9</v>
      </c>
      <c r="CF7" s="5">
        <v>868.42</v>
      </c>
      <c r="CG7" s="5">
        <v>680.1</v>
      </c>
      <c r="CH7" s="5">
        <v>231.03</v>
      </c>
      <c r="CI7" s="5">
        <v>377.18</v>
      </c>
      <c r="CJ7" s="5">
        <v>1760.95</v>
      </c>
      <c r="CK7" s="5">
        <v>674.97</v>
      </c>
      <c r="CL7" s="5">
        <v>576.30999999999995</v>
      </c>
      <c r="CM7" s="5">
        <v>460.68</v>
      </c>
      <c r="CN7" s="5">
        <v>787.16</v>
      </c>
      <c r="CO7" s="5">
        <v>375.4</v>
      </c>
      <c r="CP7" s="5">
        <v>624.15</v>
      </c>
      <c r="CQ7" s="5">
        <v>227.24</v>
      </c>
      <c r="CR7" s="5">
        <v>123.94</v>
      </c>
      <c r="CS7" s="5">
        <v>601</v>
      </c>
      <c r="CT7" s="5">
        <v>1047.46</v>
      </c>
      <c r="CU7" s="5">
        <v>519.72</v>
      </c>
      <c r="CV7" s="5">
        <v>650.52</v>
      </c>
      <c r="CW7" s="5">
        <v>126.89</v>
      </c>
      <c r="CX7" s="5">
        <v>213.22</v>
      </c>
      <c r="CY7" s="5">
        <v>64.489999999999995</v>
      </c>
      <c r="CZ7" s="5">
        <v>101.8</v>
      </c>
      <c r="DA7" s="5">
        <v>103.51</v>
      </c>
      <c r="DB7" s="5">
        <v>678</v>
      </c>
      <c r="DC7" s="5">
        <v>500.14</v>
      </c>
      <c r="DD7" s="5">
        <v>716.75</v>
      </c>
      <c r="DE7" s="5">
        <v>149.97999999999999</v>
      </c>
      <c r="DF7" s="5">
        <v>425.88</v>
      </c>
      <c r="DG7" s="5">
        <v>140.82</v>
      </c>
      <c r="DH7" s="5"/>
      <c r="DI7" s="6"/>
      <c r="DJ7" s="6"/>
      <c r="DK7" s="6"/>
      <c r="DL7" s="6"/>
      <c r="DM7" s="6"/>
      <c r="DN7" s="6"/>
      <c r="DO7" s="6"/>
      <c r="DP7" s="6"/>
      <c r="DQ7" s="6"/>
      <c r="DR7" s="6"/>
      <c r="DS7" s="6"/>
      <c r="DT7" s="6"/>
      <c r="DU7" s="6"/>
      <c r="DV7" s="6"/>
      <c r="DW7" s="6"/>
    </row>
    <row r="8" spans="1:127" ht="15.6">
      <c r="A8" s="5">
        <v>2015</v>
      </c>
      <c r="B8" s="5">
        <v>7888.59</v>
      </c>
      <c r="C8" s="5">
        <v>3451.54</v>
      </c>
      <c r="D8" s="5">
        <v>3691.58</v>
      </c>
      <c r="E8" s="5">
        <v>1958.98</v>
      </c>
      <c r="F8" s="5">
        <v>2348.0500000000002</v>
      </c>
      <c r="G8" s="5">
        <v>6648.29</v>
      </c>
      <c r="H8" s="5">
        <v>2760.78</v>
      </c>
      <c r="I8" s="5">
        <v>844.75</v>
      </c>
      <c r="J8" s="5">
        <v>947.46</v>
      </c>
      <c r="K8" s="5">
        <v>1541.97</v>
      </c>
      <c r="L8" s="5">
        <v>1647.7</v>
      </c>
      <c r="M8" s="5">
        <v>1376.26</v>
      </c>
      <c r="N8" s="5">
        <v>1413.41</v>
      </c>
      <c r="O8" s="5">
        <v>873.04</v>
      </c>
      <c r="P8" s="5">
        <v>3497.83</v>
      </c>
      <c r="Q8" s="5">
        <v>3632.86</v>
      </c>
      <c r="R8" s="5">
        <v>1677.53</v>
      </c>
      <c r="S8" s="5">
        <v>1668.57</v>
      </c>
      <c r="T8" s="5">
        <v>920.47</v>
      </c>
      <c r="U8" s="5">
        <v>1957.29</v>
      </c>
      <c r="V8" s="5">
        <v>1323.92</v>
      </c>
      <c r="W8" s="5">
        <v>455.22</v>
      </c>
      <c r="X8" s="5">
        <v>356.17</v>
      </c>
      <c r="Y8" s="5">
        <v>1339.56</v>
      </c>
      <c r="Z8" s="5">
        <v>426.15</v>
      </c>
      <c r="AA8" s="5">
        <v>2378.41</v>
      </c>
      <c r="AB8" s="5">
        <v>403.84</v>
      </c>
      <c r="AC8" s="5">
        <v>305.49</v>
      </c>
      <c r="AD8" s="5">
        <v>399.49</v>
      </c>
      <c r="AE8" s="5">
        <v>519.66999999999996</v>
      </c>
      <c r="AF8" s="5">
        <v>442.21</v>
      </c>
      <c r="AG8" s="5">
        <v>365.39</v>
      </c>
      <c r="AH8" s="5">
        <v>572.63</v>
      </c>
      <c r="AI8" s="5">
        <v>389.94</v>
      </c>
      <c r="AJ8" s="5">
        <v>686.51</v>
      </c>
      <c r="AK8" s="5">
        <v>1272.96</v>
      </c>
      <c r="AL8" s="5">
        <v>404.95</v>
      </c>
      <c r="AM8" s="5">
        <v>513.57000000000005</v>
      </c>
      <c r="AN8" s="5">
        <v>197.65</v>
      </c>
      <c r="AO8" s="5">
        <v>604.26</v>
      </c>
      <c r="AP8" s="5">
        <v>164.88</v>
      </c>
      <c r="AQ8" s="5">
        <v>1619.5</v>
      </c>
      <c r="AR8" s="5">
        <v>383.59</v>
      </c>
      <c r="AS8" s="5">
        <v>464.21</v>
      </c>
      <c r="AT8" s="5">
        <v>854.28</v>
      </c>
      <c r="AU8" s="5">
        <v>460.13</v>
      </c>
      <c r="AV8" s="5">
        <v>347.49</v>
      </c>
      <c r="AW8" s="5">
        <v>735.99</v>
      </c>
      <c r="AX8" s="5">
        <v>555.52</v>
      </c>
      <c r="AY8" s="5">
        <v>743.62</v>
      </c>
      <c r="AZ8" s="5">
        <v>449.9</v>
      </c>
      <c r="BA8" s="5">
        <v>661.1</v>
      </c>
      <c r="BB8" s="5">
        <v>4081.91</v>
      </c>
      <c r="BC8" s="5">
        <v>2348.92</v>
      </c>
      <c r="BD8" s="5">
        <v>527.02</v>
      </c>
      <c r="BE8" s="5">
        <v>5509.68</v>
      </c>
      <c r="BF8" s="5">
        <v>5879.06</v>
      </c>
      <c r="BG8" s="5">
        <v>350.66</v>
      </c>
      <c r="BH8" s="5">
        <v>632.59026484156504</v>
      </c>
      <c r="BI8" s="5">
        <v>633.49</v>
      </c>
      <c r="BJ8" s="5">
        <v>617.07000000000005</v>
      </c>
      <c r="BK8" s="5">
        <v>506.22</v>
      </c>
      <c r="BL8" s="5">
        <v>431.18</v>
      </c>
      <c r="BM8" s="5">
        <v>1343.5</v>
      </c>
      <c r="BN8" s="5">
        <v>3600.4</v>
      </c>
      <c r="BO8" s="5">
        <v>1182.02</v>
      </c>
      <c r="BP8" s="5">
        <v>852.17</v>
      </c>
      <c r="BQ8" s="5">
        <v>1006.33</v>
      </c>
      <c r="BR8" s="5">
        <v>427.9</v>
      </c>
      <c r="BS8" s="5">
        <v>1307.5</v>
      </c>
      <c r="BT8" s="5">
        <v>1117.6600000000001</v>
      </c>
      <c r="BU8" s="5">
        <v>83.57</v>
      </c>
      <c r="BV8" s="5">
        <v>514.28</v>
      </c>
      <c r="BW8" s="5">
        <v>1015.95</v>
      </c>
      <c r="BX8" s="5">
        <v>437.34</v>
      </c>
      <c r="BY8" s="5">
        <v>472.07</v>
      </c>
      <c r="BZ8" s="5">
        <v>580.38</v>
      </c>
      <c r="CA8" s="5">
        <v>7764.81</v>
      </c>
      <c r="CB8" s="5">
        <v>4056.19</v>
      </c>
      <c r="CC8" s="5">
        <v>605.02</v>
      </c>
      <c r="CD8" s="5">
        <v>661.03</v>
      </c>
      <c r="CE8" s="5">
        <v>747.7</v>
      </c>
      <c r="CF8" s="5">
        <v>887.5</v>
      </c>
      <c r="CG8" s="5">
        <v>728.03</v>
      </c>
      <c r="CH8" s="5">
        <v>244.64</v>
      </c>
      <c r="CI8" s="5">
        <v>433.74</v>
      </c>
      <c r="CJ8" s="5">
        <v>665.19</v>
      </c>
      <c r="CK8" s="5">
        <v>720.59</v>
      </c>
      <c r="CL8" s="5">
        <v>592.67999999999995</v>
      </c>
      <c r="CM8" s="5">
        <v>497.22</v>
      </c>
      <c r="CN8" s="5">
        <v>812.71</v>
      </c>
      <c r="CO8" s="5">
        <v>408.1</v>
      </c>
      <c r="CP8" s="5">
        <v>496.16</v>
      </c>
      <c r="CQ8" s="5">
        <v>239.24</v>
      </c>
      <c r="CR8" s="5">
        <v>144.19</v>
      </c>
      <c r="CS8" s="5">
        <v>631</v>
      </c>
      <c r="CT8" s="5">
        <v>1039.76</v>
      </c>
      <c r="CU8" s="5">
        <v>509.67</v>
      </c>
      <c r="CV8" s="5">
        <v>641.53</v>
      </c>
      <c r="CW8" s="5">
        <v>135.93</v>
      </c>
      <c r="CX8" s="5">
        <v>208.92</v>
      </c>
      <c r="CY8" s="5">
        <v>65.45</v>
      </c>
      <c r="CZ8" s="5">
        <v>101.56</v>
      </c>
      <c r="DA8" s="5">
        <v>107.24</v>
      </c>
      <c r="DB8" s="5">
        <v>714.15</v>
      </c>
      <c r="DC8" s="5">
        <v>528.27</v>
      </c>
      <c r="DD8" s="5">
        <v>799.82</v>
      </c>
      <c r="DE8" s="5">
        <v>159.66</v>
      </c>
      <c r="DF8" s="5">
        <v>453.1</v>
      </c>
      <c r="DG8" s="5">
        <v>160.55000000000001</v>
      </c>
      <c r="DH8" s="5"/>
      <c r="DI8" s="6"/>
      <c r="DJ8" s="6"/>
      <c r="DK8" s="6"/>
      <c r="DL8" s="6"/>
      <c r="DM8" s="6"/>
      <c r="DN8" s="6"/>
      <c r="DO8" s="6"/>
      <c r="DP8" s="6"/>
      <c r="DQ8" s="6"/>
      <c r="DR8" s="6"/>
      <c r="DS8" s="6"/>
      <c r="DT8" s="6"/>
      <c r="DU8" s="6"/>
      <c r="DV8" s="6"/>
      <c r="DW8" s="6"/>
    </row>
    <row r="9" spans="1:127" ht="15.6">
      <c r="A9" s="5">
        <v>2016</v>
      </c>
      <c r="B9" s="5">
        <v>8045.54</v>
      </c>
      <c r="C9" s="5">
        <v>3627.76</v>
      </c>
      <c r="D9" s="5">
        <v>3976.15</v>
      </c>
      <c r="E9" s="5">
        <v>2038.14</v>
      </c>
      <c r="F9" s="5">
        <v>2482.69</v>
      </c>
      <c r="G9" s="5">
        <v>6818.92</v>
      </c>
      <c r="H9" s="5">
        <v>2974.93</v>
      </c>
      <c r="I9" s="5">
        <v>930.03</v>
      </c>
      <c r="J9" s="5">
        <v>1054.1600000000001</v>
      </c>
      <c r="K9" s="5">
        <v>1652.07</v>
      </c>
      <c r="L9" s="5">
        <v>1850.32</v>
      </c>
      <c r="M9" s="5">
        <v>1507.39</v>
      </c>
      <c r="N9" s="5">
        <v>1527.42</v>
      </c>
      <c r="O9" s="5">
        <v>998.04</v>
      </c>
      <c r="P9" s="5">
        <v>3726.2</v>
      </c>
      <c r="Q9" s="5">
        <v>3980.68</v>
      </c>
      <c r="R9" s="5">
        <v>1743.59</v>
      </c>
      <c r="S9" s="5">
        <v>1825.91</v>
      </c>
      <c r="T9" s="5">
        <v>998.28</v>
      </c>
      <c r="U9" s="5">
        <v>2094.6999999999998</v>
      </c>
      <c r="V9" s="5">
        <v>1326.6</v>
      </c>
      <c r="W9" s="5">
        <v>473.76</v>
      </c>
      <c r="X9" s="5">
        <v>419.85</v>
      </c>
      <c r="Y9" s="5">
        <v>1469.1</v>
      </c>
      <c r="Z9" s="5">
        <v>460.12</v>
      </c>
      <c r="AA9" s="5">
        <v>2562.66</v>
      </c>
      <c r="AB9" s="5">
        <v>411.17</v>
      </c>
      <c r="AC9" s="5">
        <v>336.07</v>
      </c>
      <c r="AD9" s="5">
        <v>438.78</v>
      </c>
      <c r="AE9" s="5">
        <v>523.05999999999995</v>
      </c>
      <c r="AF9" s="5">
        <v>482.7</v>
      </c>
      <c r="AG9" s="5">
        <v>383.47</v>
      </c>
      <c r="AH9" s="5">
        <v>617.57000000000005</v>
      </c>
      <c r="AI9" s="5">
        <v>408.24</v>
      </c>
      <c r="AJ9" s="5">
        <v>736.33</v>
      </c>
      <c r="AK9" s="5">
        <v>1366.55</v>
      </c>
      <c r="AL9" s="5">
        <v>431.43</v>
      </c>
      <c r="AM9" s="5">
        <v>517.04</v>
      </c>
      <c r="AN9" s="5">
        <v>212.17</v>
      </c>
      <c r="AO9" s="5">
        <v>640.6</v>
      </c>
      <c r="AP9" s="5">
        <v>176.18</v>
      </c>
      <c r="AQ9" s="5">
        <v>1708.38</v>
      </c>
      <c r="AR9" s="5">
        <v>403.65</v>
      </c>
      <c r="AS9" s="5">
        <v>475.42</v>
      </c>
      <c r="AT9" s="5">
        <v>875.05</v>
      </c>
      <c r="AU9" s="5">
        <v>467.98</v>
      </c>
      <c r="AV9" s="5">
        <v>365.47</v>
      </c>
      <c r="AW9" s="5">
        <v>772.3</v>
      </c>
      <c r="AX9" s="5">
        <v>526.23</v>
      </c>
      <c r="AY9" s="5">
        <v>700.55</v>
      </c>
      <c r="AZ9" s="5">
        <v>409.78</v>
      </c>
      <c r="BA9" s="5">
        <v>697.6</v>
      </c>
      <c r="BB9" s="5">
        <v>4238.78</v>
      </c>
      <c r="BC9" s="5">
        <v>2484.5500000000002</v>
      </c>
      <c r="BD9" s="5">
        <v>566.75</v>
      </c>
      <c r="BE9" s="5">
        <v>6171.19</v>
      </c>
      <c r="BF9" s="5">
        <v>6456.98</v>
      </c>
      <c r="BG9" s="5">
        <v>358.47</v>
      </c>
      <c r="BH9" s="5">
        <v>685.11551411178004</v>
      </c>
      <c r="BI9" s="5">
        <v>684.24</v>
      </c>
      <c r="BJ9" s="5">
        <v>657.35</v>
      </c>
      <c r="BK9" s="5">
        <v>540.71</v>
      </c>
      <c r="BL9" s="5">
        <v>455.88</v>
      </c>
      <c r="BM9" s="5">
        <v>1401.59</v>
      </c>
      <c r="BN9" s="5">
        <v>3727.24</v>
      </c>
      <c r="BO9" s="5">
        <v>1152.19</v>
      </c>
      <c r="BP9" s="5">
        <v>889.4</v>
      </c>
      <c r="BQ9" s="5">
        <v>986.93</v>
      </c>
      <c r="BR9" s="5">
        <v>457.31</v>
      </c>
      <c r="BS9" s="5">
        <v>1321.68</v>
      </c>
      <c r="BT9" s="5">
        <v>1128.22</v>
      </c>
      <c r="BU9" s="5">
        <v>85.81</v>
      </c>
      <c r="BV9" s="5">
        <v>533.63</v>
      </c>
      <c r="BW9" s="5">
        <v>1057.1300000000001</v>
      </c>
      <c r="BX9" s="5">
        <v>463.82</v>
      </c>
      <c r="BY9" s="5">
        <v>461.88</v>
      </c>
      <c r="BZ9" s="5">
        <v>592.75</v>
      </c>
      <c r="CA9" s="5">
        <v>9020.68</v>
      </c>
      <c r="CB9" s="5">
        <v>4478.5600000000004</v>
      </c>
      <c r="CC9" s="5">
        <v>646.12</v>
      </c>
      <c r="CD9" s="5">
        <v>685.4</v>
      </c>
      <c r="CE9" s="5">
        <v>809.29</v>
      </c>
      <c r="CF9" s="5">
        <v>929.5</v>
      </c>
      <c r="CG9" s="5">
        <v>763.09</v>
      </c>
      <c r="CH9" s="5">
        <v>262.91000000000003</v>
      </c>
      <c r="CI9" s="5">
        <v>475.6</v>
      </c>
      <c r="CJ9" s="5">
        <v>707.9</v>
      </c>
      <c r="CK9" s="5">
        <v>759.37</v>
      </c>
      <c r="CL9" s="5">
        <v>640.66999999999996</v>
      </c>
      <c r="CM9" s="5">
        <v>531.80999999999995</v>
      </c>
      <c r="CN9" s="5">
        <v>869.64</v>
      </c>
      <c r="CO9" s="5">
        <v>435.9</v>
      </c>
      <c r="CP9" s="5">
        <v>510.47</v>
      </c>
      <c r="CQ9" s="5">
        <v>245.87</v>
      </c>
      <c r="CR9" s="5">
        <v>156.03</v>
      </c>
      <c r="CS9" s="5">
        <v>453.8</v>
      </c>
      <c r="CT9" s="5">
        <v>1039.06</v>
      </c>
      <c r="CU9" s="5">
        <v>518.52</v>
      </c>
      <c r="CV9" s="5">
        <v>632.03</v>
      </c>
      <c r="CW9" s="5">
        <v>143.91</v>
      </c>
      <c r="CX9" s="5">
        <v>204.98</v>
      </c>
      <c r="CY9" s="5">
        <v>65.55</v>
      </c>
      <c r="CZ9" s="5">
        <v>107.87</v>
      </c>
      <c r="DA9" s="5">
        <v>112.56</v>
      </c>
      <c r="DB9" s="5">
        <v>771.33</v>
      </c>
      <c r="DC9" s="5">
        <v>563.41999999999996</v>
      </c>
      <c r="DD9" s="5">
        <v>867.86</v>
      </c>
      <c r="DE9" s="5">
        <v>172.24</v>
      </c>
      <c r="DF9" s="5">
        <v>488.6</v>
      </c>
      <c r="DG9" s="5">
        <v>174.04</v>
      </c>
      <c r="DH9" s="5"/>
      <c r="DI9" s="6"/>
      <c r="DJ9" s="6"/>
      <c r="DK9" s="6"/>
      <c r="DL9" s="6"/>
      <c r="DM9" s="6"/>
      <c r="DN9" s="6"/>
      <c r="DO9" s="6"/>
      <c r="DP9" s="6"/>
      <c r="DQ9" s="6"/>
      <c r="DR9" s="6"/>
      <c r="DS9" s="6"/>
      <c r="DT9" s="6"/>
      <c r="DU9" s="6"/>
      <c r="DV9" s="6"/>
      <c r="DW9" s="6"/>
    </row>
    <row r="10" spans="1:127" ht="15.6">
      <c r="A10" s="5">
        <v>2017</v>
      </c>
      <c r="B10" s="5">
        <v>8977.41</v>
      </c>
      <c r="C10" s="5">
        <v>3837.39</v>
      </c>
      <c r="D10" s="5">
        <v>4358.43</v>
      </c>
      <c r="E10" s="5">
        <v>2153.33</v>
      </c>
      <c r="F10" s="5">
        <v>2802.18</v>
      </c>
      <c r="G10" s="5">
        <v>7535.95</v>
      </c>
      <c r="H10" s="5">
        <v>3353.45</v>
      </c>
      <c r="I10" s="5">
        <v>1023.76</v>
      </c>
      <c r="J10" s="5">
        <v>1140.21</v>
      </c>
      <c r="K10" s="5">
        <v>1775.13</v>
      </c>
      <c r="L10" s="5">
        <v>2011.23</v>
      </c>
      <c r="M10" s="5">
        <v>1633.94</v>
      </c>
      <c r="N10" s="5">
        <v>1731.58</v>
      </c>
      <c r="O10" s="5">
        <v>1073.27</v>
      </c>
      <c r="P10" s="5">
        <v>3968.13</v>
      </c>
      <c r="Q10" s="5">
        <v>4620.7700000000004</v>
      </c>
      <c r="R10" s="5">
        <v>1739.9</v>
      </c>
      <c r="S10" s="5">
        <v>2110.4</v>
      </c>
      <c r="T10" s="5">
        <v>1058.03</v>
      </c>
      <c r="U10" s="5">
        <v>2138.21</v>
      </c>
      <c r="V10" s="5">
        <v>1370.52</v>
      </c>
      <c r="W10" s="5">
        <v>488.57</v>
      </c>
      <c r="X10" s="5">
        <v>294.76</v>
      </c>
      <c r="Y10" s="5">
        <v>1684.41</v>
      </c>
      <c r="Z10" s="5">
        <v>412.33</v>
      </c>
      <c r="AA10" s="5">
        <v>2758.81</v>
      </c>
      <c r="AB10" s="5">
        <v>484.33</v>
      </c>
      <c r="AC10" s="5">
        <v>359.77</v>
      </c>
      <c r="AD10" s="5">
        <v>452.37</v>
      </c>
      <c r="AE10" s="5">
        <v>581.87</v>
      </c>
      <c r="AF10" s="5">
        <v>557.62</v>
      </c>
      <c r="AG10" s="5">
        <v>428.48</v>
      </c>
      <c r="AH10" s="5">
        <v>715.55</v>
      </c>
      <c r="AI10" s="5">
        <v>404.43</v>
      </c>
      <c r="AJ10" s="5">
        <v>858.56</v>
      </c>
      <c r="AK10" s="5">
        <v>1475.17</v>
      </c>
      <c r="AL10" s="5">
        <v>490.87</v>
      </c>
      <c r="AM10" s="5">
        <v>633.49</v>
      </c>
      <c r="AN10" s="5">
        <v>219.85</v>
      </c>
      <c r="AO10" s="5">
        <v>727.63</v>
      </c>
      <c r="AP10" s="5">
        <v>176.2</v>
      </c>
      <c r="AQ10" s="5">
        <v>1828.7071375114699</v>
      </c>
      <c r="AR10" s="5">
        <v>420.57027437788901</v>
      </c>
      <c r="AS10" s="5">
        <v>483.57613041056101</v>
      </c>
      <c r="AT10" s="5">
        <v>971.28614505323799</v>
      </c>
      <c r="AU10" s="5">
        <v>470.53737294733702</v>
      </c>
      <c r="AV10" s="5">
        <v>394.35073752091898</v>
      </c>
      <c r="AW10" s="5">
        <v>852.75893954965295</v>
      </c>
      <c r="AX10" s="5">
        <v>579.68632098191495</v>
      </c>
      <c r="AY10" s="5">
        <v>760.11752381978602</v>
      </c>
      <c r="AZ10" s="5">
        <v>430.32207843064901</v>
      </c>
      <c r="BA10" s="5">
        <v>751.10294932857801</v>
      </c>
      <c r="BB10" s="5">
        <v>4724.87</v>
      </c>
      <c r="BC10" s="5">
        <v>2530.87</v>
      </c>
      <c r="BD10" s="5">
        <v>643.02</v>
      </c>
      <c r="BE10" s="5">
        <v>2734.55</v>
      </c>
      <c r="BF10" s="5">
        <v>1944.6</v>
      </c>
      <c r="BG10" s="5">
        <v>384.53</v>
      </c>
      <c r="BH10" s="5">
        <v>723.89998703643903</v>
      </c>
      <c r="BI10" s="5">
        <v>748.81</v>
      </c>
      <c r="BJ10" s="5">
        <v>750.43</v>
      </c>
      <c r="BK10" s="5">
        <v>594.4</v>
      </c>
      <c r="BL10" s="5">
        <v>513.58000000000004</v>
      </c>
      <c r="BM10" s="5">
        <v>1381.48</v>
      </c>
      <c r="BN10" s="5">
        <v>3843.54</v>
      </c>
      <c r="BO10" s="5">
        <v>1025.6199999999999</v>
      </c>
      <c r="BP10" s="5">
        <v>897.92</v>
      </c>
      <c r="BQ10" s="5">
        <v>924.59</v>
      </c>
      <c r="BR10" s="5">
        <v>477.21</v>
      </c>
      <c r="BS10" s="5">
        <v>1178.52</v>
      </c>
      <c r="BT10" s="5">
        <v>1067.3</v>
      </c>
      <c r="BU10" s="5">
        <v>87.65</v>
      </c>
      <c r="BV10" s="5">
        <v>563.85</v>
      </c>
      <c r="BW10" s="5">
        <v>908.03</v>
      </c>
      <c r="BX10" s="5">
        <v>474.76</v>
      </c>
      <c r="BY10" s="5">
        <v>386.47</v>
      </c>
      <c r="BZ10" s="5">
        <v>573.69000000000005</v>
      </c>
      <c r="CA10" s="5">
        <v>10335.18</v>
      </c>
      <c r="CB10" s="5">
        <v>5217.18</v>
      </c>
      <c r="CC10" s="5">
        <v>706.86</v>
      </c>
      <c r="CD10" s="5">
        <v>706.11</v>
      </c>
      <c r="CE10" s="5">
        <v>725.04</v>
      </c>
      <c r="CF10" s="5">
        <v>887.4</v>
      </c>
      <c r="CG10" s="5">
        <v>826.27340031433198</v>
      </c>
      <c r="CH10" s="5">
        <v>275.14</v>
      </c>
      <c r="CI10" s="5">
        <v>445.27</v>
      </c>
      <c r="CJ10" s="5">
        <v>589.95000000000005</v>
      </c>
      <c r="CK10" s="5">
        <v>632.41999999999996</v>
      </c>
      <c r="CL10" s="5">
        <v>568.88</v>
      </c>
      <c r="CM10" s="5">
        <v>438.27</v>
      </c>
      <c r="CN10" s="5">
        <v>819.07</v>
      </c>
      <c r="CO10" s="5">
        <v>1756.4</v>
      </c>
      <c r="CP10" s="5">
        <v>411.26</v>
      </c>
      <c r="CQ10" s="5">
        <v>232.88</v>
      </c>
      <c r="CR10" s="5">
        <v>175.07</v>
      </c>
      <c r="CS10" s="5">
        <v>438.8</v>
      </c>
      <c r="CT10" s="5">
        <v>1159.2</v>
      </c>
      <c r="CU10" s="5">
        <v>565.49</v>
      </c>
      <c r="CV10" s="5">
        <v>662.53</v>
      </c>
      <c r="CW10" s="5">
        <v>159.12</v>
      </c>
      <c r="CX10" s="5">
        <v>218.49</v>
      </c>
      <c r="CY10" s="5">
        <v>71.98</v>
      </c>
      <c r="CZ10" s="5">
        <v>118.11</v>
      </c>
      <c r="DA10" s="5">
        <v>123</v>
      </c>
      <c r="DB10" s="5">
        <v>872.57</v>
      </c>
      <c r="DC10" s="5">
        <v>617.86</v>
      </c>
      <c r="DD10" s="5">
        <v>1016.14</v>
      </c>
      <c r="DE10" s="5">
        <v>203.75</v>
      </c>
      <c r="DF10" s="5">
        <v>545.95000000000005</v>
      </c>
      <c r="DG10" s="5">
        <v>196.01</v>
      </c>
      <c r="DH10" s="5"/>
      <c r="DI10" s="6"/>
      <c r="DJ10" s="6"/>
      <c r="DK10" s="6"/>
      <c r="DL10" s="6"/>
      <c r="DM10" s="6"/>
      <c r="DN10" s="6"/>
      <c r="DO10" s="6"/>
      <c r="DP10" s="6"/>
      <c r="DQ10" s="6"/>
      <c r="DR10" s="6"/>
      <c r="DS10" s="6"/>
      <c r="DT10" s="6"/>
      <c r="DU10" s="6"/>
      <c r="DV10" s="6"/>
      <c r="DW10" s="6"/>
    </row>
    <row r="11" spans="1:127" ht="15.6">
      <c r="A11" s="5">
        <v>2018</v>
      </c>
      <c r="B11" s="5">
        <v>9763.48</v>
      </c>
      <c r="C11" s="5">
        <v>4004.14</v>
      </c>
      <c r="D11" s="5">
        <v>4766.3100000000004</v>
      </c>
      <c r="E11" s="5">
        <v>2190.21</v>
      </c>
      <c r="F11" s="5">
        <v>2933.88</v>
      </c>
      <c r="G11" s="5">
        <v>8167.59</v>
      </c>
      <c r="H11" s="5">
        <v>3611.07</v>
      </c>
      <c r="I11" s="5">
        <v>1020.11</v>
      </c>
      <c r="J11" s="5">
        <v>1222.8399999999999</v>
      </c>
      <c r="K11" s="5">
        <v>1908.27</v>
      </c>
      <c r="L11" s="5">
        <v>2105.4499999999998</v>
      </c>
      <c r="M11" s="5">
        <v>1671.06</v>
      </c>
      <c r="N11" s="5">
        <v>1876.98</v>
      </c>
      <c r="O11" s="5">
        <v>1028.04</v>
      </c>
      <c r="P11" s="5">
        <v>4160.13</v>
      </c>
      <c r="Q11" s="5">
        <v>4953.67</v>
      </c>
      <c r="R11" s="5">
        <v>1921.18</v>
      </c>
      <c r="S11" s="5">
        <v>2387.1799999999998</v>
      </c>
      <c r="T11" s="5">
        <v>1152.53</v>
      </c>
      <c r="U11" s="5">
        <v>2234.2199999999998</v>
      </c>
      <c r="V11" s="5">
        <v>1465.98</v>
      </c>
      <c r="W11" s="5">
        <v>553.16</v>
      </c>
      <c r="X11" s="5">
        <v>303.58999999999997</v>
      </c>
      <c r="Y11" s="5">
        <v>1895.25</v>
      </c>
      <c r="Z11" s="5">
        <v>478.45</v>
      </c>
      <c r="AA11" s="5">
        <v>2862.49</v>
      </c>
      <c r="AB11" s="5">
        <v>494.91</v>
      </c>
      <c r="AC11" s="5">
        <v>399.81</v>
      </c>
      <c r="AD11" s="5">
        <v>503.37</v>
      </c>
      <c r="AE11" s="5">
        <v>650.95000000000005</v>
      </c>
      <c r="AF11" s="5">
        <v>639.53</v>
      </c>
      <c r="AG11" s="5">
        <v>445.23</v>
      </c>
      <c r="AH11" s="5">
        <v>810.16</v>
      </c>
      <c r="AI11" s="5">
        <v>424.37</v>
      </c>
      <c r="AJ11" s="5">
        <v>911.58</v>
      </c>
      <c r="AK11" s="5">
        <v>1539.37</v>
      </c>
      <c r="AL11" s="5">
        <v>551.77</v>
      </c>
      <c r="AM11" s="5">
        <v>647.52</v>
      </c>
      <c r="AN11" s="5">
        <v>238.54</v>
      </c>
      <c r="AO11" s="5">
        <v>840.52</v>
      </c>
      <c r="AP11" s="5">
        <v>181.66</v>
      </c>
      <c r="AQ11" s="5">
        <v>1768.67600538892</v>
      </c>
      <c r="AR11" s="5">
        <v>356.44833368632698</v>
      </c>
      <c r="AS11" s="5">
        <v>349.60235083660302</v>
      </c>
      <c r="AT11" s="5">
        <v>1225.4478425971599</v>
      </c>
      <c r="AU11" s="5">
        <v>376.61192667863497</v>
      </c>
      <c r="AV11" s="5">
        <v>407.59073258097698</v>
      </c>
      <c r="AW11" s="5">
        <v>1031.81458697422</v>
      </c>
      <c r="AX11" s="5">
        <v>756.00256231278604</v>
      </c>
      <c r="AY11" s="5">
        <v>925.94704364014694</v>
      </c>
      <c r="AZ11" s="5">
        <v>393.86569803277001</v>
      </c>
      <c r="BA11" s="5">
        <v>721.16009194771902</v>
      </c>
      <c r="BB11" s="5">
        <v>5076.21</v>
      </c>
      <c r="BC11" s="5">
        <v>2273.9699999999998</v>
      </c>
      <c r="BD11" s="5">
        <v>714.42</v>
      </c>
      <c r="BE11" s="5">
        <v>3351.54</v>
      </c>
      <c r="BF11" s="5">
        <v>1991.5</v>
      </c>
      <c r="BG11" s="5">
        <v>451.9</v>
      </c>
      <c r="BH11" s="5">
        <v>826.06739187852895</v>
      </c>
      <c r="BI11" s="5">
        <v>818.23</v>
      </c>
      <c r="BJ11" s="5">
        <v>784.69</v>
      </c>
      <c r="BK11" s="5">
        <v>653.49</v>
      </c>
      <c r="BL11" s="5">
        <v>556.36</v>
      </c>
      <c r="BM11" s="5">
        <v>1377.83</v>
      </c>
      <c r="BN11" s="5">
        <v>3667.54</v>
      </c>
      <c r="BO11" s="5">
        <v>941.32</v>
      </c>
      <c r="BP11" s="5">
        <v>932.09</v>
      </c>
      <c r="BQ11" s="5">
        <v>819.89</v>
      </c>
      <c r="BR11" s="5">
        <v>516.12</v>
      </c>
      <c r="BS11" s="5">
        <v>1227.42</v>
      </c>
      <c r="BT11" s="5">
        <v>1124.9000000000001</v>
      </c>
      <c r="BU11" s="5">
        <v>77.180000000000007</v>
      </c>
      <c r="BV11" s="5">
        <v>592.41999999999996</v>
      </c>
      <c r="BW11" s="5">
        <v>959.66</v>
      </c>
      <c r="BX11" s="5">
        <v>499.92</v>
      </c>
      <c r="BY11" s="5">
        <v>377.19</v>
      </c>
      <c r="BZ11" s="5">
        <v>597.04</v>
      </c>
      <c r="CA11" s="5">
        <v>11367.89</v>
      </c>
      <c r="CB11" s="5">
        <v>5663.75</v>
      </c>
      <c r="CC11" s="5">
        <v>567.35</v>
      </c>
      <c r="CD11" s="5">
        <v>691.63</v>
      </c>
      <c r="CE11" s="5">
        <v>745.07</v>
      </c>
      <c r="CF11" s="5">
        <v>1012.8</v>
      </c>
      <c r="CG11" s="5">
        <v>894.68834877538404</v>
      </c>
      <c r="CH11" s="5">
        <v>300.18</v>
      </c>
      <c r="CI11" s="5">
        <v>449.21</v>
      </c>
      <c r="CJ11" s="5">
        <v>350.33</v>
      </c>
      <c r="CK11" s="5">
        <v>657.38</v>
      </c>
      <c r="CL11" s="5">
        <v>631.22</v>
      </c>
      <c r="CM11" s="5">
        <v>553.34928571428497</v>
      </c>
      <c r="CN11" s="5">
        <v>889.91</v>
      </c>
      <c r="CO11" s="5">
        <v>435.9</v>
      </c>
      <c r="CP11" s="5">
        <v>448.93</v>
      </c>
      <c r="CQ11" s="5">
        <v>247.52</v>
      </c>
      <c r="CR11" s="5">
        <v>196.99</v>
      </c>
      <c r="CS11" s="5">
        <v>484.87</v>
      </c>
      <c r="CT11" s="5">
        <v>1266.94</v>
      </c>
      <c r="CU11" s="5">
        <v>555.86</v>
      </c>
      <c r="CV11" s="5">
        <v>680.08</v>
      </c>
      <c r="CW11" s="5">
        <v>172.02</v>
      </c>
      <c r="CX11" s="5">
        <v>231.17</v>
      </c>
      <c r="CY11" s="5">
        <v>63.63</v>
      </c>
      <c r="CZ11" s="5">
        <v>119.78</v>
      </c>
      <c r="DA11" s="5">
        <v>107.77</v>
      </c>
      <c r="DB11" s="5">
        <v>874.96</v>
      </c>
      <c r="DC11" s="5">
        <v>621.09</v>
      </c>
      <c r="DD11" s="5">
        <v>1110.82</v>
      </c>
      <c r="DE11" s="5">
        <v>204.42</v>
      </c>
      <c r="DF11" s="5">
        <v>547.84</v>
      </c>
      <c r="DG11" s="5">
        <v>204.81</v>
      </c>
      <c r="DH11" s="5"/>
      <c r="DI11" s="6"/>
      <c r="DJ11" s="6"/>
      <c r="DK11" s="6"/>
      <c r="DL11" s="6"/>
      <c r="DM11" s="6"/>
      <c r="DN11" s="6"/>
      <c r="DO11" s="6"/>
      <c r="DP11" s="6"/>
      <c r="DQ11" s="6"/>
      <c r="DR11" s="6"/>
      <c r="DS11" s="6"/>
      <c r="DT11" s="6"/>
      <c r="DU11" s="6"/>
      <c r="DV11" s="6"/>
      <c r="DW11" s="6"/>
    </row>
    <row r="12" spans="1:127" ht="15.6">
      <c r="A12" s="5">
        <v>2019</v>
      </c>
      <c r="B12" s="5">
        <v>9565.1200000000008</v>
      </c>
      <c r="C12" s="5">
        <v>4215.76</v>
      </c>
      <c r="D12" s="5">
        <v>5034.41</v>
      </c>
      <c r="E12" s="5">
        <v>2333.44</v>
      </c>
      <c r="F12" s="5">
        <v>3156.05</v>
      </c>
      <c r="G12" s="5">
        <v>8316.49</v>
      </c>
      <c r="H12" s="5">
        <v>3849.7</v>
      </c>
      <c r="I12" s="5">
        <v>1099.19</v>
      </c>
      <c r="J12" s="5">
        <v>1297.3</v>
      </c>
      <c r="K12" s="5">
        <v>1942.91</v>
      </c>
      <c r="L12" s="5">
        <v>2261.96</v>
      </c>
      <c r="M12" s="5">
        <v>1799.32</v>
      </c>
      <c r="N12" s="5">
        <v>1972.11</v>
      </c>
      <c r="O12" s="5">
        <v>1091.82</v>
      </c>
      <c r="P12" s="5">
        <v>4288.42</v>
      </c>
      <c r="Q12" s="5">
        <v>5164.6400000000003</v>
      </c>
      <c r="R12" s="5">
        <v>2311</v>
      </c>
      <c r="S12" s="5">
        <v>2576.0300000000002</v>
      </c>
      <c r="T12" s="5">
        <v>1422.08</v>
      </c>
      <c r="U12" s="5">
        <v>2325.64</v>
      </c>
      <c r="V12" s="5">
        <v>1550.85</v>
      </c>
      <c r="W12" s="5">
        <v>528.99</v>
      </c>
      <c r="X12" s="5">
        <v>374.41</v>
      </c>
      <c r="Y12" s="5">
        <v>1966.42</v>
      </c>
      <c r="Z12" s="5">
        <v>448.72</v>
      </c>
      <c r="AA12" s="5">
        <v>1961.01</v>
      </c>
      <c r="AB12" s="5">
        <v>420.51</v>
      </c>
      <c r="AC12" s="5">
        <v>448.75</v>
      </c>
      <c r="AD12" s="5">
        <v>513.58000000000004</v>
      </c>
      <c r="AE12" s="5">
        <v>688.77</v>
      </c>
      <c r="AF12" s="5">
        <v>831.69</v>
      </c>
      <c r="AG12" s="5">
        <v>462.09</v>
      </c>
      <c r="AH12" s="5">
        <v>1157.95</v>
      </c>
      <c r="AI12" s="5">
        <v>412.13</v>
      </c>
      <c r="AJ12" s="5">
        <v>844.04</v>
      </c>
      <c r="AK12" s="5">
        <v>1392.53</v>
      </c>
      <c r="AL12" s="5">
        <v>576.47</v>
      </c>
      <c r="AM12" s="5">
        <v>374.73</v>
      </c>
      <c r="AN12" s="5">
        <v>303.51</v>
      </c>
      <c r="AO12" s="5">
        <v>861.1</v>
      </c>
      <c r="AP12" s="5">
        <v>191.07</v>
      </c>
      <c r="AQ12" s="5">
        <v>1893.25</v>
      </c>
      <c r="AR12" s="5">
        <v>371.39</v>
      </c>
      <c r="AS12" s="5">
        <v>355.6</v>
      </c>
      <c r="AT12" s="5">
        <v>1360.22</v>
      </c>
      <c r="AU12" s="5">
        <v>378.67</v>
      </c>
      <c r="AV12" s="5">
        <v>439.8</v>
      </c>
      <c r="AW12" s="5">
        <v>1139.31</v>
      </c>
      <c r="AX12" s="5">
        <v>832.8</v>
      </c>
      <c r="AY12" s="5">
        <v>1004.68</v>
      </c>
      <c r="AZ12" s="5">
        <v>413.61</v>
      </c>
      <c r="BA12" s="5">
        <v>776.47</v>
      </c>
      <c r="BB12" s="5">
        <v>4539.1099999999997</v>
      </c>
      <c r="BC12" s="5">
        <v>2250.4699999999998</v>
      </c>
      <c r="BD12" s="5">
        <v>757.38</v>
      </c>
      <c r="BE12" s="5">
        <v>3835.62</v>
      </c>
      <c r="BF12" s="5">
        <v>2077</v>
      </c>
      <c r="BG12" s="5">
        <v>488.06</v>
      </c>
      <c r="BH12" s="5">
        <v>890.38</v>
      </c>
      <c r="BI12" s="5">
        <v>896.18</v>
      </c>
      <c r="BJ12" s="5">
        <v>844.07</v>
      </c>
      <c r="BK12" s="5">
        <v>703.12</v>
      </c>
      <c r="BL12" s="5">
        <v>609.16999999999996</v>
      </c>
      <c r="BM12" s="5">
        <v>1525.59</v>
      </c>
      <c r="BN12" s="5">
        <v>3254.95</v>
      </c>
      <c r="BO12" s="5">
        <v>1057.31</v>
      </c>
      <c r="BP12" s="5">
        <v>926.69</v>
      </c>
      <c r="BQ12" s="5">
        <v>788.39</v>
      </c>
      <c r="BR12" s="5">
        <v>440.66</v>
      </c>
      <c r="BS12" s="5">
        <v>1286.8800000000001</v>
      </c>
      <c r="BT12" s="5">
        <v>1166.2</v>
      </c>
      <c r="BU12" s="5">
        <v>41.92</v>
      </c>
      <c r="BV12" s="5">
        <v>643.89</v>
      </c>
      <c r="BW12" s="5">
        <v>790.54</v>
      </c>
      <c r="BX12" s="5">
        <v>483.58</v>
      </c>
      <c r="BY12" s="5">
        <v>364.94</v>
      </c>
      <c r="BZ12" s="5">
        <v>510.25</v>
      </c>
      <c r="CA12" s="5">
        <v>12662.22</v>
      </c>
      <c r="CB12" s="5">
        <v>4055.7</v>
      </c>
      <c r="CC12" s="5">
        <v>419.16</v>
      </c>
      <c r="CD12" s="5">
        <v>474.81</v>
      </c>
      <c r="CE12" s="5">
        <v>678.08</v>
      </c>
      <c r="CF12" s="5">
        <v>1085.9000000000001</v>
      </c>
      <c r="CG12" s="5">
        <v>815.15559891407702</v>
      </c>
      <c r="CH12" s="5">
        <v>291.12</v>
      </c>
      <c r="CI12" s="5">
        <v>491.58</v>
      </c>
      <c r="CJ12" s="5">
        <v>362.84</v>
      </c>
      <c r="CK12" s="5">
        <v>680.28</v>
      </c>
      <c r="CL12" s="5">
        <v>620.78</v>
      </c>
      <c r="CM12" s="5">
        <v>583.20440476190595</v>
      </c>
      <c r="CN12" s="5">
        <v>990.82</v>
      </c>
      <c r="CO12" s="5">
        <v>288.7</v>
      </c>
      <c r="CP12" s="5">
        <v>463.5</v>
      </c>
      <c r="CQ12" s="5">
        <v>205.49</v>
      </c>
      <c r="CR12" s="5">
        <v>128.37</v>
      </c>
      <c r="CS12" s="5">
        <v>171.5</v>
      </c>
      <c r="CT12" s="5">
        <v>1319.21</v>
      </c>
      <c r="CU12" s="5">
        <v>757.78</v>
      </c>
      <c r="CV12" s="5">
        <v>721.59</v>
      </c>
      <c r="CW12" s="5">
        <v>205.24</v>
      </c>
      <c r="CX12" s="5">
        <v>294.08</v>
      </c>
      <c r="CY12" s="5">
        <v>81.47</v>
      </c>
      <c r="CZ12" s="5">
        <v>140.91999999999999</v>
      </c>
      <c r="DA12" s="5">
        <v>121.85</v>
      </c>
      <c r="DB12" s="5">
        <v>869</v>
      </c>
      <c r="DC12" s="5">
        <v>512.24</v>
      </c>
      <c r="DD12" s="5">
        <v>1417.48</v>
      </c>
      <c r="DE12" s="5">
        <v>232.12</v>
      </c>
      <c r="DF12" s="5">
        <v>403.55</v>
      </c>
      <c r="DG12" s="5">
        <v>216.23</v>
      </c>
      <c r="DH12" s="5"/>
      <c r="DI12" s="6"/>
      <c r="DJ12" s="6"/>
      <c r="DK12" s="6"/>
      <c r="DL12" s="6"/>
      <c r="DM12" s="6"/>
      <c r="DN12" s="6"/>
      <c r="DO12" s="6"/>
      <c r="DP12" s="6"/>
      <c r="DQ12" s="6"/>
      <c r="DR12" s="6"/>
      <c r="DS12" s="6"/>
      <c r="DT12" s="6"/>
      <c r="DU12" s="6"/>
      <c r="DV12" s="6"/>
      <c r="DW12" s="6"/>
    </row>
    <row r="13" spans="1:127" ht="15.6">
      <c r="A13" s="5">
        <v>2020</v>
      </c>
      <c r="B13" s="5">
        <v>9656.51</v>
      </c>
      <c r="C13" s="5">
        <v>4331.59</v>
      </c>
      <c r="D13" s="5">
        <v>5126.1499999999996</v>
      </c>
      <c r="E13" s="5">
        <v>2346.16</v>
      </c>
      <c r="F13" s="5">
        <v>3231.84</v>
      </c>
      <c r="G13" s="5">
        <v>8514.39</v>
      </c>
      <c r="H13" s="5">
        <v>3956.9</v>
      </c>
      <c r="I13" s="5">
        <v>1107.5999999999999</v>
      </c>
      <c r="J13" s="5">
        <v>1286.78</v>
      </c>
      <c r="K13" s="5">
        <v>1924.52</v>
      </c>
      <c r="L13" s="5">
        <v>2244.17</v>
      </c>
      <c r="M13" s="5">
        <v>1770.01</v>
      </c>
      <c r="N13" s="5">
        <v>1973.08</v>
      </c>
      <c r="O13" s="5">
        <v>1124.25</v>
      </c>
      <c r="P13" s="5">
        <v>4221</v>
      </c>
      <c r="Q13" s="5">
        <v>5045</v>
      </c>
      <c r="R13" s="5">
        <v>2268</v>
      </c>
      <c r="S13" s="5">
        <v>2560</v>
      </c>
      <c r="T13" s="5">
        <v>2268</v>
      </c>
      <c r="U13" s="5">
        <v>2245</v>
      </c>
      <c r="V13" s="5">
        <v>1587.64</v>
      </c>
      <c r="W13" s="5">
        <v>530</v>
      </c>
      <c r="X13" s="5">
        <v>532</v>
      </c>
      <c r="Y13" s="5">
        <v>1901</v>
      </c>
      <c r="Z13" s="5">
        <v>434</v>
      </c>
      <c r="AA13" s="5">
        <v>2072.3200000000002</v>
      </c>
      <c r="AB13" s="5">
        <v>422.36</v>
      </c>
      <c r="AC13" s="5">
        <v>454.76</v>
      </c>
      <c r="AD13" s="5">
        <v>517.58000000000004</v>
      </c>
      <c r="AE13" s="5">
        <v>674.62</v>
      </c>
      <c r="AF13" s="5">
        <v>836.82</v>
      </c>
      <c r="AG13" s="5">
        <v>457.38</v>
      </c>
      <c r="AH13" s="5">
        <v>1189.3499999999999</v>
      </c>
      <c r="AI13" s="5">
        <v>429.01</v>
      </c>
      <c r="AJ13" s="5">
        <v>848.93</v>
      </c>
      <c r="AK13" s="5">
        <v>1409.96</v>
      </c>
      <c r="AL13" s="5">
        <v>589.77</v>
      </c>
      <c r="AM13" s="5">
        <v>378.59</v>
      </c>
      <c r="AN13" s="5">
        <v>316.73</v>
      </c>
      <c r="AO13" s="5">
        <v>856.11</v>
      </c>
      <c r="AP13" s="5">
        <v>194.71</v>
      </c>
      <c r="AQ13" s="5">
        <v>1881.81</v>
      </c>
      <c r="AR13" s="5">
        <v>367.55</v>
      </c>
      <c r="AS13" s="5">
        <v>358.84</v>
      </c>
      <c r="AT13" s="5">
        <v>1358.96</v>
      </c>
      <c r="AU13" s="5">
        <v>380.28</v>
      </c>
      <c r="AV13" s="5">
        <v>438.68</v>
      </c>
      <c r="AW13" s="5">
        <v>1145.3399999999999</v>
      </c>
      <c r="AX13" s="5">
        <v>818</v>
      </c>
      <c r="AY13" s="5">
        <v>994.2</v>
      </c>
      <c r="AZ13" s="5">
        <v>415.31</v>
      </c>
      <c r="BA13" s="5">
        <v>793.75</v>
      </c>
      <c r="BB13" s="5">
        <v>4085.48</v>
      </c>
      <c r="BC13" s="5">
        <v>1899.43</v>
      </c>
      <c r="BD13" s="5">
        <v>676.82</v>
      </c>
      <c r="BE13" s="5">
        <v>3440.55</v>
      </c>
      <c r="BF13" s="5">
        <v>1883.43</v>
      </c>
      <c r="BG13" s="5">
        <v>404.17</v>
      </c>
      <c r="BH13" s="8">
        <v>741.6</v>
      </c>
      <c r="BI13" s="5">
        <v>798.12</v>
      </c>
      <c r="BJ13" s="5">
        <v>733.33</v>
      </c>
      <c r="BK13" s="5">
        <v>617.41999999999996</v>
      </c>
      <c r="BL13" s="5">
        <v>541.11</v>
      </c>
      <c r="BM13" s="8">
        <v>1421.3</v>
      </c>
      <c r="BN13" s="5">
        <v>3465.88</v>
      </c>
      <c r="BO13" s="5">
        <v>1111.95</v>
      </c>
      <c r="BP13" s="5">
        <v>975.65</v>
      </c>
      <c r="BQ13" s="5">
        <v>835.33</v>
      </c>
      <c r="BR13" s="5">
        <v>530.04999999999995</v>
      </c>
      <c r="BS13" s="5">
        <v>1369.64</v>
      </c>
      <c r="BT13" s="5">
        <v>1226.6099999999999</v>
      </c>
      <c r="BU13" s="5">
        <v>44.42</v>
      </c>
      <c r="BV13" s="5">
        <v>668.57</v>
      </c>
      <c r="BW13" s="5">
        <v>821.96</v>
      </c>
      <c r="BX13" s="5">
        <v>530.25</v>
      </c>
      <c r="BY13" s="5">
        <v>388.24</v>
      </c>
      <c r="BZ13" s="5">
        <v>522.28</v>
      </c>
      <c r="CA13" s="5">
        <v>13207.25</v>
      </c>
      <c r="CB13" s="5">
        <v>4208.2700000000004</v>
      </c>
      <c r="CC13" s="5">
        <v>406.49</v>
      </c>
      <c r="CD13" s="5">
        <v>479.06</v>
      </c>
      <c r="CE13" s="5">
        <v>703.06</v>
      </c>
      <c r="CF13" s="5">
        <v>1020.1</v>
      </c>
      <c r="CG13" s="5">
        <v>882.65</v>
      </c>
      <c r="CH13" s="5">
        <v>292.60000000000002</v>
      </c>
      <c r="CI13" s="5">
        <v>503.21</v>
      </c>
      <c r="CJ13" s="5">
        <v>363.57</v>
      </c>
      <c r="CK13" s="5">
        <v>687.4</v>
      </c>
      <c r="CL13" s="5">
        <v>588.70000000000005</v>
      </c>
      <c r="CM13" s="5">
        <v>613.05952380952704</v>
      </c>
      <c r="CN13" s="5">
        <v>1012.8</v>
      </c>
      <c r="CO13" s="5">
        <v>293.3</v>
      </c>
      <c r="CP13" s="5">
        <v>479.93</v>
      </c>
      <c r="CQ13" s="5">
        <v>202.11</v>
      </c>
      <c r="CR13" s="5">
        <v>121.65</v>
      </c>
      <c r="CS13" s="5">
        <v>161.30000000000001</v>
      </c>
      <c r="CT13" s="5">
        <v>1324.98</v>
      </c>
      <c r="CU13" s="5">
        <v>822.81</v>
      </c>
      <c r="CV13" s="5">
        <v>736.91</v>
      </c>
      <c r="CW13" s="5">
        <v>216.91</v>
      </c>
      <c r="CX13" s="5">
        <v>304.8</v>
      </c>
      <c r="CY13" s="5">
        <v>90.7</v>
      </c>
      <c r="CZ13" s="5">
        <v>137.46</v>
      </c>
      <c r="DA13" s="5">
        <v>120.21</v>
      </c>
      <c r="DB13" s="5">
        <v>883.68</v>
      </c>
      <c r="DC13" s="5">
        <v>522.47</v>
      </c>
      <c r="DD13" s="5">
        <v>1441.43</v>
      </c>
      <c r="DE13" s="5">
        <v>227.41</v>
      </c>
      <c r="DF13" s="5">
        <v>404.96</v>
      </c>
      <c r="DG13" s="5">
        <v>215.72</v>
      </c>
      <c r="DH13" s="5"/>
      <c r="DI13" s="6"/>
      <c r="DJ13" s="6"/>
      <c r="DK13" s="6"/>
      <c r="DL13" s="6"/>
      <c r="DM13" s="6"/>
      <c r="DN13" s="6"/>
      <c r="DO13" s="6"/>
      <c r="DP13" s="6"/>
      <c r="DQ13" s="6"/>
      <c r="DR13" s="6"/>
      <c r="DS13" s="6"/>
      <c r="DT13" s="6"/>
      <c r="DU13" s="6"/>
      <c r="DV13" s="6"/>
      <c r="DW13" s="6"/>
    </row>
    <row r="14" spans="1:127" ht="15.6">
      <c r="A14" s="5">
        <v>2021</v>
      </c>
      <c r="B14" s="5">
        <v>10738.8</v>
      </c>
      <c r="C14" s="5">
        <v>4991.3900000000003</v>
      </c>
      <c r="D14" s="5">
        <v>6038.47</v>
      </c>
      <c r="E14" s="5">
        <v>2783.94</v>
      </c>
      <c r="F14" s="5">
        <v>3791.46</v>
      </c>
      <c r="G14" s="5">
        <v>9962.52</v>
      </c>
      <c r="H14" s="5">
        <v>4538.8999999999996</v>
      </c>
      <c r="I14" s="5">
        <v>1314.54</v>
      </c>
      <c r="J14" s="5">
        <v>1540.18</v>
      </c>
      <c r="K14" s="5">
        <v>2246.58</v>
      </c>
      <c r="L14" s="5">
        <v>2662.89</v>
      </c>
      <c r="M14" s="5">
        <v>2105.9499999999998</v>
      </c>
      <c r="N14" s="5">
        <v>2306.4299999999998</v>
      </c>
      <c r="O14" s="5">
        <v>1354.74</v>
      </c>
      <c r="P14" s="5">
        <v>4805</v>
      </c>
      <c r="Q14" s="5">
        <v>6297.5</v>
      </c>
      <c r="R14" s="5">
        <v>2553</v>
      </c>
      <c r="S14" s="5">
        <v>3126</v>
      </c>
      <c r="T14" s="5">
        <v>1680</v>
      </c>
      <c r="U14" s="5">
        <v>2697</v>
      </c>
      <c r="V14" s="5">
        <v>1921.52</v>
      </c>
      <c r="W14" s="5">
        <v>977</v>
      </c>
      <c r="X14" s="5">
        <v>650</v>
      </c>
      <c r="Y14" s="5">
        <v>2162</v>
      </c>
      <c r="Z14" s="5">
        <v>511</v>
      </c>
      <c r="AA14" s="8">
        <v>2472.25</v>
      </c>
      <c r="AB14" s="8">
        <v>464.07</v>
      </c>
      <c r="AC14" s="8">
        <v>489.96</v>
      </c>
      <c r="AD14" s="8">
        <v>536.03</v>
      </c>
      <c r="AE14" s="8">
        <v>537.80999999999995</v>
      </c>
      <c r="AF14" s="8">
        <v>917.73</v>
      </c>
      <c r="AG14" s="8">
        <v>519.28</v>
      </c>
      <c r="AH14" s="8">
        <v>1316.58</v>
      </c>
      <c r="AI14" s="8">
        <v>525.54</v>
      </c>
      <c r="AJ14" s="8">
        <v>978.41</v>
      </c>
      <c r="AK14" s="8">
        <v>1618.55</v>
      </c>
      <c r="AL14" s="8">
        <v>690.52</v>
      </c>
      <c r="AM14" s="8">
        <v>491.81</v>
      </c>
      <c r="AN14" s="8">
        <v>384.74</v>
      </c>
      <c r="AO14" s="8">
        <v>919.64</v>
      </c>
      <c r="AP14" s="8">
        <v>227.64</v>
      </c>
      <c r="AQ14" s="8">
        <v>2096.3359999999998</v>
      </c>
      <c r="AR14" s="8">
        <v>436.57549999999998</v>
      </c>
      <c r="AS14" s="8">
        <v>428.78199999999998</v>
      </c>
      <c r="AT14" s="8">
        <v>1512.5219999999999</v>
      </c>
      <c r="AU14" s="5">
        <v>447.33609999999999</v>
      </c>
      <c r="AV14" s="5">
        <v>524.23019999999997</v>
      </c>
      <c r="AW14" s="8">
        <v>1373.8010999999999</v>
      </c>
      <c r="AX14" s="8">
        <v>996.38699999999994</v>
      </c>
      <c r="AY14" s="8">
        <v>1110.521</v>
      </c>
      <c r="AZ14" s="8">
        <v>455.59507000000002</v>
      </c>
      <c r="BA14" s="8">
        <v>889</v>
      </c>
      <c r="BB14" s="8">
        <v>4586.49</v>
      </c>
      <c r="BC14" s="8">
        <v>2452.85</v>
      </c>
      <c r="BD14" s="8">
        <v>724.87</v>
      </c>
      <c r="BE14" s="8">
        <v>4822.47</v>
      </c>
      <c r="BF14" s="8">
        <v>2093.88</v>
      </c>
      <c r="BG14" s="8">
        <v>486.21651000000003</v>
      </c>
      <c r="BH14" s="8">
        <v>812.53</v>
      </c>
      <c r="BI14" s="8">
        <v>926.4</v>
      </c>
      <c r="BJ14" s="8">
        <v>828.66290000000004</v>
      </c>
      <c r="BK14" s="8">
        <v>743.37368000000004</v>
      </c>
      <c r="BL14" s="8">
        <v>611.04</v>
      </c>
      <c r="BM14" s="8">
        <v>1726</v>
      </c>
      <c r="BN14" s="8">
        <v>3821.96</v>
      </c>
      <c r="BO14" s="8">
        <v>1269.5999999999999</v>
      </c>
      <c r="BP14" s="8">
        <v>1070.29</v>
      </c>
      <c r="BQ14" s="8">
        <v>946.96</v>
      </c>
      <c r="BR14" s="8">
        <v>596.6</v>
      </c>
      <c r="BS14" s="8">
        <v>1538.09</v>
      </c>
      <c r="BT14" s="8">
        <v>1302.0899999999999</v>
      </c>
      <c r="BU14" s="8">
        <v>37.76</v>
      </c>
      <c r="BV14" s="8">
        <v>728.07</v>
      </c>
      <c r="BW14" s="8">
        <v>938.99</v>
      </c>
      <c r="BX14" s="8">
        <v>596.51</v>
      </c>
      <c r="BY14" s="8">
        <v>449.64</v>
      </c>
      <c r="BZ14" s="8">
        <v>579.34</v>
      </c>
      <c r="CA14" s="8">
        <v>7888.68</v>
      </c>
      <c r="CB14" s="5">
        <v>4842.3999999999996</v>
      </c>
      <c r="CC14" s="5">
        <v>452.19</v>
      </c>
      <c r="CD14" s="5">
        <v>537.20000000000005</v>
      </c>
      <c r="CE14" s="5">
        <v>817.5</v>
      </c>
      <c r="CF14" s="5">
        <v>1163</v>
      </c>
      <c r="CG14" s="5">
        <v>1035.5</v>
      </c>
      <c r="CH14" s="5">
        <v>347.5</v>
      </c>
      <c r="CI14" s="5">
        <v>560.9</v>
      </c>
      <c r="CJ14" s="5">
        <v>401.7</v>
      </c>
      <c r="CK14" s="5">
        <v>781.3</v>
      </c>
      <c r="CL14" s="5">
        <v>670.9</v>
      </c>
      <c r="CM14" s="5">
        <v>444</v>
      </c>
      <c r="CN14" s="5">
        <v>1196.4000000000001</v>
      </c>
      <c r="CO14" s="5">
        <v>336.1</v>
      </c>
      <c r="CP14" s="5">
        <v>570.1</v>
      </c>
      <c r="CQ14" s="5">
        <v>232.7</v>
      </c>
      <c r="CR14" s="5">
        <v>119.5</v>
      </c>
      <c r="CS14" s="5">
        <v>186.1</v>
      </c>
      <c r="CT14" s="5">
        <v>1571.95</v>
      </c>
      <c r="CU14" s="5">
        <v>1050.42</v>
      </c>
      <c r="CV14" s="5">
        <v>885.63</v>
      </c>
      <c r="CW14" s="5">
        <v>254.21</v>
      </c>
      <c r="CX14" s="5">
        <v>367.02</v>
      </c>
      <c r="CY14" s="5">
        <v>110.62</v>
      </c>
      <c r="CZ14" s="5">
        <v>154.52000000000001</v>
      </c>
      <c r="DA14" s="5">
        <v>139.53</v>
      </c>
      <c r="DB14" s="5">
        <v>1006.81</v>
      </c>
      <c r="DC14" s="5">
        <v>588.13</v>
      </c>
      <c r="DD14" s="5">
        <v>1747.58</v>
      </c>
      <c r="DE14" s="5">
        <v>259</v>
      </c>
      <c r="DF14" s="5">
        <v>461.64</v>
      </c>
      <c r="DG14" s="5">
        <v>248.94</v>
      </c>
      <c r="DH14" s="5"/>
      <c r="DI14" s="6"/>
      <c r="DJ14" s="6"/>
      <c r="DK14" s="6"/>
      <c r="DL14" s="6"/>
      <c r="DM14" s="6"/>
      <c r="DN14" s="6"/>
      <c r="DO14" s="6"/>
      <c r="DP14" s="6"/>
      <c r="DQ14" s="6"/>
      <c r="DR14" s="6"/>
      <c r="DS14" s="6"/>
      <c r="DT14" s="6"/>
      <c r="DU14" s="6"/>
      <c r="DV14" s="6"/>
      <c r="DW14" s="6"/>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201"/>
  <sheetViews>
    <sheetView workbookViewId="0">
      <selection activeCell="A17" sqref="A17:XFD22"/>
    </sheetView>
  </sheetViews>
  <sheetFormatPr defaultRowHeight="14.4"/>
  <cols>
    <col min="1" max="26" width="11" customWidth="1"/>
    <col min="27" max="27" width="13" customWidth="1"/>
    <col min="28" max="78" width="11" customWidth="1"/>
    <col min="79" max="79" width="12" customWidth="1"/>
    <col min="80" max="105" width="11" customWidth="1"/>
    <col min="106" max="106" width="12" customWidth="1"/>
    <col min="107" max="113" width="11" customWidth="1"/>
    <col min="114" max="127" width="8" customWidth="1"/>
  </cols>
  <sheetData>
    <row r="1" spans="1:127" ht="17.399999999999999">
      <c r="A1" s="5" t="s">
        <v>203</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5"/>
      <c r="DJ1" s="210"/>
      <c r="DK1" s="210"/>
      <c r="DL1" s="210"/>
      <c r="DM1" s="210"/>
      <c r="DN1" s="211"/>
      <c r="DO1" s="206"/>
      <c r="DP1" s="219"/>
      <c r="DQ1" s="219"/>
      <c r="DR1" s="219"/>
      <c r="DS1" s="219"/>
      <c r="DT1" s="219"/>
      <c r="DU1" s="219"/>
      <c r="DV1" s="219"/>
      <c r="DW1" s="220"/>
    </row>
    <row r="2" spans="1:127" ht="15.6">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c r="A3" s="5">
        <v>2010</v>
      </c>
      <c r="B3" s="3">
        <v>305739300</v>
      </c>
      <c r="C3" s="3">
        <v>90641285</v>
      </c>
      <c r="D3" s="3">
        <v>52634224</v>
      </c>
      <c r="E3" s="13">
        <v>11325649</v>
      </c>
      <c r="F3" s="13">
        <v>25139700</v>
      </c>
      <c r="G3" s="13">
        <v>85053331</v>
      </c>
      <c r="H3" s="13">
        <v>23156837</v>
      </c>
      <c r="I3" s="13">
        <v>6837578</v>
      </c>
      <c r="J3" s="13">
        <v>6584561</v>
      </c>
      <c r="K3" s="13">
        <v>10335503</v>
      </c>
      <c r="L3" s="13">
        <v>12127472</v>
      </c>
      <c r="M3" s="13">
        <v>12866432</v>
      </c>
      <c r="N3" s="13">
        <v>11603728</v>
      </c>
      <c r="O3" s="13">
        <v>4660992</v>
      </c>
      <c r="P3" s="13">
        <v>131133023</v>
      </c>
      <c r="Q3" s="13">
        <v>77159070</v>
      </c>
      <c r="R3" s="13">
        <v>44866753</v>
      </c>
      <c r="S3" s="13">
        <v>22786501</v>
      </c>
      <c r="T3" s="13">
        <v>11507123</v>
      </c>
      <c r="U3" s="13">
        <v>33637939</v>
      </c>
      <c r="V3" s="13">
        <v>25103463</v>
      </c>
      <c r="W3" s="13">
        <v>6269785</v>
      </c>
      <c r="X3" s="13">
        <v>8540188</v>
      </c>
      <c r="Y3" s="13">
        <v>25180611</v>
      </c>
      <c r="Z3" s="13">
        <v>6723034</v>
      </c>
      <c r="AA3" s="13">
        <v>34925338</v>
      </c>
      <c r="AB3" s="13">
        <v>2419802</v>
      </c>
      <c r="AC3" s="13">
        <v>2022439</v>
      </c>
      <c r="AD3" s="13">
        <v>2562231</v>
      </c>
      <c r="AE3" s="13">
        <v>3356295</v>
      </c>
      <c r="AF3" s="13">
        <v>3729747</v>
      </c>
      <c r="AG3" s="13">
        <v>5114777</v>
      </c>
      <c r="AH3" s="13">
        <v>3808899</v>
      </c>
      <c r="AI3" s="13">
        <v>3774414</v>
      </c>
      <c r="AJ3" s="13">
        <v>4103251</v>
      </c>
      <c r="AK3" s="13">
        <v>8048337</v>
      </c>
      <c r="AL3" s="13">
        <v>2834252</v>
      </c>
      <c r="AM3" s="13">
        <v>3128860</v>
      </c>
      <c r="AN3" s="13">
        <v>1694873</v>
      </c>
      <c r="AO3" s="13">
        <v>4403517</v>
      </c>
      <c r="AP3" s="13">
        <v>2110847</v>
      </c>
      <c r="AQ3" s="13">
        <v>28939631</v>
      </c>
      <c r="AR3" s="13">
        <v>1790919</v>
      </c>
      <c r="AS3" s="13">
        <v>1779597</v>
      </c>
      <c r="AT3" s="13">
        <v>5008800</v>
      </c>
      <c r="AU3" s="13">
        <v>2741232</v>
      </c>
      <c r="AV3" s="13">
        <v>1855200</v>
      </c>
      <c r="AW3" s="13">
        <v>6347146</v>
      </c>
      <c r="AX3" s="13">
        <v>3116702</v>
      </c>
      <c r="AY3" s="13">
        <v>4046462</v>
      </c>
      <c r="AZ3" s="13">
        <v>2526237</v>
      </c>
      <c r="BA3" s="13">
        <v>4997635</v>
      </c>
      <c r="BB3" s="13">
        <v>75353208</v>
      </c>
      <c r="BC3" s="13">
        <v>3560600</v>
      </c>
      <c r="BD3" s="13">
        <v>3101770</v>
      </c>
      <c r="BE3" s="13">
        <v>12594900</v>
      </c>
      <c r="BF3" s="13">
        <v>5182636</v>
      </c>
      <c r="BG3" s="13">
        <v>995600</v>
      </c>
      <c r="BH3" s="13">
        <v>2664429</v>
      </c>
      <c r="BI3" s="13">
        <v>3187876</v>
      </c>
      <c r="BJ3" s="13">
        <v>3876737</v>
      </c>
      <c r="BK3" s="13">
        <v>3171900</v>
      </c>
      <c r="BL3" s="13">
        <v>1715208</v>
      </c>
      <c r="BM3" s="13">
        <v>1240817</v>
      </c>
      <c r="BN3" s="13">
        <v>52007565</v>
      </c>
      <c r="BO3" s="13">
        <v>4850278</v>
      </c>
      <c r="BP3" s="13">
        <v>4381799</v>
      </c>
      <c r="BQ3" s="13">
        <v>4580499</v>
      </c>
      <c r="BR3" s="13">
        <v>2766921</v>
      </c>
      <c r="BS3" s="13">
        <v>3627303</v>
      </c>
      <c r="BT3" s="13">
        <v>4042276</v>
      </c>
      <c r="BU3" s="13">
        <v>1564425</v>
      </c>
      <c r="BV3" s="13">
        <v>2674352</v>
      </c>
      <c r="BW3" s="13">
        <v>3147424</v>
      </c>
      <c r="BX3" s="13">
        <v>3201617</v>
      </c>
      <c r="BY3" s="13">
        <v>2817246</v>
      </c>
      <c r="BZ3" s="13">
        <v>3380544</v>
      </c>
      <c r="CA3" s="13">
        <v>108881500</v>
      </c>
      <c r="CB3" s="13">
        <v>98694021</v>
      </c>
      <c r="CC3" s="13">
        <v>2005989</v>
      </c>
      <c r="CD3" s="13">
        <v>3310843</v>
      </c>
      <c r="CE3" s="13">
        <v>3099106</v>
      </c>
      <c r="CF3" s="13">
        <v>4980846</v>
      </c>
      <c r="CG3" s="13">
        <v>6802503</v>
      </c>
      <c r="CH3" s="13">
        <v>1963503</v>
      </c>
      <c r="CI3" s="13">
        <v>2191821</v>
      </c>
      <c r="CJ3" s="13">
        <v>2386843</v>
      </c>
      <c r="CK3" s="13">
        <v>4380007</v>
      </c>
      <c r="CL3" s="13">
        <v>3503597</v>
      </c>
      <c r="CM3" s="13">
        <v>2290917</v>
      </c>
      <c r="CN3" s="13">
        <v>3451951</v>
      </c>
      <c r="CO3" s="13">
        <v>2046729</v>
      </c>
      <c r="CP3" s="13">
        <v>2995161</v>
      </c>
      <c r="CQ3" s="13">
        <v>1928925</v>
      </c>
      <c r="CR3" s="13">
        <v>1026925</v>
      </c>
      <c r="CS3" s="13">
        <v>2184949</v>
      </c>
      <c r="CT3" s="13">
        <v>54507900</v>
      </c>
      <c r="CU3" s="13">
        <v>5265499</v>
      </c>
      <c r="CV3" s="13">
        <v>3804620</v>
      </c>
      <c r="CW3" s="13">
        <v>1829451</v>
      </c>
      <c r="CX3" s="13">
        <v>2133409</v>
      </c>
      <c r="CY3" s="13">
        <v>1526186</v>
      </c>
      <c r="CZ3" s="13">
        <v>1904000</v>
      </c>
      <c r="DA3" s="13">
        <v>1412327</v>
      </c>
      <c r="DB3" s="13">
        <v>20703407</v>
      </c>
      <c r="DC3" s="13">
        <v>3082486</v>
      </c>
      <c r="DD3" s="13">
        <v>4856064</v>
      </c>
      <c r="DE3" s="13">
        <v>2046279</v>
      </c>
      <c r="DF3" s="3">
        <v>2825200</v>
      </c>
      <c r="DG3" s="3">
        <v>2421200</v>
      </c>
      <c r="DH3" s="3"/>
      <c r="DI3" s="7"/>
      <c r="DJ3" s="7"/>
      <c r="DK3" s="7"/>
      <c r="DL3" s="7"/>
      <c r="DM3" s="7"/>
      <c r="DN3" s="7"/>
      <c r="DO3" s="7"/>
      <c r="DP3" s="7"/>
      <c r="DQ3" s="7"/>
      <c r="DR3" s="7"/>
      <c r="DS3" s="7"/>
      <c r="DT3" s="7"/>
      <c r="DU3" s="7"/>
      <c r="DV3" s="7"/>
      <c r="DW3" s="7"/>
    </row>
    <row r="4" spans="1:127">
      <c r="A4" s="5">
        <v>2011</v>
      </c>
      <c r="B4" s="3">
        <v>333601000</v>
      </c>
      <c r="C4" s="3">
        <v>111320875</v>
      </c>
      <c r="D4" s="3">
        <v>68834417</v>
      </c>
      <c r="E4" s="3">
        <v>17348392</v>
      </c>
      <c r="F4" s="3">
        <v>34063483</v>
      </c>
      <c r="G4" s="3">
        <v>118738914</v>
      </c>
      <c r="H4" s="3">
        <v>32853886</v>
      </c>
      <c r="I4" s="3">
        <v>10111809</v>
      </c>
      <c r="J4" s="3">
        <v>9916888</v>
      </c>
      <c r="K4" s="3">
        <v>15586416</v>
      </c>
      <c r="L4" s="3">
        <v>17180256</v>
      </c>
      <c r="M4" s="3">
        <v>17874243</v>
      </c>
      <c r="N4" s="3">
        <v>17253406</v>
      </c>
      <c r="O4" s="3">
        <v>7599989</v>
      </c>
      <c r="P4" s="3">
        <v>164216553</v>
      </c>
      <c r="Q4" s="3">
        <v>106768424</v>
      </c>
      <c r="R4" s="3">
        <v>63949598</v>
      </c>
      <c r="S4" s="3">
        <v>32127393</v>
      </c>
      <c r="T4" s="3">
        <v>17121700</v>
      </c>
      <c r="U4" s="3">
        <v>44630856</v>
      </c>
      <c r="V4" s="3">
        <v>36788797</v>
      </c>
      <c r="W4" s="3">
        <v>9345064</v>
      </c>
      <c r="X4" s="3">
        <v>11626588</v>
      </c>
      <c r="Y4" s="3">
        <v>34707628</v>
      </c>
      <c r="Z4" s="3">
        <v>9589909</v>
      </c>
      <c r="AA4" s="3">
        <v>52569251</v>
      </c>
      <c r="AB4" s="3">
        <v>4065961</v>
      </c>
      <c r="AC4" s="3">
        <v>3263115</v>
      </c>
      <c r="AD4" s="3">
        <v>3791355</v>
      </c>
      <c r="AE4" s="3">
        <v>4806935</v>
      </c>
      <c r="AF4" s="3">
        <v>5336241</v>
      </c>
      <c r="AG4" s="3">
        <v>7168781</v>
      </c>
      <c r="AH4" s="3">
        <v>5764244</v>
      </c>
      <c r="AI4" s="3">
        <v>5785761</v>
      </c>
      <c r="AJ4" s="3">
        <v>8062522</v>
      </c>
      <c r="AK4" s="3">
        <v>13959060</v>
      </c>
      <c r="AL4" s="3">
        <v>4819533</v>
      </c>
      <c r="AM4" s="3">
        <v>4573261</v>
      </c>
      <c r="AN4" s="3">
        <v>3152586</v>
      </c>
      <c r="AO4" s="3">
        <v>6875386</v>
      </c>
      <c r="AP4" s="3">
        <v>3489852</v>
      </c>
      <c r="AQ4" s="3">
        <v>40653150</v>
      </c>
      <c r="AR4" s="3">
        <v>2702737</v>
      </c>
      <c r="AS4" s="3">
        <v>2542913</v>
      </c>
      <c r="AT4" s="3">
        <v>7790469</v>
      </c>
      <c r="AU4" s="3">
        <v>4133011</v>
      </c>
      <c r="AV4" s="3">
        <v>2299697</v>
      </c>
      <c r="AW4" s="3">
        <v>10354234</v>
      </c>
      <c r="AX4" s="3">
        <v>4481311</v>
      </c>
      <c r="AY4" s="3">
        <v>5692735</v>
      </c>
      <c r="AZ4" s="3">
        <v>3800448</v>
      </c>
      <c r="BA4" s="3">
        <v>6921304</v>
      </c>
      <c r="BB4" s="3">
        <v>101575255</v>
      </c>
      <c r="BC4" s="3">
        <v>5506400</v>
      </c>
      <c r="BD4" s="3">
        <v>4749350</v>
      </c>
      <c r="BE4" s="3">
        <v>12003510</v>
      </c>
      <c r="BF4" s="3">
        <v>8203084</v>
      </c>
      <c r="BG4" s="3">
        <v>1724650</v>
      </c>
      <c r="BH4" s="3">
        <v>3643566</v>
      </c>
      <c r="BI4" s="3">
        <v>4674716</v>
      </c>
      <c r="BJ4" s="3">
        <v>5460673</v>
      </c>
      <c r="BK4" s="3">
        <v>4675768</v>
      </c>
      <c r="BL4" s="3">
        <v>2733208</v>
      </c>
      <c r="BM4" s="3">
        <v>2103844</v>
      </c>
      <c r="BN4" s="3">
        <v>74838289</v>
      </c>
      <c r="BO4" s="3">
        <v>6704802</v>
      </c>
      <c r="BP4" s="3">
        <v>6576546</v>
      </c>
      <c r="BQ4" s="3">
        <v>6115656</v>
      </c>
      <c r="BR4" s="3">
        <v>4253950</v>
      </c>
      <c r="BS4" s="3">
        <v>5051090</v>
      </c>
      <c r="BT4" s="3">
        <v>5448949</v>
      </c>
      <c r="BU4" s="3">
        <v>2180628</v>
      </c>
      <c r="BV4" s="3">
        <v>3590641</v>
      </c>
      <c r="BW4" s="3">
        <v>4585397</v>
      </c>
      <c r="BX4" s="3">
        <v>4015821</v>
      </c>
      <c r="BY4" s="3">
        <v>4265691</v>
      </c>
      <c r="BZ4" s="3">
        <v>4527861</v>
      </c>
      <c r="CA4" s="3">
        <v>130013900</v>
      </c>
      <c r="CB4" s="3">
        <v>137668497</v>
      </c>
      <c r="CC4" s="3">
        <v>3033323</v>
      </c>
      <c r="CD4" s="3">
        <v>4457153</v>
      </c>
      <c r="CE4" s="3">
        <v>5078549</v>
      </c>
      <c r="CF4" s="3">
        <v>7179776</v>
      </c>
      <c r="CG4" s="3">
        <v>9689798</v>
      </c>
      <c r="CH4" s="3">
        <v>2806451</v>
      </c>
      <c r="CI4" s="3">
        <v>3294749</v>
      </c>
      <c r="CJ4" s="3">
        <v>3136869</v>
      </c>
      <c r="CK4" s="3">
        <v>6950433</v>
      </c>
      <c r="CL4" s="3">
        <v>5196270</v>
      </c>
      <c r="CM4" s="3">
        <v>3441696</v>
      </c>
      <c r="CN4" s="3">
        <v>5230844</v>
      </c>
      <c r="CO4" s="3">
        <v>2869886</v>
      </c>
      <c r="CP4" s="3">
        <v>4397921</v>
      </c>
      <c r="CQ4" s="3">
        <v>2796859</v>
      </c>
      <c r="CR4" s="3">
        <v>1559494</v>
      </c>
      <c r="CS4" s="3">
        <v>3338209</v>
      </c>
      <c r="CT4" s="3">
        <v>72880472</v>
      </c>
      <c r="CU4" s="3">
        <v>7338493</v>
      </c>
      <c r="CV4" s="3">
        <v>5436607</v>
      </c>
      <c r="CW4" s="3">
        <v>2694652</v>
      </c>
      <c r="CX4" s="3">
        <v>3555539</v>
      </c>
      <c r="CY4" s="3">
        <v>2502846</v>
      </c>
      <c r="CZ4" s="3">
        <v>2757108</v>
      </c>
      <c r="DA4" s="3">
        <v>2177372</v>
      </c>
      <c r="DB4" s="3">
        <v>30128585</v>
      </c>
      <c r="DC4" s="3">
        <v>4169747</v>
      </c>
      <c r="DD4" s="3">
        <v>7117404</v>
      </c>
      <c r="DE4" s="3">
        <v>2686326</v>
      </c>
      <c r="DF4" s="3">
        <v>3510217</v>
      </c>
      <c r="DG4" s="3">
        <v>3005177</v>
      </c>
      <c r="DH4" s="3"/>
      <c r="DI4" s="65"/>
      <c r="DJ4" s="65"/>
      <c r="DK4" s="65"/>
      <c r="DL4" s="65"/>
      <c r="DM4" s="65"/>
      <c r="DN4" s="65"/>
      <c r="DO4" s="65"/>
      <c r="DP4" s="65"/>
      <c r="DQ4" s="65"/>
      <c r="DR4" s="65"/>
      <c r="DS4" s="65"/>
      <c r="DT4" s="65"/>
      <c r="DU4" s="65"/>
      <c r="DV4" s="65"/>
      <c r="DW4" s="65"/>
    </row>
    <row r="5" spans="1:127" ht="15.6">
      <c r="A5" s="5">
        <v>2012</v>
      </c>
      <c r="B5" s="5">
        <v>364859000</v>
      </c>
      <c r="C5" s="5">
        <v>123144100</v>
      </c>
      <c r="D5" s="5">
        <v>74670302</v>
      </c>
      <c r="E5" s="5">
        <v>20472296</v>
      </c>
      <c r="F5" s="5">
        <v>38327985</v>
      </c>
      <c r="G5" s="5">
        <v>136268590</v>
      </c>
      <c r="H5" s="5">
        <v>38371375</v>
      </c>
      <c r="I5" s="5">
        <v>11965811</v>
      </c>
      <c r="J5" s="5">
        <v>11731831</v>
      </c>
      <c r="K5" s="5">
        <v>18314449</v>
      </c>
      <c r="L5" s="5">
        <v>20064970</v>
      </c>
      <c r="M5" s="5">
        <v>20732926</v>
      </c>
      <c r="N5" s="5">
        <v>20079732</v>
      </c>
      <c r="O5" s="5">
        <v>10028624</v>
      </c>
      <c r="P5" s="5">
        <v>172158288</v>
      </c>
      <c r="Q5" s="5">
        <v>113003187</v>
      </c>
      <c r="R5" s="5">
        <v>68393730</v>
      </c>
      <c r="S5" s="5">
        <v>34195265</v>
      </c>
      <c r="T5" s="5">
        <v>18522820</v>
      </c>
      <c r="U5" s="5">
        <v>49341738</v>
      </c>
      <c r="V5" s="5">
        <v>42343304</v>
      </c>
      <c r="W5" s="5">
        <v>10643736</v>
      </c>
      <c r="X5" s="5">
        <v>12374213</v>
      </c>
      <c r="Y5" s="5">
        <v>37839726</v>
      </c>
      <c r="Z5" s="5">
        <v>11010440</v>
      </c>
      <c r="AA5" s="5">
        <v>61360262</v>
      </c>
      <c r="AB5" s="5">
        <v>5086338</v>
      </c>
      <c r="AC5" s="5">
        <v>4271771</v>
      </c>
      <c r="AD5" s="5">
        <v>4633238</v>
      </c>
      <c r="AE5" s="5">
        <v>6317415</v>
      </c>
      <c r="AF5" s="5">
        <v>6406530</v>
      </c>
      <c r="AG5" s="5">
        <v>7818108</v>
      </c>
      <c r="AH5" s="5">
        <v>7081608</v>
      </c>
      <c r="AI5" s="5">
        <v>6859976</v>
      </c>
      <c r="AJ5" s="5">
        <v>8571797</v>
      </c>
      <c r="AK5" s="5">
        <v>16947781</v>
      </c>
      <c r="AL5" s="5">
        <v>5926546</v>
      </c>
      <c r="AM5" s="5">
        <v>5148033</v>
      </c>
      <c r="AN5" s="5">
        <v>3688879</v>
      </c>
      <c r="AO5" s="5">
        <v>8526182</v>
      </c>
      <c r="AP5" s="5">
        <v>4168296</v>
      </c>
      <c r="AQ5" s="5">
        <v>47280066</v>
      </c>
      <c r="AR5" s="5">
        <v>3075290</v>
      </c>
      <c r="AS5" s="5">
        <v>3134752</v>
      </c>
      <c r="AT5" s="5">
        <v>9251640</v>
      </c>
      <c r="AU5" s="5">
        <v>4802384</v>
      </c>
      <c r="AV5" s="5">
        <v>2701646</v>
      </c>
      <c r="AW5" s="5">
        <v>12831837</v>
      </c>
      <c r="AX5" s="5">
        <v>5675167</v>
      </c>
      <c r="AY5" s="5">
        <v>7333935</v>
      </c>
      <c r="AZ5" s="5">
        <v>4747433</v>
      </c>
      <c r="BA5" s="5">
        <v>8278143</v>
      </c>
      <c r="BB5" s="5">
        <v>115758449</v>
      </c>
      <c r="BC5" s="5">
        <v>6253400</v>
      </c>
      <c r="BD5" s="5">
        <v>5897117</v>
      </c>
      <c r="BE5" s="5">
        <v>14455878</v>
      </c>
      <c r="BF5" s="5">
        <v>9992558</v>
      </c>
      <c r="BG5" s="5">
        <v>2253116</v>
      </c>
      <c r="BH5" s="5">
        <v>4373400</v>
      </c>
      <c r="BI5" s="5">
        <v>5527560</v>
      </c>
      <c r="BJ5" s="5">
        <v>6464159</v>
      </c>
      <c r="BK5" s="5">
        <v>5538177</v>
      </c>
      <c r="BL5" s="5">
        <v>3577069</v>
      </c>
      <c r="BM5" s="5">
        <v>2585272</v>
      </c>
      <c r="BN5" s="5">
        <v>82671500</v>
      </c>
      <c r="BO5" s="5">
        <v>8123852</v>
      </c>
      <c r="BP5" s="5">
        <v>8139982</v>
      </c>
      <c r="BQ5" s="5">
        <v>6957300</v>
      </c>
      <c r="BR5" s="5">
        <v>5231731</v>
      </c>
      <c r="BS5" s="5">
        <v>5802787</v>
      </c>
      <c r="BT5" s="5">
        <v>6412012</v>
      </c>
      <c r="BU5" s="5">
        <v>2468477</v>
      </c>
      <c r="BV5" s="5">
        <v>4237181</v>
      </c>
      <c r="BW5" s="5">
        <v>5603982</v>
      </c>
      <c r="BX5" s="5">
        <v>4630154</v>
      </c>
      <c r="BY5" s="5">
        <v>5227578</v>
      </c>
      <c r="BZ5" s="5">
        <v>5303487</v>
      </c>
      <c r="CA5" s="5">
        <v>151312200</v>
      </c>
      <c r="CB5" s="5">
        <v>156303941</v>
      </c>
      <c r="CC5" s="5">
        <v>3711899</v>
      </c>
      <c r="CD5" s="5">
        <v>5321903</v>
      </c>
      <c r="CE5" s="5">
        <v>6295889</v>
      </c>
      <c r="CF5" s="5">
        <v>8492751</v>
      </c>
      <c r="CG5" s="5">
        <v>10867834</v>
      </c>
      <c r="CH5" s="5">
        <v>3318107</v>
      </c>
      <c r="CI5" s="5">
        <v>3998701</v>
      </c>
      <c r="CJ5" s="5">
        <v>4060835</v>
      </c>
      <c r="CK5" s="5">
        <v>8074460</v>
      </c>
      <c r="CL5" s="5">
        <v>6536191</v>
      </c>
      <c r="CM5" s="5">
        <v>4276253</v>
      </c>
      <c r="CN5" s="5">
        <v>6254342</v>
      </c>
      <c r="CO5" s="5">
        <v>3411918</v>
      </c>
      <c r="CP5" s="5">
        <v>5318865</v>
      </c>
      <c r="CQ5" s="5">
        <v>3306753</v>
      </c>
      <c r="CR5" s="5">
        <v>2035974</v>
      </c>
      <c r="CS5" s="5">
        <v>4147693</v>
      </c>
      <c r="CT5" s="5">
        <v>81654900</v>
      </c>
      <c r="CU5" s="5">
        <v>8608994</v>
      </c>
      <c r="CV5" s="5">
        <v>6319000</v>
      </c>
      <c r="CW5" s="5">
        <v>3122363</v>
      </c>
      <c r="CX5" s="5">
        <v>4206575</v>
      </c>
      <c r="CY5" s="5">
        <v>3029671</v>
      </c>
      <c r="CZ5" s="5">
        <v>3264059</v>
      </c>
      <c r="DA5" s="5">
        <v>2689994</v>
      </c>
      <c r="DB5" s="5">
        <v>34794711</v>
      </c>
      <c r="DC5" s="5">
        <v>5083803</v>
      </c>
      <c r="DD5" s="5">
        <v>9276280</v>
      </c>
      <c r="DE5" s="5">
        <v>3502319</v>
      </c>
      <c r="DF5" s="5">
        <v>4334452</v>
      </c>
      <c r="DG5" s="5">
        <v>3813510</v>
      </c>
      <c r="DH5" s="5"/>
      <c r="DI5" s="6"/>
      <c r="DJ5" s="6"/>
      <c r="DK5" s="6"/>
      <c r="DL5" s="6"/>
      <c r="DM5" s="6"/>
      <c r="DN5" s="6"/>
      <c r="DO5" s="6"/>
      <c r="DP5" s="6"/>
      <c r="DQ5" s="6"/>
      <c r="DR5" s="6"/>
      <c r="DS5" s="6"/>
      <c r="DT5" s="6"/>
      <c r="DU5" s="6"/>
      <c r="DV5" s="6"/>
      <c r="DW5" s="6"/>
    </row>
    <row r="6" spans="1:127">
      <c r="A6" s="5">
        <v>2013</v>
      </c>
      <c r="B6" s="13">
        <v>397485500</v>
      </c>
      <c r="C6" s="13">
        <v>137910583</v>
      </c>
      <c r="D6" s="13">
        <v>81081412</v>
      </c>
      <c r="E6" s="13">
        <v>23608014</v>
      </c>
      <c r="F6" s="13">
        <v>43183192</v>
      </c>
      <c r="G6" s="13">
        <v>154952420</v>
      </c>
      <c r="H6" s="13">
        <v>45085394</v>
      </c>
      <c r="I6" s="13">
        <v>13669421</v>
      </c>
      <c r="J6" s="13">
        <v>13751470</v>
      </c>
      <c r="K6" s="13">
        <v>21797547</v>
      </c>
      <c r="L6" s="13">
        <v>23418469</v>
      </c>
      <c r="M6" s="13">
        <v>23643767</v>
      </c>
      <c r="N6" s="13">
        <v>23442741</v>
      </c>
      <c r="O6" s="13">
        <v>12820887</v>
      </c>
      <c r="P6" s="13">
        <v>183995295</v>
      </c>
      <c r="Q6" s="13">
        <v>124932759</v>
      </c>
      <c r="R6" s="13">
        <v>70923219</v>
      </c>
      <c r="S6" s="13">
        <v>38600250</v>
      </c>
      <c r="T6" s="13">
        <v>21454291</v>
      </c>
      <c r="U6" s="13">
        <v>54478356</v>
      </c>
      <c r="V6" s="13">
        <v>50417253</v>
      </c>
      <c r="W6" s="13">
        <v>12370166</v>
      </c>
      <c r="X6" s="13">
        <v>13043704</v>
      </c>
      <c r="Y6" s="13">
        <v>43402430</v>
      </c>
      <c r="Z6" s="13">
        <v>12868050</v>
      </c>
      <c r="AA6" s="13">
        <v>70549939</v>
      </c>
      <c r="AB6" s="13">
        <v>6121091</v>
      </c>
      <c r="AC6" s="13">
        <v>5216455</v>
      </c>
      <c r="AD6" s="13">
        <v>5585960</v>
      </c>
      <c r="AE6" s="13">
        <v>8101820</v>
      </c>
      <c r="AF6" s="13">
        <v>7845679</v>
      </c>
      <c r="AG6" s="13">
        <v>8791725</v>
      </c>
      <c r="AH6" s="13">
        <v>8926828</v>
      </c>
      <c r="AI6" s="13">
        <v>8242684</v>
      </c>
      <c r="AJ6" s="13">
        <v>9984951</v>
      </c>
      <c r="AK6" s="13">
        <v>19055994</v>
      </c>
      <c r="AL6" s="13">
        <v>7148124</v>
      </c>
      <c r="AM6" s="13">
        <v>5749861</v>
      </c>
      <c r="AN6" s="13">
        <v>4003940</v>
      </c>
      <c r="AO6" s="13">
        <v>10673357</v>
      </c>
      <c r="AP6" s="13">
        <v>4719512</v>
      </c>
      <c r="AQ6" s="13">
        <v>54642226</v>
      </c>
      <c r="AR6" s="13">
        <v>3605545</v>
      </c>
      <c r="AS6" s="13">
        <v>3787633</v>
      </c>
      <c r="AT6" s="13">
        <v>10560509</v>
      </c>
      <c r="AU6" s="13">
        <v>5418069</v>
      </c>
      <c r="AV6" s="13">
        <v>3140039</v>
      </c>
      <c r="AW6" s="13">
        <v>15929189</v>
      </c>
      <c r="AX6" s="13">
        <v>7147345</v>
      </c>
      <c r="AY6" s="13">
        <v>9164403</v>
      </c>
      <c r="AZ6" s="13">
        <v>5990828</v>
      </c>
      <c r="BA6" s="13">
        <v>10049300</v>
      </c>
      <c r="BB6" s="13">
        <v>128038700</v>
      </c>
      <c r="BC6" s="13">
        <v>7373500</v>
      </c>
      <c r="BD6" s="13">
        <v>7315139</v>
      </c>
      <c r="BE6" s="13">
        <v>17243870</v>
      </c>
      <c r="BF6" s="13">
        <v>12447874</v>
      </c>
      <c r="BG6" s="13">
        <v>2709900</v>
      </c>
      <c r="BH6" s="13">
        <v>5604153</v>
      </c>
      <c r="BI6" s="13">
        <v>6590964</v>
      </c>
      <c r="BJ6" s="13">
        <v>8021799</v>
      </c>
      <c r="BK6" s="13">
        <v>6542146</v>
      </c>
      <c r="BL6" s="13">
        <v>4425827</v>
      </c>
      <c r="BM6" s="13">
        <v>3239079</v>
      </c>
      <c r="BN6" s="13">
        <v>93440021</v>
      </c>
      <c r="BO6" s="13">
        <v>9382774</v>
      </c>
      <c r="BP6" s="13">
        <v>9746981</v>
      </c>
      <c r="BQ6" s="13">
        <v>8549456</v>
      </c>
      <c r="BR6" s="13">
        <v>6416525</v>
      </c>
      <c r="BS6" s="13">
        <v>6713789</v>
      </c>
      <c r="BT6" s="13">
        <v>7987190</v>
      </c>
      <c r="BU6" s="13">
        <v>2898041</v>
      </c>
      <c r="BV6" s="13">
        <v>5046607</v>
      </c>
      <c r="BW6" s="13">
        <v>6617802</v>
      </c>
      <c r="BX6" s="13">
        <v>5540939</v>
      </c>
      <c r="BY6" s="13">
        <v>6193987</v>
      </c>
      <c r="BZ6" s="13">
        <v>6210906</v>
      </c>
      <c r="CA6" s="13">
        <v>173815500</v>
      </c>
      <c r="CB6" s="13">
        <v>176175139</v>
      </c>
      <c r="CC6" s="13">
        <v>4493274</v>
      </c>
      <c r="CD6" s="13">
        <v>6089275</v>
      </c>
      <c r="CE6" s="13">
        <v>7666979</v>
      </c>
      <c r="CF6" s="13">
        <v>9564001</v>
      </c>
      <c r="CG6" s="13">
        <v>12527844</v>
      </c>
      <c r="CH6" s="13">
        <v>4157366</v>
      </c>
      <c r="CI6" s="13">
        <v>4990228</v>
      </c>
      <c r="CJ6" s="13">
        <v>5141141</v>
      </c>
      <c r="CK6" s="13">
        <v>9317463</v>
      </c>
      <c r="CL6" s="13">
        <v>8246563</v>
      </c>
      <c r="CM6" s="13">
        <v>5323813</v>
      </c>
      <c r="CN6" s="13">
        <v>7606445</v>
      </c>
      <c r="CO6" s="13">
        <v>4245345</v>
      </c>
      <c r="CP6" s="13">
        <v>6555773</v>
      </c>
      <c r="CQ6" s="13">
        <v>4124406</v>
      </c>
      <c r="CR6" s="13">
        <v>2649320</v>
      </c>
      <c r="CS6" s="13">
        <v>5250162</v>
      </c>
      <c r="CT6" s="13">
        <v>91486301</v>
      </c>
      <c r="CU6" s="13">
        <v>10175043</v>
      </c>
      <c r="CV6" s="13">
        <v>7084600</v>
      </c>
      <c r="CW6" s="13">
        <v>3720724</v>
      </c>
      <c r="CX6" s="13">
        <v>4627079</v>
      </c>
      <c r="CY6" s="13">
        <v>3467239</v>
      </c>
      <c r="CZ6" s="13">
        <v>3985057</v>
      </c>
      <c r="DA6" s="13">
        <v>3210590</v>
      </c>
      <c r="DB6" s="13">
        <v>41779330</v>
      </c>
      <c r="DC6" s="13">
        <v>5998796</v>
      </c>
      <c r="DD6" s="13">
        <v>12036188</v>
      </c>
      <c r="DE6" s="13">
        <v>4311876</v>
      </c>
      <c r="DF6" s="13">
        <v>5478078</v>
      </c>
      <c r="DG6" s="13">
        <v>4729872</v>
      </c>
      <c r="DH6" s="13"/>
      <c r="DI6" s="68"/>
      <c r="DJ6" s="68"/>
      <c r="DK6" s="68"/>
      <c r="DL6" s="68"/>
      <c r="DM6" s="68"/>
      <c r="DN6" s="68"/>
      <c r="DO6" s="68"/>
      <c r="DP6" s="68"/>
      <c r="DQ6" s="68"/>
      <c r="DR6" s="68"/>
      <c r="DS6" s="68"/>
      <c r="DT6" s="68"/>
      <c r="DU6" s="68"/>
      <c r="DV6" s="68"/>
      <c r="DW6" s="68"/>
    </row>
    <row r="7" spans="1:127">
      <c r="A7" s="5">
        <v>2014</v>
      </c>
      <c r="B7" s="3">
        <v>432273300</v>
      </c>
      <c r="C7" s="3">
        <v>156285338</v>
      </c>
      <c r="D7" s="3">
        <v>86696180</v>
      </c>
      <c r="E7" s="3">
        <v>27247917</v>
      </c>
      <c r="F7" s="3">
        <v>47897396</v>
      </c>
      <c r="G7" s="3">
        <v>172479352</v>
      </c>
      <c r="H7" s="3">
        <v>51303751</v>
      </c>
      <c r="I7" s="3">
        <v>15493353</v>
      </c>
      <c r="J7" s="3">
        <v>25679840</v>
      </c>
      <c r="K7" s="3">
        <v>25679840</v>
      </c>
      <c r="L7" s="3">
        <v>27324173</v>
      </c>
      <c r="M7" s="3">
        <v>26798280</v>
      </c>
      <c r="N7" s="3">
        <v>27515061</v>
      </c>
      <c r="O7" s="3">
        <v>14830542</v>
      </c>
      <c r="P7" s="3">
        <v>203561710</v>
      </c>
      <c r="Q7" s="3">
        <v>136106069</v>
      </c>
      <c r="R7" s="3">
        <v>72236337</v>
      </c>
      <c r="S7" s="3">
        <v>43931643</v>
      </c>
      <c r="T7" s="3">
        <v>23249508</v>
      </c>
      <c r="U7" s="3">
        <v>58233946</v>
      </c>
      <c r="V7" s="3">
        <v>56471812</v>
      </c>
      <c r="W7" s="3">
        <v>14544620</v>
      </c>
      <c r="X7" s="3">
        <v>14160290</v>
      </c>
      <c r="Y7" s="3">
        <v>49122356</v>
      </c>
      <c r="Z7" s="3">
        <v>14044944</v>
      </c>
      <c r="AA7" s="3">
        <v>81696401</v>
      </c>
      <c r="AB7" s="3">
        <v>6653180</v>
      </c>
      <c r="AC7" s="3">
        <v>6417441</v>
      </c>
      <c r="AD7" s="3">
        <v>6866982</v>
      </c>
      <c r="AE7" s="3">
        <v>6626216</v>
      </c>
      <c r="AF7" s="3">
        <v>9612135</v>
      </c>
      <c r="AG7" s="3">
        <v>8962406</v>
      </c>
      <c r="AH7" s="3">
        <v>10378523</v>
      </c>
      <c r="AI7" s="3">
        <v>9581490</v>
      </c>
      <c r="AJ7" s="3">
        <v>11033404</v>
      </c>
      <c r="AK7" s="3">
        <v>21671404</v>
      </c>
      <c r="AL7" s="3">
        <v>8307725</v>
      </c>
      <c r="AM7" s="3">
        <v>6381834</v>
      </c>
      <c r="AN7" s="3">
        <v>4618414</v>
      </c>
      <c r="AO7" s="3">
        <v>12596902</v>
      </c>
      <c r="AP7" s="3">
        <v>5262013</v>
      </c>
      <c r="AQ7" s="3">
        <v>63292628</v>
      </c>
      <c r="AR7" s="3">
        <v>4237557</v>
      </c>
      <c r="AS7" s="3">
        <v>4517111</v>
      </c>
      <c r="AT7" s="3">
        <v>12305792</v>
      </c>
      <c r="AU7" s="3">
        <v>5987515</v>
      </c>
      <c r="AV7" s="3">
        <v>3777709</v>
      </c>
      <c r="AW7" s="3">
        <v>19239812</v>
      </c>
      <c r="AX7" s="3">
        <v>8768584</v>
      </c>
      <c r="AY7" s="3">
        <v>10988169</v>
      </c>
      <c r="AZ7" s="3">
        <v>7559238</v>
      </c>
      <c r="BA7" s="3">
        <v>12340959</v>
      </c>
      <c r="BB7" s="3">
        <v>144633962</v>
      </c>
      <c r="BC7" s="3">
        <v>8389620</v>
      </c>
      <c r="BD7" s="3">
        <v>8822112</v>
      </c>
      <c r="BE7" s="3">
        <v>19675111</v>
      </c>
      <c r="BF7" s="3">
        <v>15075993</v>
      </c>
      <c r="BG7" s="3">
        <v>3035100</v>
      </c>
      <c r="BH7" s="3">
        <v>6532540</v>
      </c>
      <c r="BI7" s="3">
        <v>7855633</v>
      </c>
      <c r="BJ7" s="3">
        <v>9545016</v>
      </c>
      <c r="BK7" s="3">
        <v>8111025</v>
      </c>
      <c r="BL7" s="3">
        <v>5333028</v>
      </c>
      <c r="BM7" s="3">
        <v>3965826</v>
      </c>
      <c r="BN7" s="3">
        <v>103374785</v>
      </c>
      <c r="BO7" s="3">
        <v>11092680</v>
      </c>
      <c r="BP7" s="3">
        <v>11128052</v>
      </c>
      <c r="BQ7" s="3">
        <v>9555451</v>
      </c>
      <c r="BR7" s="3">
        <v>7519952</v>
      </c>
      <c r="BS7" s="3">
        <v>7719736</v>
      </c>
      <c r="BT7" s="3">
        <v>9240319</v>
      </c>
      <c r="BU7" s="3">
        <v>3389607</v>
      </c>
      <c r="BV7" s="3">
        <v>5492274</v>
      </c>
      <c r="BW7" s="3">
        <v>7803600</v>
      </c>
      <c r="BX7" s="3">
        <v>6399387</v>
      </c>
      <c r="BY7" s="3">
        <v>6956818</v>
      </c>
      <c r="BZ7" s="3">
        <v>7041588</v>
      </c>
      <c r="CA7" s="3">
        <v>200115000</v>
      </c>
      <c r="CB7" s="3">
        <v>197789312</v>
      </c>
      <c r="CC7" s="3">
        <v>5208133</v>
      </c>
      <c r="CD7" s="3">
        <v>6613789</v>
      </c>
      <c r="CE7" s="3">
        <v>9207784</v>
      </c>
      <c r="CF7" s="3">
        <v>10658069</v>
      </c>
      <c r="CG7" s="3">
        <v>13985038</v>
      </c>
      <c r="CH7" s="3">
        <v>4863270</v>
      </c>
      <c r="CI7" s="3">
        <v>6150110</v>
      </c>
      <c r="CJ7" s="3">
        <v>6080748</v>
      </c>
      <c r="CK7" s="3">
        <v>10886135</v>
      </c>
      <c r="CL7" s="3">
        <v>10380655</v>
      </c>
      <c r="CM7" s="3">
        <v>6265205</v>
      </c>
      <c r="CN7" s="3">
        <v>9007879</v>
      </c>
      <c r="CO7" s="3">
        <v>5149718</v>
      </c>
      <c r="CP7" s="3">
        <v>8017122</v>
      </c>
      <c r="CQ7" s="3">
        <v>4749763</v>
      </c>
      <c r="CR7" s="3">
        <v>3450334</v>
      </c>
      <c r="CS7" s="3">
        <v>6420804</v>
      </c>
      <c r="CT7" s="3">
        <v>102013233</v>
      </c>
      <c r="CU7" s="3">
        <v>11369900</v>
      </c>
      <c r="CV7" s="3">
        <v>7771682</v>
      </c>
      <c r="CW7" s="3">
        <v>4473871</v>
      </c>
      <c r="CX7" s="3">
        <v>5337696</v>
      </c>
      <c r="CY7" s="3">
        <v>3829545</v>
      </c>
      <c r="CZ7" s="3">
        <v>4756667</v>
      </c>
      <c r="DA7" s="3">
        <v>3773058</v>
      </c>
      <c r="DB7" s="3">
        <v>65605063</v>
      </c>
      <c r="DC7" s="3">
        <v>7011963</v>
      </c>
      <c r="DD7" s="3">
        <v>15277415</v>
      </c>
      <c r="DE7" s="3">
        <v>5189487</v>
      </c>
      <c r="DF7" s="3">
        <v>6894820</v>
      </c>
      <c r="DG7" s="3">
        <v>6016548</v>
      </c>
      <c r="DH7" s="3"/>
      <c r="DI7" s="65"/>
      <c r="DJ7" s="65"/>
      <c r="DK7" s="65"/>
      <c r="DL7" s="65"/>
      <c r="DM7" s="65"/>
      <c r="DN7" s="65"/>
      <c r="DO7" s="65"/>
      <c r="DP7" s="65"/>
      <c r="DQ7" s="65"/>
      <c r="DR7" s="65"/>
      <c r="DS7" s="65"/>
      <c r="DT7" s="65"/>
      <c r="DU7" s="65"/>
      <c r="DV7" s="65"/>
      <c r="DW7" s="65"/>
    </row>
    <row r="8" spans="1:127">
      <c r="A8" s="5">
        <v>2015</v>
      </c>
      <c r="B8" s="5">
        <v>487114000</v>
      </c>
      <c r="C8" s="5">
        <v>182177952</v>
      </c>
      <c r="D8" s="5">
        <v>93322700</v>
      </c>
      <c r="E8" s="5">
        <v>30699020</v>
      </c>
      <c r="F8" s="5">
        <v>53545775</v>
      </c>
      <c r="G8" s="5">
        <v>192001015</v>
      </c>
      <c r="H8" s="5">
        <v>59972430</v>
      </c>
      <c r="I8" s="5">
        <v>17810469</v>
      </c>
      <c r="J8" s="5">
        <v>18647566</v>
      </c>
      <c r="K8" s="5">
        <v>30454991</v>
      </c>
      <c r="L8" s="5">
        <v>30957674</v>
      </c>
      <c r="M8" s="5">
        <v>29825974</v>
      </c>
      <c r="N8" s="5">
        <v>32280817</v>
      </c>
      <c r="O8" s="5">
        <v>16967046</v>
      </c>
      <c r="P8" s="5">
        <v>223952892</v>
      </c>
      <c r="Q8" s="5">
        <v>149669245</v>
      </c>
      <c r="R8" s="5">
        <v>75271635</v>
      </c>
      <c r="S8" s="5">
        <v>47183455</v>
      </c>
      <c r="T8" s="5">
        <v>25098339</v>
      </c>
      <c r="U8" s="5">
        <v>59472120</v>
      </c>
      <c r="V8" s="5">
        <v>60416183</v>
      </c>
      <c r="W8" s="5">
        <v>15840154</v>
      </c>
      <c r="X8" s="5">
        <v>14583839</v>
      </c>
      <c r="Y8" s="5">
        <v>54296010</v>
      </c>
      <c r="Z8" s="5">
        <v>14918101</v>
      </c>
      <c r="AA8" s="5">
        <v>96365681</v>
      </c>
      <c r="AB8" s="5">
        <v>7017378</v>
      </c>
      <c r="AC8" s="5">
        <v>7830104</v>
      </c>
      <c r="AD8" s="5">
        <v>8084415</v>
      </c>
      <c r="AE8" s="5">
        <v>11915005</v>
      </c>
      <c r="AF8" s="5">
        <v>11869559</v>
      </c>
      <c r="AG8" s="5">
        <v>9705443</v>
      </c>
      <c r="AH8" s="5">
        <v>12023440</v>
      </c>
      <c r="AI8" s="5">
        <v>10819621</v>
      </c>
      <c r="AJ8" s="5">
        <v>11842000</v>
      </c>
      <c r="AK8" s="5">
        <v>24915660</v>
      </c>
      <c r="AL8" s="5">
        <v>9003134</v>
      </c>
      <c r="AM8" s="5">
        <v>7667159</v>
      </c>
      <c r="AN8" s="5">
        <v>4784477</v>
      </c>
      <c r="AO8" s="5">
        <v>14283519</v>
      </c>
      <c r="AP8" s="5">
        <v>5663107</v>
      </c>
      <c r="AQ8" s="5">
        <v>73760542</v>
      </c>
      <c r="AR8" s="5">
        <v>4990812</v>
      </c>
      <c r="AS8" s="5">
        <v>5392867</v>
      </c>
      <c r="AT8" s="5">
        <v>14518954</v>
      </c>
      <c r="AU8" s="5">
        <v>6645868</v>
      </c>
      <c r="AV8" s="5">
        <v>4517116</v>
      </c>
      <c r="AW8" s="5">
        <v>22975519</v>
      </c>
      <c r="AX8" s="5">
        <v>10553550</v>
      </c>
      <c r="AY8" s="5">
        <v>13185992</v>
      </c>
      <c r="AZ8" s="5">
        <v>8055807</v>
      </c>
      <c r="BA8" s="5">
        <v>14742891</v>
      </c>
      <c r="BB8" s="5">
        <v>171357900</v>
      </c>
      <c r="BC8" s="5">
        <v>9266650</v>
      </c>
      <c r="BD8" s="5">
        <v>10309200</v>
      </c>
      <c r="BE8" s="5">
        <v>21331900</v>
      </c>
      <c r="BF8" s="5">
        <v>16836027</v>
      </c>
      <c r="BG8" s="5">
        <v>3370900</v>
      </c>
      <c r="BH8" s="5">
        <v>7939000</v>
      </c>
      <c r="BI8" s="5">
        <v>9152764</v>
      </c>
      <c r="BJ8" s="5">
        <v>10706251</v>
      </c>
      <c r="BK8" s="5">
        <v>9913100</v>
      </c>
      <c r="BL8" s="5">
        <v>6289700</v>
      </c>
      <c r="BM8" s="5">
        <v>4568700</v>
      </c>
      <c r="BN8" s="5">
        <v>122681116</v>
      </c>
      <c r="BO8" s="5">
        <v>11625831</v>
      </c>
      <c r="BP8" s="5">
        <v>12560666</v>
      </c>
      <c r="BQ8" s="5">
        <v>11008484</v>
      </c>
      <c r="BR8" s="5">
        <v>8914600</v>
      </c>
      <c r="BS8" s="5">
        <v>8944779</v>
      </c>
      <c r="BT8" s="5">
        <v>10804564</v>
      </c>
      <c r="BU8" s="5">
        <v>3712207</v>
      </c>
      <c r="BV8" s="5">
        <v>6167748</v>
      </c>
      <c r="BW8" s="5">
        <v>9457076</v>
      </c>
      <c r="BX8" s="5">
        <v>7936205</v>
      </c>
      <c r="BY8" s="5">
        <v>8325445</v>
      </c>
      <c r="BZ8" s="5">
        <v>7786661</v>
      </c>
      <c r="CA8" s="5">
        <v>223939300</v>
      </c>
      <c r="CB8" s="5">
        <v>219706426</v>
      </c>
      <c r="CC8" s="5">
        <v>6155500</v>
      </c>
      <c r="CD8" s="5">
        <v>6971458</v>
      </c>
      <c r="CE8" s="5">
        <v>10929592</v>
      </c>
      <c r="CF8" s="5">
        <v>10759170</v>
      </c>
      <c r="CG8" s="5">
        <v>15328512</v>
      </c>
      <c r="CH8" s="5">
        <v>5507885</v>
      </c>
      <c r="CI8" s="5">
        <v>7408089</v>
      </c>
      <c r="CJ8" s="5">
        <v>6881471</v>
      </c>
      <c r="CK8" s="5">
        <v>12382999</v>
      </c>
      <c r="CL8" s="5">
        <v>12938906</v>
      </c>
      <c r="CM8" s="5">
        <v>6837568</v>
      </c>
      <c r="CN8" s="5">
        <v>10544828</v>
      </c>
      <c r="CO8" s="5">
        <v>5821894</v>
      </c>
      <c r="CP8" s="5">
        <v>9293223</v>
      </c>
      <c r="CQ8" s="5">
        <v>5100928</v>
      </c>
      <c r="CR8" s="5">
        <v>4578262</v>
      </c>
      <c r="CS8" s="5">
        <v>7169008</v>
      </c>
      <c r="CT8" s="5">
        <v>119764860</v>
      </c>
      <c r="CU8" s="5">
        <v>12625700</v>
      </c>
      <c r="CV8" s="5">
        <v>8462349</v>
      </c>
      <c r="CW8" s="5">
        <v>5508894</v>
      </c>
      <c r="CX8" s="5">
        <v>6167260</v>
      </c>
      <c r="CY8" s="5">
        <v>4143069</v>
      </c>
      <c r="CZ8" s="5">
        <v>5483025</v>
      </c>
      <c r="DA8" s="5">
        <v>4320994</v>
      </c>
      <c r="DB8" s="5">
        <v>78755785</v>
      </c>
      <c r="DC8" s="5">
        <v>7797383</v>
      </c>
      <c r="DD8" s="5">
        <v>19254800</v>
      </c>
      <c r="DE8" s="5">
        <v>6102740</v>
      </c>
      <c r="DF8" s="5">
        <v>8844643</v>
      </c>
      <c r="DG8" s="5">
        <v>7167721</v>
      </c>
      <c r="DH8" s="5"/>
      <c r="DI8" s="7"/>
      <c r="DJ8" s="7"/>
      <c r="DK8" s="7"/>
      <c r="DL8" s="7"/>
      <c r="DM8" s="7"/>
      <c r="DN8" s="7"/>
      <c r="DO8" s="7"/>
      <c r="DP8" s="7"/>
      <c r="DQ8" s="7"/>
      <c r="DR8" s="7"/>
      <c r="DS8" s="7"/>
      <c r="DT8" s="7"/>
      <c r="DU8" s="7"/>
      <c r="DV8" s="7"/>
      <c r="DW8" s="7"/>
    </row>
    <row r="9" spans="1:127">
      <c r="A9" s="5">
        <v>2016</v>
      </c>
      <c r="B9" s="13">
        <v>546964500</v>
      </c>
      <c r="C9" s="13">
        <v>216812775</v>
      </c>
      <c r="D9" s="13">
        <v>103829309</v>
      </c>
      <c r="E9" s="13">
        <v>36202134</v>
      </c>
      <c r="F9" s="13">
        <v>60431550</v>
      </c>
      <c r="G9" s="13">
        <v>219244382</v>
      </c>
      <c r="H9" s="13">
        <v>68354644</v>
      </c>
      <c r="I9" s="13">
        <v>20469307</v>
      </c>
      <c r="J9" s="13">
        <v>23042159</v>
      </c>
      <c r="K9" s="13">
        <v>36993178</v>
      </c>
      <c r="L9" s="13">
        <v>35081333</v>
      </c>
      <c r="M9" s="13">
        <v>34443576</v>
      </c>
      <c r="N9" s="13">
        <v>36567947</v>
      </c>
      <c r="O9" s="13">
        <v>19603739</v>
      </c>
      <c r="P9" s="13">
        <v>254648309</v>
      </c>
      <c r="Q9" s="13">
        <v>158067586</v>
      </c>
      <c r="R9" s="13">
        <v>80114741</v>
      </c>
      <c r="S9" s="13">
        <v>51852269</v>
      </c>
      <c r="T9" s="13">
        <v>27403590</v>
      </c>
      <c r="U9" s="13">
        <v>61111742</v>
      </c>
      <c r="V9" s="13">
        <v>61673953</v>
      </c>
      <c r="W9" s="13">
        <v>16524498</v>
      </c>
      <c r="X9" s="13">
        <v>14840103</v>
      </c>
      <c r="Y9" s="13">
        <v>57589217</v>
      </c>
      <c r="Z9" s="13">
        <v>15434467</v>
      </c>
      <c r="AA9" s="13">
        <v>115506045</v>
      </c>
      <c r="AB9" s="13">
        <v>7955018</v>
      </c>
      <c r="AC9" s="13">
        <v>10365077</v>
      </c>
      <c r="AD9" s="13">
        <v>9793467</v>
      </c>
      <c r="AE9" s="13">
        <v>14001415</v>
      </c>
      <c r="AF9" s="13">
        <v>15698215</v>
      </c>
      <c r="AG9" s="13">
        <v>11729457</v>
      </c>
      <c r="AH9" s="13">
        <v>14280348</v>
      </c>
      <c r="AI9" s="13">
        <v>11928000</v>
      </c>
      <c r="AJ9" s="13">
        <v>13414553</v>
      </c>
      <c r="AK9" s="13">
        <v>28439658</v>
      </c>
      <c r="AL9" s="13">
        <v>10413552</v>
      </c>
      <c r="AM9" s="13">
        <v>9446878</v>
      </c>
      <c r="AN9" s="13">
        <v>5053593</v>
      </c>
      <c r="AO9" s="13">
        <v>14814174</v>
      </c>
      <c r="AP9" s="13">
        <v>6091381</v>
      </c>
      <c r="AQ9" s="13">
        <v>86045684</v>
      </c>
      <c r="AR9" s="13">
        <v>5743234</v>
      </c>
      <c r="AS9" s="13">
        <v>6179254</v>
      </c>
      <c r="AT9" s="13">
        <v>17545824</v>
      </c>
      <c r="AU9" s="13">
        <v>7143742</v>
      </c>
      <c r="AV9" s="13">
        <v>5317390</v>
      </c>
      <c r="AW9" s="13">
        <v>28421841</v>
      </c>
      <c r="AX9" s="13">
        <v>12731989</v>
      </c>
      <c r="AY9" s="13">
        <v>15661700</v>
      </c>
      <c r="AZ9" s="13">
        <v>11318147</v>
      </c>
      <c r="BA9" s="13">
        <v>17421248</v>
      </c>
      <c r="BB9" s="13">
        <v>193862964</v>
      </c>
      <c r="BC9" s="13">
        <v>10130000</v>
      </c>
      <c r="BD9" s="13">
        <v>11362842</v>
      </c>
      <c r="BE9" s="13">
        <v>23534106</v>
      </c>
      <c r="BF9" s="13">
        <v>18025447</v>
      </c>
      <c r="BG9" s="13">
        <v>3914700</v>
      </c>
      <c r="BH9" s="13">
        <v>8721600</v>
      </c>
      <c r="BI9" s="13">
        <v>10232173</v>
      </c>
      <c r="BJ9" s="13">
        <v>11856559</v>
      </c>
      <c r="BK9" s="13">
        <v>11606000</v>
      </c>
      <c r="BL9" s="13">
        <v>7208333</v>
      </c>
      <c r="BM9" s="13">
        <v>5274516</v>
      </c>
      <c r="BN9" s="13">
        <v>138138443</v>
      </c>
      <c r="BO9" s="13">
        <v>13354404</v>
      </c>
      <c r="BP9" s="13">
        <v>13861500</v>
      </c>
      <c r="BQ9" s="13">
        <v>13051799</v>
      </c>
      <c r="BR9" s="13">
        <v>10529969</v>
      </c>
      <c r="BS9" s="13">
        <v>10126845</v>
      </c>
      <c r="BT9" s="13">
        <v>12826668</v>
      </c>
      <c r="BU9" s="13">
        <v>4178435</v>
      </c>
      <c r="BV9" s="13">
        <v>7276194</v>
      </c>
      <c r="BW9" s="13">
        <v>10618735</v>
      </c>
      <c r="BX9" s="13">
        <v>9655273</v>
      </c>
      <c r="BY9" s="13">
        <v>9158673</v>
      </c>
      <c r="BZ9" s="13">
        <v>8296268</v>
      </c>
      <c r="CA9" s="13">
        <v>247851900</v>
      </c>
      <c r="CB9" s="13">
        <v>250090000</v>
      </c>
      <c r="CC9" s="13">
        <v>7083495</v>
      </c>
      <c r="CD9" s="13">
        <v>7386284</v>
      </c>
      <c r="CE9" s="13">
        <v>12816409</v>
      </c>
      <c r="CF9" s="13">
        <v>11900395</v>
      </c>
      <c r="CG9" s="13">
        <v>16674319</v>
      </c>
      <c r="CH9" s="13">
        <v>6307341</v>
      </c>
      <c r="CI9" s="13">
        <v>8202049</v>
      </c>
      <c r="CJ9" s="13">
        <v>7316547</v>
      </c>
      <c r="CK9" s="13">
        <v>13111767</v>
      </c>
      <c r="CL9" s="13">
        <v>14796819</v>
      </c>
      <c r="CM9" s="13">
        <v>7471930</v>
      </c>
      <c r="CN9" s="13">
        <v>12238164</v>
      </c>
      <c r="CO9" s="13">
        <v>6555121</v>
      </c>
      <c r="CP9" s="13">
        <v>10776238</v>
      </c>
      <c r="CQ9" s="13">
        <v>5278470</v>
      </c>
      <c r="CR9" s="13">
        <v>5425019</v>
      </c>
      <c r="CS9" s="13">
        <v>5225889</v>
      </c>
      <c r="CT9" s="13">
        <v>135533348</v>
      </c>
      <c r="CU9" s="13">
        <v>12994771</v>
      </c>
      <c r="CV9" s="13">
        <v>9035049</v>
      </c>
      <c r="CW9" s="13">
        <v>5990917</v>
      </c>
      <c r="CX9" s="13">
        <v>6458167</v>
      </c>
      <c r="CY9" s="13">
        <v>4305700</v>
      </c>
      <c r="CZ9" s="13">
        <v>6018417</v>
      </c>
      <c r="DA9" s="13">
        <v>4433461</v>
      </c>
      <c r="DB9" s="13">
        <v>91532038</v>
      </c>
      <c r="DC9" s="13">
        <v>9355571</v>
      </c>
      <c r="DD9" s="13">
        <v>22649239</v>
      </c>
      <c r="DE9" s="13">
        <v>6879849</v>
      </c>
      <c r="DF9" s="13">
        <v>11483072</v>
      </c>
      <c r="DG9" s="13">
        <v>8176527</v>
      </c>
      <c r="DH9" s="13"/>
      <c r="DI9" s="68"/>
      <c r="DJ9" s="68"/>
      <c r="DK9" s="68"/>
      <c r="DL9" s="68"/>
      <c r="DM9" s="68"/>
      <c r="DN9" s="68"/>
      <c r="DO9" s="68"/>
      <c r="DP9" s="68"/>
      <c r="DQ9" s="68"/>
      <c r="DR9" s="68"/>
      <c r="DS9" s="68"/>
      <c r="DT9" s="68"/>
      <c r="DU9" s="68"/>
      <c r="DV9" s="68"/>
      <c r="DW9" s="68"/>
    </row>
    <row r="10" spans="1:127" ht="15.6">
      <c r="A10" s="5">
        <v>2017</v>
      </c>
      <c r="B10" s="5">
        <v>622580100</v>
      </c>
      <c r="C10" s="5">
        <v>245782486</v>
      </c>
      <c r="D10" s="5">
        <v>110985104</v>
      </c>
      <c r="E10" s="5">
        <v>41731982</v>
      </c>
      <c r="F10" s="5">
        <v>66791999</v>
      </c>
      <c r="G10" s="5">
        <v>239866220</v>
      </c>
      <c r="H10" s="5">
        <v>78334901</v>
      </c>
      <c r="I10" s="5">
        <v>24333172</v>
      </c>
      <c r="J10" s="5">
        <v>27892912</v>
      </c>
      <c r="K10" s="5">
        <v>42723108</v>
      </c>
      <c r="L10" s="5">
        <v>40077577</v>
      </c>
      <c r="M10" s="5">
        <v>38640203</v>
      </c>
      <c r="N10" s="5">
        <v>41738513</v>
      </c>
      <c r="O10" s="5">
        <v>22234483</v>
      </c>
      <c r="P10" s="5">
        <v>285736300</v>
      </c>
      <c r="Q10" s="5">
        <v>171252864</v>
      </c>
      <c r="R10" s="5">
        <v>86041101</v>
      </c>
      <c r="S10" s="5">
        <v>59738994</v>
      </c>
      <c r="T10" s="5">
        <v>32668208</v>
      </c>
      <c r="U10" s="5">
        <v>66767606</v>
      </c>
      <c r="V10" s="5">
        <v>66815608</v>
      </c>
      <c r="W10" s="5">
        <v>19219775</v>
      </c>
      <c r="X10" s="5">
        <v>16936863</v>
      </c>
      <c r="Y10" s="5">
        <v>63666783</v>
      </c>
      <c r="Z10" s="5">
        <v>17220622</v>
      </c>
      <c r="AA10" s="5">
        <v>128654570</v>
      </c>
      <c r="AB10" s="5">
        <v>8682939</v>
      </c>
      <c r="AC10" s="5">
        <v>13372209</v>
      </c>
      <c r="AD10" s="5">
        <v>12482916</v>
      </c>
      <c r="AE10" s="5">
        <v>15655898</v>
      </c>
      <c r="AF10" s="5">
        <v>20554210</v>
      </c>
      <c r="AG10" s="5">
        <v>12927678</v>
      </c>
      <c r="AH10" s="5">
        <v>16992055</v>
      </c>
      <c r="AI10" s="5">
        <v>15374244</v>
      </c>
      <c r="AJ10" s="5">
        <v>14834211</v>
      </c>
      <c r="AK10" s="5">
        <v>32020451</v>
      </c>
      <c r="AL10" s="5">
        <v>12262254</v>
      </c>
      <c r="AM10" s="5">
        <v>9716516</v>
      </c>
      <c r="AN10" s="5">
        <v>5604879</v>
      </c>
      <c r="AO10" s="5">
        <v>17053753</v>
      </c>
      <c r="AP10" s="5">
        <v>7163793</v>
      </c>
      <c r="AQ10" s="5">
        <v>102092754</v>
      </c>
      <c r="AR10" s="5">
        <v>6878773</v>
      </c>
      <c r="AS10" s="5">
        <v>7238648</v>
      </c>
      <c r="AT10" s="5">
        <v>20735094</v>
      </c>
      <c r="AU10" s="5">
        <v>7664693</v>
      </c>
      <c r="AV10" s="5">
        <v>5974247</v>
      </c>
      <c r="AW10" s="5">
        <v>34159791</v>
      </c>
      <c r="AX10" s="5">
        <v>15605878</v>
      </c>
      <c r="AY10" s="5">
        <v>19124009</v>
      </c>
      <c r="AZ10" s="5">
        <v>13688762</v>
      </c>
      <c r="BA10" s="5">
        <v>22040102</v>
      </c>
      <c r="BB10" s="5">
        <v>225580312</v>
      </c>
      <c r="BC10" s="5">
        <v>11021171</v>
      </c>
      <c r="BD10" s="5">
        <v>12919604</v>
      </c>
      <c r="BE10" s="5">
        <v>27450041</v>
      </c>
      <c r="BF10" s="5">
        <v>20241889</v>
      </c>
      <c r="BG10" s="5">
        <v>4532721</v>
      </c>
      <c r="BH10" s="5">
        <v>9893771</v>
      </c>
      <c r="BI10" s="5">
        <v>11382364</v>
      </c>
      <c r="BJ10" s="5">
        <v>13890230</v>
      </c>
      <c r="BK10" s="5">
        <v>14078800</v>
      </c>
      <c r="BL10" s="5">
        <v>8476215</v>
      </c>
      <c r="BM10" s="5">
        <v>6024353</v>
      </c>
      <c r="BN10" s="5">
        <v>159812306</v>
      </c>
      <c r="BO10" s="5">
        <v>15746959</v>
      </c>
      <c r="BP10" s="5">
        <v>16054442</v>
      </c>
      <c r="BQ10" s="5">
        <v>16254990</v>
      </c>
      <c r="BR10" s="5">
        <v>12695893</v>
      </c>
      <c r="BS10" s="5">
        <v>13072686</v>
      </c>
      <c r="BT10" s="5">
        <v>15844115</v>
      </c>
      <c r="BU10" s="5">
        <v>5572130</v>
      </c>
      <c r="BV10" s="5">
        <v>9147491</v>
      </c>
      <c r="BW10" s="5">
        <v>12446696</v>
      </c>
      <c r="BX10" s="5">
        <v>11869763</v>
      </c>
      <c r="BY10" s="5">
        <v>10293017</v>
      </c>
      <c r="BZ10" s="5">
        <v>8902294</v>
      </c>
      <c r="CA10" s="5">
        <v>278718900</v>
      </c>
      <c r="CB10" s="5">
        <v>283593083</v>
      </c>
      <c r="CC10" s="5">
        <v>8259808</v>
      </c>
      <c r="CD10" s="5">
        <v>7955378</v>
      </c>
      <c r="CE10" s="5">
        <v>14513014</v>
      </c>
      <c r="CF10" s="5">
        <v>12925433</v>
      </c>
      <c r="CG10" s="5">
        <v>18647136</v>
      </c>
      <c r="CH10" s="5">
        <v>7243060</v>
      </c>
      <c r="CI10" s="5">
        <v>9227240</v>
      </c>
      <c r="CJ10" s="5">
        <v>7826957</v>
      </c>
      <c r="CK10" s="5">
        <v>14343918</v>
      </c>
      <c r="CL10" s="5">
        <v>16843352</v>
      </c>
      <c r="CM10" s="5">
        <v>8643112</v>
      </c>
      <c r="CN10" s="5">
        <v>13905996</v>
      </c>
      <c r="CO10" s="5">
        <v>7259251</v>
      </c>
      <c r="CP10" s="5">
        <v>12779262</v>
      </c>
      <c r="CQ10" s="5">
        <v>5948377</v>
      </c>
      <c r="CR10" s="5">
        <v>6413977</v>
      </c>
      <c r="CS10" s="5">
        <v>5971517</v>
      </c>
      <c r="CT10" s="5">
        <v>147893549</v>
      </c>
      <c r="CU10" s="5">
        <v>13834027</v>
      </c>
      <c r="CV10" s="5">
        <v>9968856</v>
      </c>
      <c r="CW10" s="5">
        <v>6911206</v>
      </c>
      <c r="CX10" s="5">
        <v>7147175</v>
      </c>
      <c r="CY10" s="5">
        <v>4661589</v>
      </c>
      <c r="CZ10" s="5">
        <v>6845318</v>
      </c>
      <c r="DA10" s="5">
        <v>4853978</v>
      </c>
      <c r="DB10" s="5">
        <v>104031208</v>
      </c>
      <c r="DC10" s="5">
        <v>10717500</v>
      </c>
      <c r="DD10" s="5">
        <v>27923441</v>
      </c>
      <c r="DE10" s="5">
        <v>8123912</v>
      </c>
      <c r="DF10" s="5">
        <v>13212884</v>
      </c>
      <c r="DG10" s="5">
        <v>9917707</v>
      </c>
      <c r="DH10" s="5"/>
      <c r="DI10" s="6"/>
      <c r="DJ10" s="6"/>
      <c r="DK10" s="6"/>
      <c r="DL10" s="6"/>
      <c r="DM10" s="6"/>
      <c r="DN10" s="6"/>
      <c r="DO10" s="6"/>
      <c r="DP10" s="6"/>
      <c r="DQ10" s="6"/>
      <c r="DR10" s="6"/>
      <c r="DS10" s="6"/>
      <c r="DT10" s="6"/>
      <c r="DU10" s="6"/>
      <c r="DV10" s="6"/>
      <c r="DW10" s="6"/>
    </row>
    <row r="11" spans="1:127" ht="15.6">
      <c r="A11" s="5">
        <v>2018</v>
      </c>
      <c r="B11" s="5">
        <v>685642500</v>
      </c>
      <c r="C11" s="5">
        <v>284023427</v>
      </c>
      <c r="D11" s="5">
        <v>119715488</v>
      </c>
      <c r="E11" s="5">
        <v>49124733</v>
      </c>
      <c r="F11" s="5">
        <v>75334196</v>
      </c>
      <c r="G11" s="5">
        <v>265462297</v>
      </c>
      <c r="H11" s="5">
        <v>88116936</v>
      </c>
      <c r="I11" s="5">
        <v>29213559</v>
      </c>
      <c r="J11" s="5">
        <v>33034389</v>
      </c>
      <c r="K11" s="5">
        <v>48877382</v>
      </c>
      <c r="L11" s="5">
        <v>46305054</v>
      </c>
      <c r="M11" s="5">
        <v>44506000</v>
      </c>
      <c r="N11" s="5">
        <v>47840384</v>
      </c>
      <c r="O11" s="5">
        <v>25636107</v>
      </c>
      <c r="P11" s="5">
        <v>358775598</v>
      </c>
      <c r="Q11" s="5">
        <v>193411109</v>
      </c>
      <c r="R11" s="5">
        <v>99704995</v>
      </c>
      <c r="S11" s="5">
        <v>67706905</v>
      </c>
      <c r="T11" s="5">
        <v>38715321</v>
      </c>
      <c r="U11" s="5">
        <v>74683142</v>
      </c>
      <c r="V11" s="5">
        <v>73451728</v>
      </c>
      <c r="W11" s="5">
        <v>22401141</v>
      </c>
      <c r="X11" s="5">
        <v>20036760</v>
      </c>
      <c r="Y11" s="5">
        <v>72887742</v>
      </c>
      <c r="Z11" s="5">
        <v>19223737</v>
      </c>
      <c r="AA11" s="5">
        <v>136466876</v>
      </c>
      <c r="AB11" s="5">
        <v>9371155</v>
      </c>
      <c r="AC11" s="5">
        <v>16628385</v>
      </c>
      <c r="AD11" s="5">
        <v>15522570</v>
      </c>
      <c r="AE11" s="5">
        <v>18019510</v>
      </c>
      <c r="AF11" s="5">
        <v>26430850</v>
      </c>
      <c r="AG11" s="5">
        <v>14351958</v>
      </c>
      <c r="AH11" s="5">
        <v>20452784</v>
      </c>
      <c r="AI11" s="5">
        <v>18469009</v>
      </c>
      <c r="AJ11" s="5">
        <v>16204125</v>
      </c>
      <c r="AK11" s="5">
        <v>34081009</v>
      </c>
      <c r="AL11" s="5">
        <v>13811523</v>
      </c>
      <c r="AM11" s="5">
        <v>11040908</v>
      </c>
      <c r="AN11" s="5">
        <v>6097439</v>
      </c>
      <c r="AO11" s="5">
        <v>19690750</v>
      </c>
      <c r="AP11" s="5">
        <v>8290942</v>
      </c>
      <c r="AQ11" s="5">
        <v>119503221</v>
      </c>
      <c r="AR11" s="5">
        <v>8178053</v>
      </c>
      <c r="AS11" s="5">
        <v>8478511</v>
      </c>
      <c r="AT11" s="5">
        <v>25130978</v>
      </c>
      <c r="AU11" s="5">
        <v>8214875</v>
      </c>
      <c r="AV11" s="5">
        <v>6782461</v>
      </c>
      <c r="AW11" s="5">
        <v>40471943</v>
      </c>
      <c r="AX11" s="5">
        <v>18710249</v>
      </c>
      <c r="AY11" s="5">
        <v>23189000</v>
      </c>
      <c r="AZ11" s="5">
        <v>16087785</v>
      </c>
      <c r="BA11" s="5">
        <v>26733860</v>
      </c>
      <c r="BB11" s="5">
        <v>268394400</v>
      </c>
      <c r="BC11" s="5">
        <v>12137330</v>
      </c>
      <c r="BD11" s="5">
        <v>14105123</v>
      </c>
      <c r="BE11" s="5">
        <v>31049626</v>
      </c>
      <c r="BF11" s="5">
        <v>22200959</v>
      </c>
      <c r="BG11" s="5">
        <v>5180400</v>
      </c>
      <c r="BH11" s="5">
        <v>11074180</v>
      </c>
      <c r="BI11" s="5">
        <v>12570742</v>
      </c>
      <c r="BJ11" s="5">
        <v>15991157</v>
      </c>
      <c r="BK11" s="5">
        <v>15853778</v>
      </c>
      <c r="BL11" s="5">
        <v>9609600</v>
      </c>
      <c r="BM11" s="5">
        <v>6902511</v>
      </c>
      <c r="BN11" s="5">
        <v>183608931</v>
      </c>
      <c r="BO11" s="5">
        <v>18346668</v>
      </c>
      <c r="BP11" s="5">
        <v>17922163</v>
      </c>
      <c r="BQ11" s="5">
        <v>18400771</v>
      </c>
      <c r="BR11" s="5">
        <v>14191969</v>
      </c>
      <c r="BS11" s="5">
        <v>16338746</v>
      </c>
      <c r="BT11" s="5">
        <v>18074383</v>
      </c>
      <c r="BU11" s="5">
        <v>6617588</v>
      </c>
      <c r="BV11" s="5">
        <v>10672284</v>
      </c>
      <c r="BW11" s="5">
        <v>13881697</v>
      </c>
      <c r="BX11" s="5">
        <v>13530853</v>
      </c>
      <c r="BY11" s="5">
        <v>11260958</v>
      </c>
      <c r="BZ11" s="5">
        <v>9921602</v>
      </c>
      <c r="CA11" s="5">
        <v>314258700</v>
      </c>
      <c r="CB11" s="5">
        <v>314229604</v>
      </c>
      <c r="CC11" s="5">
        <v>10104035</v>
      </c>
      <c r="CD11" s="5">
        <v>8046962</v>
      </c>
      <c r="CE11" s="5">
        <v>17141573</v>
      </c>
      <c r="CF11" s="5">
        <v>14423114</v>
      </c>
      <c r="CG11" s="5">
        <v>21672468</v>
      </c>
      <c r="CH11" s="5">
        <v>8145356</v>
      </c>
      <c r="CI11" s="5">
        <v>10406701</v>
      </c>
      <c r="CJ11" s="5">
        <v>9016885</v>
      </c>
      <c r="CK11" s="5">
        <v>15588829</v>
      </c>
      <c r="CL11" s="5">
        <v>19611715</v>
      </c>
      <c r="CM11" s="5">
        <v>10428919</v>
      </c>
      <c r="CN11" s="5">
        <v>16369124</v>
      </c>
      <c r="CO11" s="5">
        <v>8095920</v>
      </c>
      <c r="CP11" s="5">
        <v>15029100</v>
      </c>
      <c r="CQ11" s="5">
        <v>6578159</v>
      </c>
      <c r="CR11" s="5">
        <v>7164316</v>
      </c>
      <c r="CS11" s="5">
        <v>7068914</v>
      </c>
      <c r="CT11" s="5">
        <v>162680017</v>
      </c>
      <c r="CU11" s="5">
        <v>14978384</v>
      </c>
      <c r="CV11" s="5">
        <v>11425444</v>
      </c>
      <c r="CW11" s="5">
        <v>7904757</v>
      </c>
      <c r="CX11" s="5">
        <v>8052401</v>
      </c>
      <c r="CY11" s="5">
        <v>5140216</v>
      </c>
      <c r="CZ11" s="5">
        <v>7709618</v>
      </c>
      <c r="DA11" s="5">
        <v>5043910</v>
      </c>
      <c r="DB11" s="5">
        <v>124127535</v>
      </c>
      <c r="DC11" s="5">
        <v>12090800</v>
      </c>
      <c r="DD11" s="5">
        <v>33368400</v>
      </c>
      <c r="DE11" s="5">
        <v>9287559</v>
      </c>
      <c r="DF11" s="5">
        <v>15814343</v>
      </c>
      <c r="DG11" s="5">
        <v>12081201</v>
      </c>
      <c r="DH11" s="5"/>
      <c r="DI11" s="6"/>
      <c r="DJ11" s="6"/>
      <c r="DK11" s="6"/>
      <c r="DL11" s="6"/>
      <c r="DM11" s="6"/>
      <c r="DN11" s="6"/>
      <c r="DO11" s="6"/>
      <c r="DP11" s="6"/>
      <c r="DQ11" s="6"/>
      <c r="DR11" s="6"/>
      <c r="DS11" s="6"/>
      <c r="DT11" s="6"/>
      <c r="DU11" s="6"/>
      <c r="DV11" s="6"/>
      <c r="DW11" s="6"/>
    </row>
    <row r="12" spans="1:127" ht="15.6">
      <c r="A12" s="5">
        <v>2019</v>
      </c>
      <c r="B12" s="5">
        <v>746619700</v>
      </c>
      <c r="C12" s="5">
        <v>335858800</v>
      </c>
      <c r="D12" s="5">
        <v>135566700</v>
      </c>
      <c r="E12" s="5">
        <v>58260700</v>
      </c>
      <c r="F12" s="5">
        <v>85934600</v>
      </c>
      <c r="G12" s="5">
        <v>301167299</v>
      </c>
      <c r="H12" s="5">
        <v>102119200</v>
      </c>
      <c r="I12" s="5">
        <v>34602200</v>
      </c>
      <c r="J12" s="5">
        <v>28618000</v>
      </c>
      <c r="K12" s="5">
        <v>58710800</v>
      </c>
      <c r="L12" s="5">
        <v>53748536</v>
      </c>
      <c r="M12" s="5">
        <v>52845800</v>
      </c>
      <c r="N12" s="5">
        <v>55317300</v>
      </c>
      <c r="O12" s="5">
        <v>30838200</v>
      </c>
      <c r="P12" s="5">
        <v>412374333</v>
      </c>
      <c r="Q12" s="5">
        <v>217742284</v>
      </c>
      <c r="R12" s="5">
        <v>115295544</v>
      </c>
      <c r="S12" s="5">
        <v>80044316</v>
      </c>
      <c r="T12" s="5">
        <v>48184632</v>
      </c>
      <c r="U12" s="5">
        <v>85275161</v>
      </c>
      <c r="V12" s="5">
        <v>83791743</v>
      </c>
      <c r="W12" s="5">
        <v>25547528</v>
      </c>
      <c r="X12" s="5">
        <v>24259327</v>
      </c>
      <c r="Y12" s="5">
        <v>85046532</v>
      </c>
      <c r="Z12" s="5">
        <v>22328464</v>
      </c>
      <c r="AA12" s="5">
        <v>153073898</v>
      </c>
      <c r="AB12" s="5">
        <v>10798896</v>
      </c>
      <c r="AC12" s="5">
        <v>19899639</v>
      </c>
      <c r="AD12" s="5">
        <v>28958730</v>
      </c>
      <c r="AE12" s="5">
        <v>20827443</v>
      </c>
      <c r="AF12" s="5">
        <v>31951862</v>
      </c>
      <c r="AG12" s="5">
        <v>15651416</v>
      </c>
      <c r="AH12" s="5">
        <v>24211164</v>
      </c>
      <c r="AI12" s="5">
        <v>22001097</v>
      </c>
      <c r="AJ12" s="5">
        <v>18349491</v>
      </c>
      <c r="AK12" s="5">
        <v>37558065</v>
      </c>
      <c r="AL12" s="5">
        <v>15044454</v>
      </c>
      <c r="AM12" s="5">
        <v>12113031</v>
      </c>
      <c r="AN12" s="5">
        <v>6856914</v>
      </c>
      <c r="AO12" s="5">
        <v>22354238</v>
      </c>
      <c r="AP12" s="5">
        <v>9524490</v>
      </c>
      <c r="AQ12" s="5">
        <v>138646906</v>
      </c>
      <c r="AR12" s="5">
        <v>9520543</v>
      </c>
      <c r="AS12" s="5">
        <v>9965831</v>
      </c>
      <c r="AT12" s="5">
        <v>29331881</v>
      </c>
      <c r="AU12" s="5">
        <v>9675204</v>
      </c>
      <c r="AV12" s="5">
        <v>7762773</v>
      </c>
      <c r="AW12" s="5">
        <v>48243395</v>
      </c>
      <c r="AX12" s="5">
        <v>22218745</v>
      </c>
      <c r="AY12" s="5">
        <v>26990831</v>
      </c>
      <c r="AZ12" s="5">
        <v>18819937</v>
      </c>
      <c r="BA12" s="5">
        <v>31334513</v>
      </c>
      <c r="BB12" s="5">
        <v>305695200</v>
      </c>
      <c r="BC12" s="5">
        <v>13797329</v>
      </c>
      <c r="BD12" s="5">
        <v>15204147</v>
      </c>
      <c r="BE12" s="5">
        <v>35255038</v>
      </c>
      <c r="BF12" s="5">
        <v>25021819</v>
      </c>
      <c r="BG12" s="5">
        <v>5966000</v>
      </c>
      <c r="BH12" s="5">
        <v>12552605</v>
      </c>
      <c r="BI12" s="5">
        <v>13765311</v>
      </c>
      <c r="BJ12" s="5">
        <v>19026234</v>
      </c>
      <c r="BK12" s="5">
        <v>18594984</v>
      </c>
      <c r="BL12" s="5">
        <v>11074800</v>
      </c>
      <c r="BM12" s="5">
        <v>7674584</v>
      </c>
      <c r="BN12" s="5">
        <v>210613299</v>
      </c>
      <c r="BO12" s="5">
        <v>21645952</v>
      </c>
      <c r="BP12" s="5">
        <v>20259038</v>
      </c>
      <c r="BQ12" s="5">
        <v>21837769</v>
      </c>
      <c r="BR12" s="5">
        <v>16270786</v>
      </c>
      <c r="BS12" s="5">
        <v>19876704</v>
      </c>
      <c r="BT12" s="5">
        <v>21027074</v>
      </c>
      <c r="BU12" s="5">
        <v>7805456</v>
      </c>
      <c r="BV12" s="5">
        <v>12628833</v>
      </c>
      <c r="BW12" s="5">
        <v>16444754</v>
      </c>
      <c r="BX12" s="5">
        <v>15562355</v>
      </c>
      <c r="BY12" s="5">
        <v>12796671</v>
      </c>
      <c r="BZ12" s="5">
        <v>11684222</v>
      </c>
      <c r="CA12" s="5">
        <v>362332000</v>
      </c>
      <c r="CB12" s="5">
        <v>351313924</v>
      </c>
      <c r="CC12" s="5">
        <v>11984308</v>
      </c>
      <c r="CD12" s="5">
        <v>8263331</v>
      </c>
      <c r="CE12" s="5">
        <v>20010868</v>
      </c>
      <c r="CF12" s="5">
        <v>16500880</v>
      </c>
      <c r="CG12" s="5">
        <v>24761790</v>
      </c>
      <c r="CH12" s="5">
        <v>9208687</v>
      </c>
      <c r="CI12" s="5">
        <v>11719567</v>
      </c>
      <c r="CJ12" s="5">
        <v>10207000</v>
      </c>
      <c r="CK12" s="5">
        <v>17263576</v>
      </c>
      <c r="CL12" s="5">
        <v>22686143</v>
      </c>
      <c r="CM12" s="5">
        <v>12571908</v>
      </c>
      <c r="CN12" s="5">
        <v>19716891</v>
      </c>
      <c r="CO12" s="5">
        <v>9302287</v>
      </c>
      <c r="CP12" s="5">
        <v>17131615</v>
      </c>
      <c r="CQ12" s="5">
        <v>7647915</v>
      </c>
      <c r="CR12" s="5">
        <v>8043049</v>
      </c>
      <c r="CS12" s="5">
        <v>8176179</v>
      </c>
      <c r="CT12" s="5">
        <v>178544302</v>
      </c>
      <c r="CU12" s="5">
        <v>16549136</v>
      </c>
      <c r="CV12" s="5">
        <v>13405681</v>
      </c>
      <c r="CW12" s="5">
        <v>9276457</v>
      </c>
      <c r="CX12" s="5">
        <v>10551478</v>
      </c>
      <c r="CY12" s="5">
        <v>5650633</v>
      </c>
      <c r="CZ12" s="5">
        <v>8509260</v>
      </c>
      <c r="DA12" s="5">
        <v>5689200</v>
      </c>
      <c r="DB12" s="5">
        <v>140575879</v>
      </c>
      <c r="DC12" s="5">
        <v>14254300</v>
      </c>
      <c r="DD12" s="5">
        <v>39040889</v>
      </c>
      <c r="DE12" s="5">
        <v>10773964</v>
      </c>
      <c r="DF12" s="5">
        <v>18600625</v>
      </c>
      <c r="DG12" s="5">
        <v>14844323</v>
      </c>
      <c r="DH12" s="5"/>
      <c r="DI12" s="6"/>
      <c r="DJ12" s="6"/>
      <c r="DK12" s="6"/>
      <c r="DL12" s="6"/>
      <c r="DM12" s="6"/>
      <c r="DN12" s="6"/>
      <c r="DO12" s="6"/>
      <c r="DP12" s="6"/>
      <c r="DQ12" s="6"/>
      <c r="DR12" s="6"/>
      <c r="DS12" s="6"/>
      <c r="DT12" s="6"/>
      <c r="DU12" s="6"/>
      <c r="DV12" s="6"/>
      <c r="DW12" s="6"/>
    </row>
    <row r="13" spans="1:127">
      <c r="A13" s="5">
        <v>2020</v>
      </c>
      <c r="B13" s="13">
        <v>789785000</v>
      </c>
      <c r="C13" s="66">
        <v>375942334</v>
      </c>
      <c r="D13" s="66">
        <v>151140457</v>
      </c>
      <c r="E13" s="66">
        <v>69520802</v>
      </c>
      <c r="F13" s="66">
        <v>102155444</v>
      </c>
      <c r="G13" s="66">
        <v>341957836</v>
      </c>
      <c r="H13" s="66">
        <v>121138088</v>
      </c>
      <c r="I13" s="66">
        <v>42156077</v>
      </c>
      <c r="J13" s="66">
        <v>46307882</v>
      </c>
      <c r="K13" s="66">
        <v>69471701</v>
      </c>
      <c r="L13" s="66">
        <v>62797489</v>
      </c>
      <c r="M13" s="66">
        <v>61054153</v>
      </c>
      <c r="N13" s="66">
        <v>63850980</v>
      </c>
      <c r="O13" s="66">
        <v>37739546</v>
      </c>
      <c r="P13" s="66">
        <v>491846035</v>
      </c>
      <c r="Q13" s="66">
        <v>250519770</v>
      </c>
      <c r="R13" s="66">
        <v>135653287</v>
      </c>
      <c r="S13" s="66">
        <v>100261567</v>
      </c>
      <c r="T13" s="66">
        <v>59234682</v>
      </c>
      <c r="U13" s="66">
        <v>100956339</v>
      </c>
      <c r="V13" s="66">
        <v>99493080</v>
      </c>
      <c r="W13" s="66">
        <v>30301344</v>
      </c>
      <c r="X13" s="66">
        <v>27032510</v>
      </c>
      <c r="Y13" s="66">
        <v>98324505</v>
      </c>
      <c r="Z13" s="66">
        <v>27637184</v>
      </c>
      <c r="AA13" s="69">
        <v>176786571</v>
      </c>
      <c r="AB13" s="66">
        <v>12785088</v>
      </c>
      <c r="AC13" s="66">
        <v>23803539</v>
      </c>
      <c r="AD13" s="66">
        <v>23320425</v>
      </c>
      <c r="AE13" s="66">
        <v>23487485</v>
      </c>
      <c r="AF13" s="66">
        <v>37454227</v>
      </c>
      <c r="AG13" s="66">
        <v>17145248</v>
      </c>
      <c r="AH13" s="66">
        <v>30177082</v>
      </c>
      <c r="AI13" s="66">
        <v>26034780</v>
      </c>
      <c r="AJ13" s="66">
        <v>22434689</v>
      </c>
      <c r="AK13" s="70">
        <v>40931559</v>
      </c>
      <c r="AL13" s="66">
        <v>17613058</v>
      </c>
      <c r="AM13" s="66">
        <v>13360288</v>
      </c>
      <c r="AN13" s="66">
        <v>8562780</v>
      </c>
      <c r="AO13" s="66">
        <v>26143365</v>
      </c>
      <c r="AP13" s="66">
        <v>10893646</v>
      </c>
      <c r="AQ13" s="66">
        <v>158145545</v>
      </c>
      <c r="AR13" s="66">
        <v>11238136</v>
      </c>
      <c r="AS13" s="66">
        <v>11943649</v>
      </c>
      <c r="AT13" s="66">
        <v>35029895</v>
      </c>
      <c r="AU13" s="66">
        <v>11238562</v>
      </c>
      <c r="AV13" s="66">
        <v>9657761</v>
      </c>
      <c r="AW13" s="66">
        <v>57644086</v>
      </c>
      <c r="AX13" s="66">
        <v>26090213</v>
      </c>
      <c r="AY13" s="66">
        <v>31643736</v>
      </c>
      <c r="AZ13" s="66">
        <v>22659919</v>
      </c>
      <c r="BA13" s="66">
        <v>36441048</v>
      </c>
      <c r="BB13" s="70">
        <v>354918700</v>
      </c>
      <c r="BC13" s="70">
        <v>15687188</v>
      </c>
      <c r="BD13" s="70">
        <v>17199068</v>
      </c>
      <c r="BE13" s="70">
        <v>39875390</v>
      </c>
      <c r="BF13" s="70">
        <v>28178727</v>
      </c>
      <c r="BG13" s="70">
        <v>7087900</v>
      </c>
      <c r="BH13" s="70">
        <v>14274143</v>
      </c>
      <c r="BI13" s="70">
        <v>16016954</v>
      </c>
      <c r="BJ13" s="70">
        <v>21916967</v>
      </c>
      <c r="BK13" s="70">
        <v>21682508</v>
      </c>
      <c r="BL13" s="70">
        <v>12888000</v>
      </c>
      <c r="BM13" s="70">
        <v>8854405</v>
      </c>
      <c r="BN13" s="70">
        <v>241004062</v>
      </c>
      <c r="BO13" s="70">
        <v>25277000</v>
      </c>
      <c r="BP13" s="70">
        <v>24077946</v>
      </c>
      <c r="BQ13" s="70">
        <v>25641590</v>
      </c>
      <c r="BR13" s="70">
        <v>19615071</v>
      </c>
      <c r="BS13" s="70">
        <v>24576896</v>
      </c>
      <c r="BT13" s="70">
        <v>25127301</v>
      </c>
      <c r="BU13" s="70">
        <v>9145871</v>
      </c>
      <c r="BV13" s="70">
        <v>15395283</v>
      </c>
      <c r="BW13" s="70">
        <v>19498663</v>
      </c>
      <c r="BX13" s="70">
        <v>18110906</v>
      </c>
      <c r="BY13" s="70">
        <v>15181325</v>
      </c>
      <c r="BZ13" s="70">
        <v>13358719</v>
      </c>
      <c r="CA13" s="70">
        <v>409606400</v>
      </c>
      <c r="CB13" s="66">
        <v>396862375</v>
      </c>
      <c r="CC13" s="66">
        <v>14018076</v>
      </c>
      <c r="CD13" s="66">
        <v>7055943</v>
      </c>
      <c r="CE13" s="66">
        <v>23671738</v>
      </c>
      <c r="CF13" s="66">
        <v>19110068</v>
      </c>
      <c r="CG13" s="66">
        <v>28126643</v>
      </c>
      <c r="CH13" s="66">
        <v>10174653</v>
      </c>
      <c r="CI13" s="66">
        <v>13088857</v>
      </c>
      <c r="CJ13" s="66">
        <v>11797254</v>
      </c>
      <c r="CK13" s="66">
        <v>19176828</v>
      </c>
      <c r="CL13" s="66">
        <v>26067117</v>
      </c>
      <c r="CM13" s="66">
        <v>15379158</v>
      </c>
      <c r="CN13" s="66">
        <v>25102423</v>
      </c>
      <c r="CO13" s="66">
        <v>10273429</v>
      </c>
      <c r="CP13" s="66">
        <v>19496580</v>
      </c>
      <c r="CQ13" s="66">
        <v>8539407</v>
      </c>
      <c r="CR13" s="66">
        <v>9327276</v>
      </c>
      <c r="CS13" s="66">
        <v>10177681</v>
      </c>
      <c r="CT13" s="66">
        <v>197404440</v>
      </c>
      <c r="CU13" s="66">
        <v>17939127</v>
      </c>
      <c r="CV13" s="66">
        <v>15126071</v>
      </c>
      <c r="CW13" s="66">
        <v>10508604</v>
      </c>
      <c r="CX13" s="66">
        <v>13054360</v>
      </c>
      <c r="CY13" s="66">
        <v>5898912</v>
      </c>
      <c r="CZ13" s="66">
        <v>9736817</v>
      </c>
      <c r="DA13" s="66">
        <v>6298528</v>
      </c>
      <c r="DB13" s="70">
        <v>157991538</v>
      </c>
      <c r="DC13" s="70">
        <v>16159286</v>
      </c>
      <c r="DD13" s="70">
        <v>44312900</v>
      </c>
      <c r="DE13" s="70">
        <v>12759158</v>
      </c>
      <c r="DF13" s="66">
        <v>21838717</v>
      </c>
      <c r="DG13" s="66">
        <v>17402212</v>
      </c>
      <c r="DH13" s="66"/>
      <c r="DI13" s="68"/>
      <c r="DJ13" s="68"/>
      <c r="DK13" s="68"/>
      <c r="DL13" s="68"/>
      <c r="DM13" s="68"/>
      <c r="DN13" s="68"/>
      <c r="DO13" s="68"/>
      <c r="DP13" s="68"/>
      <c r="DQ13" s="68"/>
      <c r="DR13" s="68"/>
      <c r="DS13" s="68"/>
      <c r="DT13" s="68"/>
      <c r="DU13" s="68"/>
      <c r="DV13" s="68"/>
      <c r="DW13" s="68"/>
    </row>
    <row r="14" spans="1:127" ht="15.6">
      <c r="A14" s="5">
        <v>2021</v>
      </c>
      <c r="B14" s="5">
        <v>894138000</v>
      </c>
      <c r="C14" s="5">
        <v>427189500</v>
      </c>
      <c r="D14" s="5">
        <v>171894199.99999997</v>
      </c>
      <c r="E14" s="5">
        <v>81285100</v>
      </c>
      <c r="F14" s="5">
        <v>117173600</v>
      </c>
      <c r="G14" s="5">
        <v>395028100</v>
      </c>
      <c r="H14" s="5">
        <v>140858100</v>
      </c>
      <c r="I14" s="5">
        <v>51406600</v>
      </c>
      <c r="J14" s="5">
        <v>55174100</v>
      </c>
      <c r="K14" s="5">
        <v>80385800</v>
      </c>
      <c r="L14" s="5">
        <v>71246300</v>
      </c>
      <c r="M14" s="5">
        <v>69582700</v>
      </c>
      <c r="N14" s="5">
        <v>74025700</v>
      </c>
      <c r="O14" s="5">
        <v>44451300</v>
      </c>
      <c r="P14" s="5">
        <v>584092500</v>
      </c>
      <c r="Q14" s="5">
        <v>261876600</v>
      </c>
      <c r="R14" s="5">
        <v>162139300</v>
      </c>
      <c r="S14" s="5">
        <v>117006900</v>
      </c>
      <c r="T14" s="5">
        <v>67229900</v>
      </c>
      <c r="U14" s="5">
        <v>120462800</v>
      </c>
      <c r="V14" s="5">
        <v>121589400</v>
      </c>
      <c r="W14" s="5">
        <v>34932100</v>
      </c>
      <c r="X14" s="5">
        <v>27146900</v>
      </c>
      <c r="Y14" s="5">
        <v>118365200</v>
      </c>
      <c r="Z14" s="5">
        <v>38883700</v>
      </c>
      <c r="AA14" s="71">
        <v>203223865</v>
      </c>
      <c r="AB14" s="72">
        <v>14198101</v>
      </c>
      <c r="AC14" s="72">
        <v>27436039</v>
      </c>
      <c r="AD14" s="72">
        <v>26365986</v>
      </c>
      <c r="AE14" s="72">
        <v>25885358</v>
      </c>
      <c r="AF14" s="72">
        <v>42022861</v>
      </c>
      <c r="AG14" s="72">
        <v>19242966</v>
      </c>
      <c r="AH14" s="72">
        <v>34272515</v>
      </c>
      <c r="AI14" s="72">
        <v>29718825</v>
      </c>
      <c r="AJ14" s="72">
        <v>25589934</v>
      </c>
      <c r="AK14" s="73">
        <v>47162969</v>
      </c>
      <c r="AL14" s="72">
        <v>20572009</v>
      </c>
      <c r="AM14" s="72">
        <v>15178210</v>
      </c>
      <c r="AN14" s="72">
        <v>10175573</v>
      </c>
      <c r="AO14" s="72">
        <v>30154806</v>
      </c>
      <c r="AP14" s="72">
        <v>12373745</v>
      </c>
      <c r="AQ14" s="8">
        <v>176209573</v>
      </c>
      <c r="AR14" s="72">
        <v>16614400</v>
      </c>
      <c r="AS14" s="72">
        <v>15909000</v>
      </c>
      <c r="AT14" s="8">
        <v>40207234</v>
      </c>
      <c r="AU14" s="5">
        <v>12791100</v>
      </c>
      <c r="AV14" s="5">
        <v>11594800</v>
      </c>
      <c r="AW14" s="8">
        <v>66116574</v>
      </c>
      <c r="AX14" s="72">
        <v>38774800</v>
      </c>
      <c r="AY14" s="8">
        <v>36330400</v>
      </c>
      <c r="AZ14" s="8">
        <v>25873786</v>
      </c>
      <c r="BA14" s="8">
        <v>41982000</v>
      </c>
      <c r="BB14" s="9">
        <v>393710900</v>
      </c>
      <c r="BC14" s="8">
        <v>17748400</v>
      </c>
      <c r="BD14" s="8">
        <v>19177100</v>
      </c>
      <c r="BE14" s="8">
        <v>46687700</v>
      </c>
      <c r="BF14" s="8">
        <v>31622500</v>
      </c>
      <c r="BG14" s="8">
        <v>8153000</v>
      </c>
      <c r="BH14" s="8">
        <v>15427300</v>
      </c>
      <c r="BI14" s="8">
        <v>18503200</v>
      </c>
      <c r="BJ14" s="8">
        <v>24648600</v>
      </c>
      <c r="BK14" s="8">
        <v>25508500</v>
      </c>
      <c r="BL14" s="8">
        <v>14672000</v>
      </c>
      <c r="BM14" s="8">
        <v>9807000</v>
      </c>
      <c r="BN14" s="8">
        <v>272351100</v>
      </c>
      <c r="BO14" s="8">
        <v>28793000</v>
      </c>
      <c r="BP14" s="8">
        <v>26885700</v>
      </c>
      <c r="BQ14" s="8">
        <v>32219500</v>
      </c>
      <c r="BR14" s="8">
        <v>22975000</v>
      </c>
      <c r="BS14" s="8">
        <v>28416500</v>
      </c>
      <c r="BT14" s="8">
        <v>28973200</v>
      </c>
      <c r="BU14" s="8">
        <v>10472600</v>
      </c>
      <c r="BV14" s="8">
        <v>18205000</v>
      </c>
      <c r="BW14" s="8">
        <v>22153817</v>
      </c>
      <c r="BX14" s="8">
        <v>20442200</v>
      </c>
      <c r="BY14" s="8">
        <v>17052051</v>
      </c>
      <c r="BZ14" s="8">
        <v>15179721</v>
      </c>
      <c r="CA14" s="73">
        <v>460432200</v>
      </c>
      <c r="CB14" s="5">
        <v>451399580</v>
      </c>
      <c r="CC14" s="5">
        <v>16004838</v>
      </c>
      <c r="CD14" s="5">
        <v>7641125</v>
      </c>
      <c r="CE14" s="5">
        <v>26883869</v>
      </c>
      <c r="CF14" s="5">
        <v>21935400</v>
      </c>
      <c r="CG14" s="5">
        <v>32750869</v>
      </c>
      <c r="CH14" s="5">
        <v>11237093</v>
      </c>
      <c r="CI14" s="5">
        <v>14303501</v>
      </c>
      <c r="CJ14" s="5">
        <v>13032439</v>
      </c>
      <c r="CK14" s="74">
        <v>21252800</v>
      </c>
      <c r="CL14" s="60">
        <v>29514906</v>
      </c>
      <c r="CM14" s="5">
        <v>18312065</v>
      </c>
      <c r="CN14" s="5">
        <v>30532108</v>
      </c>
      <c r="CO14" s="66">
        <v>11501500</v>
      </c>
      <c r="CP14" s="5">
        <v>22395200</v>
      </c>
      <c r="CQ14" s="5">
        <v>9775000</v>
      </c>
      <c r="CR14" s="5">
        <v>10517100</v>
      </c>
      <c r="CS14" s="5">
        <v>11285229</v>
      </c>
      <c r="CT14" s="66">
        <v>218568300</v>
      </c>
      <c r="CU14" s="66">
        <v>20643200</v>
      </c>
      <c r="CV14" s="5">
        <v>16295800</v>
      </c>
      <c r="CW14" s="5">
        <v>11736100</v>
      </c>
      <c r="CX14" s="5">
        <v>14723300</v>
      </c>
      <c r="CY14" s="5">
        <v>6915800</v>
      </c>
      <c r="CZ14" s="5">
        <v>10636800</v>
      </c>
      <c r="DA14" s="5">
        <v>6984000</v>
      </c>
      <c r="DB14" s="70">
        <v>172281400</v>
      </c>
      <c r="DC14" s="70">
        <v>18480500</v>
      </c>
      <c r="DD14" s="70">
        <v>50285100</v>
      </c>
      <c r="DE14" s="70">
        <v>13869000</v>
      </c>
      <c r="DF14" s="66">
        <v>25150500</v>
      </c>
      <c r="DG14" s="66">
        <v>20612700</v>
      </c>
      <c r="DH14" s="66"/>
      <c r="DI14" s="6"/>
      <c r="DJ14" s="6"/>
      <c r="DK14" s="6"/>
      <c r="DL14" s="6"/>
      <c r="DM14" s="6"/>
      <c r="DN14" s="6"/>
      <c r="DO14" s="6"/>
      <c r="DP14" s="6"/>
      <c r="DQ14" s="6"/>
      <c r="DR14" s="6"/>
      <c r="DS14" s="6"/>
      <c r="DT14" s="6"/>
      <c r="DU14" s="6"/>
      <c r="DV14" s="6"/>
      <c r="DW14" s="6"/>
    </row>
    <row r="15" spans="1:127">
      <c r="A15" s="5"/>
      <c r="B15" s="5"/>
      <c r="C15" s="5"/>
      <c r="D15" s="5"/>
      <c r="E15" s="5"/>
      <c r="F15" s="5"/>
      <c r="G15" s="5"/>
      <c r="H15" s="5"/>
      <c r="I15" s="5"/>
      <c r="J15" s="5"/>
      <c r="K15" s="5"/>
      <c r="L15" s="5"/>
      <c r="M15" s="5"/>
      <c r="N15" s="5"/>
      <c r="O15" s="5"/>
      <c r="P15" s="5"/>
      <c r="Q15" s="5"/>
      <c r="R15" s="5"/>
      <c r="S15" s="5"/>
      <c r="T15" s="5"/>
      <c r="U15" s="5"/>
      <c r="V15" s="5"/>
      <c r="W15" s="5"/>
      <c r="X15" s="5"/>
      <c r="Y15" s="5"/>
      <c r="Z15" s="5"/>
      <c r="AA15" s="69"/>
      <c r="AB15" s="66"/>
      <c r="AC15" s="66"/>
      <c r="AD15" s="66"/>
      <c r="AE15" s="66"/>
      <c r="AF15" s="66"/>
      <c r="AG15" s="66"/>
      <c r="AH15" s="66"/>
      <c r="AI15" s="66"/>
      <c r="AJ15" s="66"/>
      <c r="AK15" s="70"/>
      <c r="AL15" s="66"/>
      <c r="AM15" s="66"/>
      <c r="AN15" s="66"/>
      <c r="AO15" s="66"/>
      <c r="AP15" s="66"/>
      <c r="AQ15" s="66"/>
      <c r="AR15" s="66"/>
      <c r="AS15" s="66"/>
      <c r="AT15" s="66"/>
      <c r="AU15" s="66"/>
      <c r="AV15" s="66"/>
      <c r="AW15" s="66"/>
      <c r="AX15" s="66"/>
      <c r="AY15" s="66"/>
      <c r="AZ15" s="66"/>
      <c r="BA15" s="66"/>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70"/>
      <c r="DC15" s="70"/>
      <c r="DD15" s="70"/>
      <c r="DE15" s="70"/>
      <c r="DF15" s="66"/>
      <c r="DG15" s="66"/>
      <c r="DH15" s="66"/>
      <c r="DI15" s="66"/>
    </row>
    <row r="16" spans="1:127">
      <c r="A16" s="5"/>
      <c r="P16" s="5"/>
      <c r="Q16" s="5"/>
      <c r="R16" s="5"/>
      <c r="S16" s="5"/>
      <c r="T16" s="5"/>
      <c r="U16" s="5"/>
      <c r="V16" s="5"/>
      <c r="W16" s="5"/>
      <c r="X16" s="5"/>
      <c r="Y16" s="5"/>
      <c r="Z16" s="5"/>
      <c r="AA16" s="69"/>
      <c r="AB16" s="66"/>
      <c r="AC16" s="66"/>
      <c r="AD16" s="66"/>
      <c r="AE16" s="66"/>
      <c r="AF16" s="66"/>
      <c r="AG16" s="66"/>
      <c r="AH16" s="66"/>
      <c r="AI16" s="66"/>
      <c r="AJ16" s="66"/>
      <c r="AK16" s="70"/>
      <c r="AL16" s="66"/>
      <c r="AM16" s="66"/>
      <c r="AN16" s="66"/>
      <c r="AO16" s="66"/>
      <c r="AP16" s="66"/>
      <c r="AQ16" s="66"/>
      <c r="AR16" s="66"/>
      <c r="AS16" s="66"/>
      <c r="AT16" s="66"/>
      <c r="AU16" s="66"/>
      <c r="AV16" s="66"/>
      <c r="AW16" s="66"/>
      <c r="AX16" s="66"/>
      <c r="AY16" s="66"/>
      <c r="AZ16" s="66"/>
      <c r="BA16" s="66"/>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70"/>
      <c r="DC16" s="70"/>
      <c r="DD16" s="70"/>
      <c r="DE16" s="70"/>
      <c r="DF16" s="66"/>
      <c r="DG16" s="66"/>
      <c r="DH16" s="66"/>
      <c r="DI16" s="66"/>
    </row>
    <row r="17" spans="1:106">
      <c r="A17" s="1"/>
      <c r="DB17" s="5"/>
    </row>
    <row r="18" spans="1:106">
      <c r="B18" s="2"/>
      <c r="DB18" s="5"/>
    </row>
    <row r="19" spans="1:106">
      <c r="DB19" s="5"/>
    </row>
    <row r="20" spans="1:106">
      <c r="A20" s="5"/>
      <c r="DB20" s="5"/>
    </row>
    <row r="21" spans="1:106">
      <c r="A21" s="1"/>
      <c r="DB21" s="5"/>
    </row>
    <row r="22" spans="1:106">
      <c r="A22" s="1"/>
      <c r="DB22" s="5"/>
    </row>
    <row r="23" spans="1:106">
      <c r="DB23" s="5"/>
    </row>
    <row r="24" spans="1:106">
      <c r="DB24" s="5"/>
    </row>
    <row r="25" spans="1:106">
      <c r="DB25" s="5"/>
    </row>
    <row r="26" spans="1:106">
      <c r="DB26" s="5"/>
    </row>
    <row r="27" spans="1:106">
      <c r="DB27" s="5"/>
    </row>
    <row r="28" spans="1:106">
      <c r="DB28" s="5"/>
    </row>
    <row r="29" spans="1:106">
      <c r="DB29" s="5"/>
    </row>
    <row r="30" spans="1:106">
      <c r="DB30" s="5"/>
    </row>
    <row r="31" spans="1:106">
      <c r="DB31" s="5"/>
    </row>
    <row r="32" spans="1:106">
      <c r="DB32" s="5"/>
    </row>
    <row r="33" spans="106:106">
      <c r="DB33" s="5"/>
    </row>
    <row r="34" spans="106:106">
      <c r="DB34" s="5"/>
    </row>
    <row r="35" spans="106:106">
      <c r="DB35" s="5"/>
    </row>
    <row r="36" spans="106:106">
      <c r="DB36" s="5"/>
    </row>
    <row r="37" spans="106:106">
      <c r="DB37" s="5"/>
    </row>
    <row r="38" spans="106:106">
      <c r="DB38" s="5"/>
    </row>
    <row r="39" spans="106:106">
      <c r="DB39" s="5"/>
    </row>
    <row r="40" spans="106:106">
      <c r="DB40" s="5"/>
    </row>
    <row r="41" spans="106:106">
      <c r="DB41" s="5"/>
    </row>
    <row r="42" spans="106:106">
      <c r="DB42" s="5"/>
    </row>
    <row r="43" spans="106:106">
      <c r="DB43" s="5"/>
    </row>
    <row r="44" spans="106:106">
      <c r="DB44" s="5"/>
    </row>
    <row r="45" spans="106:106">
      <c r="DB45" s="5"/>
    </row>
    <row r="46" spans="106:106">
      <c r="DB46" s="5"/>
    </row>
    <row r="47" spans="106:106">
      <c r="DB47" s="5"/>
    </row>
    <row r="48" spans="106:106">
      <c r="DB48" s="5"/>
    </row>
    <row r="49" spans="106:106">
      <c r="DB49" s="5"/>
    </row>
    <row r="50" spans="106:106">
      <c r="DB50" s="5"/>
    </row>
    <row r="51" spans="106:106">
      <c r="DB51" s="5"/>
    </row>
    <row r="52" spans="106:106">
      <c r="DB52" s="5"/>
    </row>
    <row r="53" spans="106:106">
      <c r="DB53" s="5"/>
    </row>
    <row r="54" spans="106:106">
      <c r="DB54" s="5"/>
    </row>
    <row r="55" spans="106:106">
      <c r="DB55" s="5"/>
    </row>
    <row r="56" spans="106:106">
      <c r="DB56" s="5"/>
    </row>
    <row r="57" spans="106:106">
      <c r="DB57" s="5"/>
    </row>
    <row r="58" spans="106:106">
      <c r="DB58" s="5"/>
    </row>
    <row r="59" spans="106:106">
      <c r="DB59" s="5"/>
    </row>
    <row r="60" spans="106:106">
      <c r="DB60" s="5"/>
    </row>
    <row r="61" spans="106:106">
      <c r="DB61" s="5"/>
    </row>
    <row r="62" spans="106:106">
      <c r="DB62" s="5"/>
    </row>
    <row r="63" spans="106:106">
      <c r="DB63" s="5"/>
    </row>
    <row r="64" spans="106:106">
      <c r="DB64" s="5"/>
    </row>
    <row r="65" spans="106:106">
      <c r="DB65" s="5"/>
    </row>
    <row r="66" spans="106:106">
      <c r="DB66" s="5"/>
    </row>
    <row r="67" spans="106:106">
      <c r="DB67" s="5"/>
    </row>
    <row r="68" spans="106:106">
      <c r="DB68" s="5"/>
    </row>
    <row r="69" spans="106:106">
      <c r="DB69" s="5"/>
    </row>
    <row r="70" spans="106:106">
      <c r="DB70" s="5"/>
    </row>
    <row r="71" spans="106:106">
      <c r="DB71" s="5"/>
    </row>
    <row r="72" spans="106:106">
      <c r="DB72" s="5"/>
    </row>
    <row r="73" spans="106:106">
      <c r="DB73" s="5"/>
    </row>
    <row r="74" spans="106:106">
      <c r="DB74" s="5"/>
    </row>
    <row r="75" spans="106:106">
      <c r="DB75" s="5"/>
    </row>
    <row r="76" spans="106:106">
      <c r="DB76" s="5"/>
    </row>
    <row r="77" spans="106:106">
      <c r="DB77" s="5"/>
    </row>
    <row r="78" spans="106:106">
      <c r="DB78" s="5"/>
    </row>
    <row r="79" spans="106:106">
      <c r="DB79" s="5"/>
    </row>
    <row r="80" spans="106:106">
      <c r="DB80" s="5"/>
    </row>
    <row r="81" spans="106:106">
      <c r="DB81" s="5"/>
    </row>
    <row r="82" spans="106:106">
      <c r="DB82" s="5"/>
    </row>
    <row r="83" spans="106:106">
      <c r="DB83" s="5"/>
    </row>
    <row r="84" spans="106:106">
      <c r="DB84" s="5"/>
    </row>
    <row r="85" spans="106:106">
      <c r="DB85" s="5"/>
    </row>
    <row r="86" spans="106:106">
      <c r="DB86" s="5"/>
    </row>
    <row r="87" spans="106:106">
      <c r="DB87" s="5"/>
    </row>
    <row r="88" spans="106:106">
      <c r="DB88" s="5"/>
    </row>
    <row r="89" spans="106:106">
      <c r="DB89" s="5"/>
    </row>
    <row r="90" spans="106:106">
      <c r="DB90" s="5"/>
    </row>
    <row r="91" spans="106:106">
      <c r="DB91" s="5"/>
    </row>
    <row r="92" spans="106:106">
      <c r="DB92" s="5"/>
    </row>
    <row r="93" spans="106:106">
      <c r="DB93" s="5"/>
    </row>
    <row r="94" spans="106:106">
      <c r="DB94" s="5"/>
    </row>
    <row r="95" spans="106:106">
      <c r="DB95" s="5"/>
    </row>
    <row r="96" spans="106:106">
      <c r="DB96" s="5"/>
    </row>
    <row r="97" spans="106:106">
      <c r="DB97" s="5"/>
    </row>
    <row r="98" spans="106:106">
      <c r="DB98" s="5"/>
    </row>
    <row r="99" spans="106:106">
      <c r="DB99" s="5"/>
    </row>
    <row r="100" spans="106:106">
      <c r="DB100" s="5"/>
    </row>
    <row r="101" spans="106:106">
      <c r="DB101" s="5"/>
    </row>
    <row r="102" spans="106:106">
      <c r="DB102" s="5"/>
    </row>
    <row r="103" spans="106:106">
      <c r="DB103" s="5"/>
    </row>
    <row r="104" spans="106:106">
      <c r="DB104" s="5"/>
    </row>
    <row r="105" spans="106:106">
      <c r="DB105" s="5"/>
    </row>
    <row r="106" spans="106:106">
      <c r="DB106" s="5"/>
    </row>
    <row r="107" spans="106:106">
      <c r="DB107" s="5"/>
    </row>
    <row r="108" spans="106:106">
      <c r="DB108" s="5"/>
    </row>
    <row r="109" spans="106:106">
      <c r="DB109" s="5"/>
    </row>
    <row r="110" spans="106:106">
      <c r="DB110" s="5"/>
    </row>
    <row r="111" spans="106:106">
      <c r="DB111" s="5"/>
    </row>
    <row r="112" spans="106:106">
      <c r="DB112" s="5"/>
    </row>
    <row r="113" spans="106:106">
      <c r="DB113" s="5"/>
    </row>
    <row r="114" spans="106:106">
      <c r="DB114" s="5"/>
    </row>
    <row r="115" spans="106:106">
      <c r="DB115" s="5"/>
    </row>
    <row r="116" spans="106:106">
      <c r="DB116" s="5"/>
    </row>
    <row r="117" spans="106:106">
      <c r="DB117" s="5"/>
    </row>
    <row r="118" spans="106:106">
      <c r="DB118" s="5"/>
    </row>
    <row r="119" spans="106:106">
      <c r="DB119" s="5"/>
    </row>
    <row r="120" spans="106:106">
      <c r="DB120" s="5"/>
    </row>
    <row r="121" spans="106:106">
      <c r="DB121" s="5"/>
    </row>
    <row r="122" spans="106:106">
      <c r="DB122" s="5"/>
    </row>
    <row r="123" spans="106:106">
      <c r="DB123" s="5"/>
    </row>
    <row r="124" spans="106:106">
      <c r="DB124" s="5"/>
    </row>
    <row r="125" spans="106:106">
      <c r="DB125" s="5"/>
    </row>
    <row r="126" spans="106:106">
      <c r="DB126" s="5"/>
    </row>
    <row r="127" spans="106:106">
      <c r="DB127" s="5"/>
    </row>
    <row r="128" spans="106:106">
      <c r="DB128" s="5"/>
    </row>
    <row r="129" spans="106:106">
      <c r="DB129" s="5"/>
    </row>
    <row r="130" spans="106:106">
      <c r="DB130" s="5"/>
    </row>
    <row r="131" spans="106:106">
      <c r="DB131" s="5"/>
    </row>
    <row r="132" spans="106:106">
      <c r="DB132" s="5"/>
    </row>
    <row r="133" spans="106:106">
      <c r="DB133" s="5"/>
    </row>
    <row r="134" spans="106:106">
      <c r="DB134" s="5"/>
    </row>
    <row r="135" spans="106:106">
      <c r="DB135" s="5"/>
    </row>
    <row r="136" spans="106:106">
      <c r="DB136" s="5"/>
    </row>
    <row r="137" spans="106:106">
      <c r="DB137" s="5"/>
    </row>
    <row r="138" spans="106:106">
      <c r="DB138" s="5"/>
    </row>
    <row r="139" spans="106:106">
      <c r="DB139" s="5"/>
    </row>
    <row r="140" spans="106:106">
      <c r="DB140" s="5"/>
    </row>
    <row r="141" spans="106:106">
      <c r="DB141" s="5"/>
    </row>
    <row r="142" spans="106:106">
      <c r="DB142" s="5"/>
    </row>
    <row r="143" spans="106:106">
      <c r="DB143" s="5"/>
    </row>
    <row r="144" spans="106:106">
      <c r="DB144" s="5"/>
    </row>
    <row r="145" spans="106:106">
      <c r="DB145" s="5"/>
    </row>
    <row r="146" spans="106:106">
      <c r="DB146" s="5"/>
    </row>
    <row r="147" spans="106:106">
      <c r="DB147" s="5"/>
    </row>
    <row r="148" spans="106:106">
      <c r="DB148" s="5"/>
    </row>
    <row r="149" spans="106:106">
      <c r="DB149" s="5"/>
    </row>
    <row r="150" spans="106:106">
      <c r="DB150" s="5"/>
    </row>
    <row r="151" spans="106:106">
      <c r="DB151" s="5"/>
    </row>
    <row r="152" spans="106:106">
      <c r="DB152" s="5"/>
    </row>
    <row r="153" spans="106:106">
      <c r="DB153" s="5"/>
    </row>
    <row r="154" spans="106:106">
      <c r="DB154" s="5"/>
    </row>
    <row r="155" spans="106:106">
      <c r="DB155" s="5"/>
    </row>
    <row r="156" spans="106:106">
      <c r="DB156" s="5"/>
    </row>
    <row r="157" spans="106:106">
      <c r="DB157" s="5"/>
    </row>
    <row r="158" spans="106:106">
      <c r="DB158" s="5"/>
    </row>
    <row r="159" spans="106:106">
      <c r="DB159" s="5"/>
    </row>
    <row r="160" spans="106:106">
      <c r="DB160" s="5"/>
    </row>
    <row r="161" spans="106:106">
      <c r="DB161" s="5"/>
    </row>
    <row r="162" spans="106:106">
      <c r="DB162" s="5"/>
    </row>
    <row r="163" spans="106:106">
      <c r="DB163" s="5"/>
    </row>
    <row r="164" spans="106:106">
      <c r="DB164" s="5"/>
    </row>
    <row r="165" spans="106:106">
      <c r="DB165" s="5"/>
    </row>
    <row r="166" spans="106:106">
      <c r="DB166" s="5"/>
    </row>
    <row r="167" spans="106:106">
      <c r="DB167" s="5"/>
    </row>
    <row r="168" spans="106:106">
      <c r="DB168" s="5"/>
    </row>
    <row r="169" spans="106:106">
      <c r="DB169" s="5"/>
    </row>
    <row r="170" spans="106:106">
      <c r="DB170" s="5"/>
    </row>
    <row r="171" spans="106:106">
      <c r="DB171" s="5"/>
    </row>
    <row r="172" spans="106:106">
      <c r="DB172" s="5"/>
    </row>
    <row r="173" spans="106:106">
      <c r="DB173" s="5"/>
    </row>
    <row r="174" spans="106:106">
      <c r="DB174" s="5"/>
    </row>
    <row r="175" spans="106:106">
      <c r="DB175" s="5"/>
    </row>
    <row r="176" spans="106:106">
      <c r="DB176" s="5"/>
    </row>
    <row r="177" spans="106:106">
      <c r="DB177" s="5"/>
    </row>
    <row r="178" spans="106:106">
      <c r="DB178" s="5"/>
    </row>
    <row r="179" spans="106:106">
      <c r="DB179" s="5"/>
    </row>
    <row r="180" spans="106:106">
      <c r="DB180" s="5"/>
    </row>
    <row r="181" spans="106:106">
      <c r="DB181" s="5"/>
    </row>
    <row r="182" spans="106:106">
      <c r="DB182" s="5"/>
    </row>
    <row r="183" spans="106:106">
      <c r="DB183" s="5"/>
    </row>
    <row r="184" spans="106:106">
      <c r="DB184" s="5"/>
    </row>
    <row r="185" spans="106:106">
      <c r="DB185" s="5"/>
    </row>
    <row r="186" spans="106:106">
      <c r="DB186" s="5"/>
    </row>
    <row r="187" spans="106:106">
      <c r="DB187" s="5"/>
    </row>
    <row r="188" spans="106:106">
      <c r="DB188" s="5"/>
    </row>
    <row r="189" spans="106:106">
      <c r="DB189" s="5"/>
    </row>
    <row r="190" spans="106:106">
      <c r="DB190" s="5"/>
    </row>
    <row r="191" spans="106:106">
      <c r="DB191" s="5"/>
    </row>
    <row r="192" spans="106:106">
      <c r="DB192" s="5"/>
    </row>
    <row r="193" spans="106:106">
      <c r="DB193" s="5"/>
    </row>
    <row r="194" spans="106:106">
      <c r="DB194" s="5"/>
    </row>
    <row r="195" spans="106:106">
      <c r="DB195" s="5"/>
    </row>
    <row r="196" spans="106:106">
      <c r="DB196" s="5"/>
    </row>
    <row r="197" spans="106:106">
      <c r="DB197" s="5"/>
    </row>
    <row r="198" spans="106:106">
      <c r="DB198" s="5"/>
    </row>
    <row r="199" spans="106:106">
      <c r="DB199" s="5"/>
    </row>
    <row r="200" spans="106:106">
      <c r="DB200" s="5"/>
    </row>
    <row r="201" spans="106:106">
      <c r="DB201" s="5"/>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6"/>
  <sheetViews>
    <sheetView workbookViewId="0">
      <selection activeCell="DI1" sqref="DI1:DK1048576"/>
    </sheetView>
  </sheetViews>
  <sheetFormatPr defaultRowHeight="14.4"/>
  <cols>
    <col min="70" max="70" width="10.109375" customWidth="1"/>
    <col min="105" max="105" width="9.21875" bestFit="1" customWidth="1"/>
  </cols>
  <sheetData>
    <row r="1" spans="1:111">
      <c r="A1" s="115" t="s">
        <v>201</v>
      </c>
      <c r="B1" s="115"/>
      <c r="C1" s="217" t="s">
        <v>1</v>
      </c>
      <c r="D1" s="217"/>
      <c r="E1" s="217"/>
      <c r="F1" s="217"/>
      <c r="G1" s="217"/>
      <c r="H1" s="217"/>
      <c r="I1" s="217"/>
      <c r="J1" s="217"/>
      <c r="K1" s="217"/>
      <c r="L1" s="217"/>
      <c r="M1" s="217"/>
      <c r="N1" s="217"/>
      <c r="O1" s="217"/>
      <c r="P1" s="115"/>
      <c r="Q1" s="115"/>
      <c r="R1" s="115"/>
      <c r="S1" s="115"/>
      <c r="T1" s="115"/>
      <c r="U1" s="115"/>
      <c r="V1" s="115"/>
      <c r="W1" s="115"/>
      <c r="X1" s="115"/>
      <c r="Y1" s="115"/>
      <c r="Z1" s="115"/>
      <c r="AA1" s="217" t="s">
        <v>3</v>
      </c>
      <c r="AB1" s="217"/>
      <c r="AC1" s="217"/>
      <c r="AD1" s="217"/>
      <c r="AE1" s="217"/>
      <c r="AF1" s="217"/>
      <c r="AG1" s="217"/>
      <c r="AH1" s="217"/>
      <c r="AI1" s="217"/>
      <c r="AJ1" s="217"/>
      <c r="AK1" s="217"/>
      <c r="AL1" s="217"/>
      <c r="AM1" s="217"/>
      <c r="AN1" s="217"/>
      <c r="AO1" s="217"/>
      <c r="AP1" s="217"/>
      <c r="AQ1" s="217" t="s">
        <v>132</v>
      </c>
      <c r="AR1" s="217"/>
      <c r="AS1" s="217"/>
      <c r="AT1" s="217"/>
      <c r="AU1" s="217"/>
      <c r="AV1" s="217"/>
      <c r="AW1" s="217"/>
      <c r="AX1" s="217"/>
      <c r="AY1" s="217"/>
      <c r="AZ1" s="217"/>
      <c r="BA1" s="217"/>
      <c r="BB1" s="217" t="s">
        <v>5</v>
      </c>
      <c r="BC1" s="217"/>
      <c r="BD1" s="217"/>
      <c r="BE1" s="217"/>
      <c r="BF1" s="217"/>
      <c r="BG1" s="217"/>
      <c r="BH1" s="217"/>
      <c r="BI1" s="217"/>
      <c r="BJ1" s="217"/>
      <c r="BK1" s="217"/>
      <c r="BL1" s="217"/>
      <c r="BM1" s="217"/>
      <c r="BN1" s="217" t="s">
        <v>6</v>
      </c>
      <c r="BO1" s="217"/>
      <c r="BP1" s="217"/>
      <c r="BQ1" s="217"/>
      <c r="BR1" s="217"/>
      <c r="BS1" s="217"/>
      <c r="BT1" s="217"/>
      <c r="BU1" s="217"/>
      <c r="BV1" s="217"/>
      <c r="BW1" s="217"/>
      <c r="BX1" s="217"/>
      <c r="BY1" s="217"/>
      <c r="BZ1" s="217"/>
      <c r="CB1" s="217" t="s">
        <v>7</v>
      </c>
      <c r="CC1" s="217"/>
      <c r="CD1" s="217"/>
      <c r="CE1" s="217"/>
      <c r="CF1" s="217"/>
      <c r="CG1" s="217"/>
      <c r="CH1" s="217"/>
      <c r="CI1" s="217"/>
      <c r="CJ1" s="217"/>
      <c r="CK1" s="217"/>
      <c r="CL1" s="217"/>
      <c r="CM1" s="217"/>
      <c r="CN1" s="217"/>
      <c r="CO1" s="217"/>
      <c r="CP1" s="217"/>
      <c r="CQ1" s="217"/>
      <c r="CR1" s="217"/>
      <c r="CS1" s="217"/>
      <c r="CT1" s="217" t="s">
        <v>8</v>
      </c>
      <c r="CU1" s="217"/>
      <c r="CV1" s="217"/>
      <c r="CW1" s="217"/>
      <c r="CX1" s="217"/>
      <c r="CY1" s="217"/>
      <c r="CZ1" s="217"/>
      <c r="DA1" s="217"/>
      <c r="DB1" s="217" t="s">
        <v>9</v>
      </c>
      <c r="DC1" s="217"/>
      <c r="DD1" s="217"/>
      <c r="DE1" s="217"/>
      <c r="DF1" s="217"/>
      <c r="DG1" s="217"/>
    </row>
    <row r="2" spans="1:111">
      <c r="A2" s="115"/>
      <c r="B2" s="115" t="s">
        <v>11</v>
      </c>
      <c r="C2" s="115" t="s">
        <v>12</v>
      </c>
      <c r="D2" s="115" t="s">
        <v>13</v>
      </c>
      <c r="E2" s="115" t="s">
        <v>14</v>
      </c>
      <c r="F2" s="115" t="s">
        <v>15</v>
      </c>
      <c r="G2" s="115" t="s">
        <v>16</v>
      </c>
      <c r="H2" s="115" t="s">
        <v>17</v>
      </c>
      <c r="I2" s="115" t="s">
        <v>18</v>
      </c>
      <c r="J2" s="115" t="s">
        <v>19</v>
      </c>
      <c r="K2" s="115" t="s">
        <v>20</v>
      </c>
      <c r="L2" s="115" t="s">
        <v>21</v>
      </c>
      <c r="M2" s="115" t="s">
        <v>22</v>
      </c>
      <c r="N2" s="115" t="s">
        <v>23</v>
      </c>
      <c r="O2" s="115" t="s">
        <v>24</v>
      </c>
      <c r="P2" s="115" t="s">
        <v>25</v>
      </c>
      <c r="Q2" s="115" t="s">
        <v>26</v>
      </c>
      <c r="R2" s="115" t="s">
        <v>27</v>
      </c>
      <c r="S2" s="115" t="s">
        <v>28</v>
      </c>
      <c r="T2" s="115" t="s">
        <v>29</v>
      </c>
      <c r="U2" s="115" t="s">
        <v>30</v>
      </c>
      <c r="V2" s="115" t="s">
        <v>31</v>
      </c>
      <c r="W2" s="115" t="s">
        <v>32</v>
      </c>
      <c r="X2" s="115" t="s">
        <v>33</v>
      </c>
      <c r="Y2" s="115" t="s">
        <v>34</v>
      </c>
      <c r="Z2" s="115" t="s">
        <v>35</v>
      </c>
      <c r="AA2" s="115" t="s">
        <v>36</v>
      </c>
      <c r="AB2" s="115" t="s">
        <v>133</v>
      </c>
      <c r="AC2" s="115" t="s">
        <v>49</v>
      </c>
      <c r="AD2" s="115" t="s">
        <v>47</v>
      </c>
      <c r="AE2" s="115" t="s">
        <v>38</v>
      </c>
      <c r="AF2" s="115" t="s">
        <v>46</v>
      </c>
      <c r="AG2" s="115" t="s">
        <v>39</v>
      </c>
      <c r="AH2" s="115" t="s">
        <v>45</v>
      </c>
      <c r="AI2" s="115" t="s">
        <v>48</v>
      </c>
      <c r="AJ2" s="115" t="s">
        <v>40</v>
      </c>
      <c r="AK2" s="115" t="s">
        <v>37</v>
      </c>
      <c r="AL2" s="115" t="s">
        <v>51</v>
      </c>
      <c r="AM2" s="115" t="s">
        <v>42</v>
      </c>
      <c r="AN2" s="115" t="s">
        <v>50</v>
      </c>
      <c r="AO2" s="115" t="s">
        <v>43</v>
      </c>
      <c r="AP2" s="115" t="s">
        <v>44</v>
      </c>
      <c r="AQ2" s="115" t="s">
        <v>52</v>
      </c>
      <c r="AR2" s="115" t="s">
        <v>53</v>
      </c>
      <c r="AS2" s="115" t="s">
        <v>54</v>
      </c>
      <c r="AT2" s="115" t="s">
        <v>55</v>
      </c>
      <c r="AU2" s="115" t="s">
        <v>56</v>
      </c>
      <c r="AV2" s="115" t="s">
        <v>57</v>
      </c>
      <c r="AW2" s="115" t="s">
        <v>58</v>
      </c>
      <c r="AX2" s="115" t="s">
        <v>59</v>
      </c>
      <c r="AY2" s="115" t="s">
        <v>60</v>
      </c>
      <c r="AZ2" s="115" t="s">
        <v>61</v>
      </c>
      <c r="BA2" s="115" t="s">
        <v>62</v>
      </c>
      <c r="BB2" s="115" t="s">
        <v>63</v>
      </c>
      <c r="BC2" s="115" t="s">
        <v>64</v>
      </c>
      <c r="BD2" s="115" t="s">
        <v>65</v>
      </c>
      <c r="BE2" s="115" t="s">
        <v>66</v>
      </c>
      <c r="BF2" s="115" t="s">
        <v>67</v>
      </c>
      <c r="BG2" s="115" t="s">
        <v>134</v>
      </c>
      <c r="BH2" s="115" t="s">
        <v>69</v>
      </c>
      <c r="BI2" s="115" t="s">
        <v>135</v>
      </c>
      <c r="BJ2" s="115" t="s">
        <v>71</v>
      </c>
      <c r="BK2" s="115" t="s">
        <v>72</v>
      </c>
      <c r="BL2" s="115" t="s">
        <v>73</v>
      </c>
      <c r="BM2" s="115" t="s">
        <v>74</v>
      </c>
      <c r="BN2" s="115" t="s">
        <v>75</v>
      </c>
      <c r="BO2" s="115" t="s">
        <v>76</v>
      </c>
      <c r="BP2" s="115" t="s">
        <v>77</v>
      </c>
      <c r="BQ2" s="115" t="s">
        <v>78</v>
      </c>
      <c r="BR2" s="115" t="s">
        <v>79</v>
      </c>
      <c r="BS2" s="115" t="s">
        <v>80</v>
      </c>
      <c r="BT2" s="115" t="s">
        <v>81</v>
      </c>
      <c r="BU2" s="115" t="s">
        <v>82</v>
      </c>
      <c r="BV2" s="115" t="s">
        <v>83</v>
      </c>
      <c r="BW2" s="115" t="s">
        <v>84</v>
      </c>
      <c r="BX2" s="115" t="s">
        <v>85</v>
      </c>
      <c r="BY2" s="115" t="s">
        <v>86</v>
      </c>
      <c r="BZ2" s="115" t="s">
        <v>87</v>
      </c>
      <c r="CA2" s="115" t="s">
        <v>88</v>
      </c>
      <c r="CB2" s="115" t="s">
        <v>89</v>
      </c>
      <c r="CC2" s="115" t="s">
        <v>90</v>
      </c>
      <c r="CD2" s="115" t="s">
        <v>91</v>
      </c>
      <c r="CE2" s="115" t="s">
        <v>92</v>
      </c>
      <c r="CF2" s="115" t="s">
        <v>93</v>
      </c>
      <c r="CG2" s="115" t="s">
        <v>94</v>
      </c>
      <c r="CH2" s="115" t="s">
        <v>95</v>
      </c>
      <c r="CI2" s="115" t="s">
        <v>96</v>
      </c>
      <c r="CJ2" s="115" t="s">
        <v>97</v>
      </c>
      <c r="CK2" s="115" t="s">
        <v>98</v>
      </c>
      <c r="CL2" s="115" t="s">
        <v>99</v>
      </c>
      <c r="CM2" s="115" t="s">
        <v>100</v>
      </c>
      <c r="CN2" s="115" t="s">
        <v>101</v>
      </c>
      <c r="CO2" s="115" t="s">
        <v>102</v>
      </c>
      <c r="CP2" s="115" t="s">
        <v>103</v>
      </c>
      <c r="CQ2" s="115" t="s">
        <v>104</v>
      </c>
      <c r="CR2" s="115" t="s">
        <v>105</v>
      </c>
      <c r="CS2" s="115" t="s">
        <v>106</v>
      </c>
      <c r="CT2" s="115" t="s">
        <v>107</v>
      </c>
      <c r="CU2" s="115" t="s">
        <v>136</v>
      </c>
      <c r="CV2" s="115" t="s">
        <v>137</v>
      </c>
      <c r="CW2" s="115" t="s">
        <v>110</v>
      </c>
      <c r="CX2" s="115" t="s">
        <v>111</v>
      </c>
      <c r="CY2" s="115" t="s">
        <v>112</v>
      </c>
      <c r="CZ2" s="115" t="s">
        <v>113</v>
      </c>
      <c r="DA2" s="115" t="s">
        <v>114</v>
      </c>
      <c r="DB2" s="115" t="s">
        <v>115</v>
      </c>
      <c r="DC2" s="115" t="s">
        <v>116</v>
      </c>
      <c r="DD2" s="115" t="s">
        <v>117</v>
      </c>
      <c r="DE2" s="115" t="s">
        <v>118</v>
      </c>
      <c r="DF2" s="115" t="s">
        <v>119</v>
      </c>
      <c r="DG2" s="115" t="s">
        <v>120</v>
      </c>
    </row>
    <row r="3" spans="1:111">
      <c r="A3" s="115">
        <v>2010</v>
      </c>
      <c r="B3" s="123">
        <v>6340.5</v>
      </c>
      <c r="C3" s="115">
        <v>4733</v>
      </c>
      <c r="D3" s="115">
        <v>1643</v>
      </c>
      <c r="E3" s="115">
        <v>3038</v>
      </c>
      <c r="F3" s="115">
        <v>1862</v>
      </c>
      <c r="G3" s="115">
        <v>3230</v>
      </c>
      <c r="H3" s="115">
        <v>1521</v>
      </c>
      <c r="I3" s="115">
        <v>1156</v>
      </c>
      <c r="J3" s="115">
        <v>3171</v>
      </c>
      <c r="K3" s="115">
        <v>1862</v>
      </c>
      <c r="L3" s="115">
        <v>1021</v>
      </c>
      <c r="M3" s="115">
        <v>1082</v>
      </c>
      <c r="N3" s="115">
        <v>640</v>
      </c>
      <c r="O3" s="115">
        <v>2108</v>
      </c>
      <c r="P3" s="123">
        <v>16596</v>
      </c>
      <c r="Q3" s="123">
        <v>9816</v>
      </c>
      <c r="R3" s="123">
        <v>11786</v>
      </c>
      <c r="S3" s="123">
        <v>3915</v>
      </c>
      <c r="T3" s="123">
        <v>5818</v>
      </c>
      <c r="U3" s="123">
        <v>8279</v>
      </c>
      <c r="V3" s="123">
        <v>10941</v>
      </c>
      <c r="W3" s="123">
        <v>8841</v>
      </c>
      <c r="X3" s="123">
        <v>1440</v>
      </c>
      <c r="Y3" s="123">
        <v>9411</v>
      </c>
      <c r="Z3" s="123">
        <v>17298</v>
      </c>
      <c r="AA3" s="115">
        <v>839</v>
      </c>
      <c r="AB3" s="115">
        <v>760</v>
      </c>
      <c r="AC3" s="115">
        <v>2226</v>
      </c>
      <c r="AD3" s="115">
        <v>2868</v>
      </c>
      <c r="AE3" s="115">
        <v>602</v>
      </c>
      <c r="AF3" s="115">
        <v>1844</v>
      </c>
      <c r="AG3" s="115">
        <v>1691</v>
      </c>
      <c r="AH3" s="115">
        <v>1404</v>
      </c>
      <c r="AI3" s="115">
        <v>3583</v>
      </c>
      <c r="AJ3" s="115">
        <v>340</v>
      </c>
      <c r="AK3" s="115">
        <v>827</v>
      </c>
      <c r="AL3" s="115">
        <v>2621</v>
      </c>
      <c r="AM3" s="115">
        <v>350</v>
      </c>
      <c r="AN3" s="115">
        <v>2432</v>
      </c>
      <c r="AO3" s="115">
        <v>821</v>
      </c>
      <c r="AP3" s="115">
        <v>2342</v>
      </c>
      <c r="AQ3" s="127">
        <v>622</v>
      </c>
      <c r="AR3" s="127">
        <v>580</v>
      </c>
      <c r="AS3" s="127">
        <v>1065</v>
      </c>
      <c r="AT3" s="127">
        <v>1572.3</v>
      </c>
      <c r="AU3" s="127">
        <v>1789</v>
      </c>
      <c r="AV3" s="127">
        <v>137.5</v>
      </c>
      <c r="AW3" s="127">
        <v>528.28</v>
      </c>
      <c r="AX3" s="127">
        <v>1381.53</v>
      </c>
      <c r="AY3" s="127">
        <v>2532.36</v>
      </c>
      <c r="AZ3" s="127">
        <v>2153.3000000000002</v>
      </c>
      <c r="BA3" s="127">
        <v>339</v>
      </c>
      <c r="BB3" s="115">
        <v>8494.41</v>
      </c>
      <c r="BC3" s="115">
        <v>4582.8999999999996</v>
      </c>
      <c r="BD3" s="115">
        <v>23680</v>
      </c>
      <c r="BE3" s="115">
        <v>21084</v>
      </c>
      <c r="BF3" s="115">
        <v>19727.68</v>
      </c>
      <c r="BG3" s="115">
        <v>15935.2</v>
      </c>
      <c r="BH3" s="115">
        <v>12404</v>
      </c>
      <c r="BI3" s="115">
        <v>8910</v>
      </c>
      <c r="BJ3" s="115">
        <v>14100</v>
      </c>
      <c r="BK3" s="115">
        <v>17446</v>
      </c>
      <c r="BL3" s="115">
        <v>10022.6</v>
      </c>
      <c r="BM3" s="115">
        <v>9614</v>
      </c>
      <c r="BN3" s="115">
        <v>11816</v>
      </c>
      <c r="BO3" s="115">
        <v>11247.6</v>
      </c>
      <c r="BP3" s="115">
        <v>5006</v>
      </c>
      <c r="BQ3" s="115">
        <v>15303</v>
      </c>
      <c r="BR3" s="122">
        <v>20793.47</v>
      </c>
      <c r="BS3" s="115">
        <v>14857.78</v>
      </c>
      <c r="BT3" s="115">
        <v>18177</v>
      </c>
      <c r="BU3" s="115">
        <v>9653</v>
      </c>
      <c r="BV3" s="115">
        <v>12320</v>
      </c>
      <c r="BW3" s="94">
        <v>19342.03</v>
      </c>
      <c r="BX3" s="115">
        <v>22259.1</v>
      </c>
      <c r="BY3" s="115">
        <v>27563</v>
      </c>
      <c r="BZ3" s="115">
        <v>8117</v>
      </c>
      <c r="CA3" s="126">
        <v>1136.53</v>
      </c>
      <c r="CB3" s="128">
        <v>12000</v>
      </c>
      <c r="CC3" s="128">
        <v>4000</v>
      </c>
      <c r="CD3" s="128">
        <v>7000</v>
      </c>
      <c r="CE3" s="128">
        <v>12000</v>
      </c>
      <c r="CF3" s="128">
        <v>6000</v>
      </c>
      <c r="CG3" s="128">
        <v>20000</v>
      </c>
      <c r="CH3" s="128">
        <v>16000</v>
      </c>
      <c r="CI3" s="128">
        <v>5000</v>
      </c>
      <c r="CJ3" s="128">
        <v>5000</v>
      </c>
      <c r="CK3" s="128">
        <v>13000</v>
      </c>
      <c r="CL3" s="128">
        <v>12000</v>
      </c>
      <c r="CM3" s="128">
        <v>7000</v>
      </c>
      <c r="CN3" s="128">
        <v>13000</v>
      </c>
      <c r="CO3" s="128">
        <v>6000</v>
      </c>
      <c r="CP3" s="128">
        <v>16000</v>
      </c>
      <c r="CQ3" s="128">
        <v>15000</v>
      </c>
      <c r="CR3" s="128">
        <v>12000</v>
      </c>
      <c r="CS3" s="128">
        <v>8000</v>
      </c>
      <c r="CT3" s="115">
        <v>21012</v>
      </c>
      <c r="CU3" s="132">
        <v>28904</v>
      </c>
      <c r="CV3" s="132">
        <v>14945</v>
      </c>
      <c r="CW3" s="132">
        <v>19066</v>
      </c>
      <c r="CX3" s="132">
        <v>22430</v>
      </c>
      <c r="CY3" s="132">
        <v>20549</v>
      </c>
      <c r="CZ3" s="132">
        <v>44347</v>
      </c>
      <c r="DA3" s="132">
        <v>23625</v>
      </c>
      <c r="DB3" s="123">
        <v>8043</v>
      </c>
      <c r="DC3" s="123">
        <v>9914</v>
      </c>
      <c r="DD3" s="123">
        <v>30762</v>
      </c>
      <c r="DE3" s="123">
        <v>9267</v>
      </c>
      <c r="DF3" s="123">
        <v>26848</v>
      </c>
      <c r="DG3" s="123">
        <v>18003</v>
      </c>
    </row>
    <row r="4" spans="1:111">
      <c r="A4" s="115">
        <v>2011</v>
      </c>
      <c r="B4" s="123">
        <v>6340.5</v>
      </c>
      <c r="C4" s="115">
        <v>4733</v>
      </c>
      <c r="D4" s="115">
        <v>1643</v>
      </c>
      <c r="E4" s="115">
        <v>3038</v>
      </c>
      <c r="F4" s="115">
        <v>1862</v>
      </c>
      <c r="G4" s="115">
        <v>3230</v>
      </c>
      <c r="H4" s="115">
        <v>1521</v>
      </c>
      <c r="I4" s="115">
        <v>1200</v>
      </c>
      <c r="J4" s="115">
        <v>3110</v>
      </c>
      <c r="K4" s="115">
        <v>1862</v>
      </c>
      <c r="L4" s="115">
        <v>2351</v>
      </c>
      <c r="M4" s="115">
        <v>1082</v>
      </c>
      <c r="N4" s="115">
        <v>640</v>
      </c>
      <c r="O4" s="115">
        <v>2108</v>
      </c>
      <c r="P4" s="123">
        <v>16596</v>
      </c>
      <c r="Q4" s="123">
        <v>9816</v>
      </c>
      <c r="R4" s="123">
        <v>11786</v>
      </c>
      <c r="S4" s="123">
        <v>3915</v>
      </c>
      <c r="T4" s="123">
        <v>5820</v>
      </c>
      <c r="U4" s="123">
        <v>8256</v>
      </c>
      <c r="V4" s="123">
        <v>10942</v>
      </c>
      <c r="W4" s="123">
        <v>8845</v>
      </c>
      <c r="X4" s="123">
        <v>1440</v>
      </c>
      <c r="Y4" s="123">
        <v>9411</v>
      </c>
      <c r="Z4" s="123">
        <v>17298</v>
      </c>
      <c r="AA4" s="115">
        <v>598</v>
      </c>
      <c r="AB4" s="115">
        <v>760</v>
      </c>
      <c r="AC4" s="115">
        <v>2226</v>
      </c>
      <c r="AD4" s="115">
        <v>2868</v>
      </c>
      <c r="AE4" s="115">
        <v>601</v>
      </c>
      <c r="AF4" s="115">
        <v>1844</v>
      </c>
      <c r="AG4" s="115">
        <v>1690</v>
      </c>
      <c r="AH4" s="115">
        <v>1404</v>
      </c>
      <c r="AI4" s="115">
        <v>3583</v>
      </c>
      <c r="AJ4" s="115">
        <v>340</v>
      </c>
      <c r="AK4" s="115">
        <v>1065</v>
      </c>
      <c r="AL4" s="115">
        <v>2625</v>
      </c>
      <c r="AM4" s="115">
        <v>290</v>
      </c>
      <c r="AN4" s="115">
        <v>2432</v>
      </c>
      <c r="AO4" s="115">
        <v>821</v>
      </c>
      <c r="AP4" s="115">
        <v>2342</v>
      </c>
      <c r="AQ4" s="127">
        <v>579.20000000000005</v>
      </c>
      <c r="AR4" s="127">
        <v>580</v>
      </c>
      <c r="AS4" s="127">
        <v>1065</v>
      </c>
      <c r="AT4" s="127">
        <v>699</v>
      </c>
      <c r="AU4" s="127">
        <v>1789</v>
      </c>
      <c r="AV4" s="127">
        <v>137.5</v>
      </c>
      <c r="AW4" s="127">
        <v>528.28</v>
      </c>
      <c r="AX4" s="127">
        <v>1381.53</v>
      </c>
      <c r="AY4" s="127">
        <v>2532.36</v>
      </c>
      <c r="AZ4" s="127">
        <v>2153.3000000000002</v>
      </c>
      <c r="BA4" s="127">
        <v>370</v>
      </c>
      <c r="BB4" s="115">
        <v>8494.41</v>
      </c>
      <c r="BC4" s="115">
        <v>4582.8999999999996</v>
      </c>
      <c r="BD4" s="115">
        <v>23680</v>
      </c>
      <c r="BE4" s="115">
        <v>21084</v>
      </c>
      <c r="BF4" s="115">
        <v>19727.68</v>
      </c>
      <c r="BG4" s="115">
        <v>15935.2</v>
      </c>
      <c r="BH4" s="115">
        <v>12404</v>
      </c>
      <c r="BI4" s="115">
        <v>8910</v>
      </c>
      <c r="BJ4" s="115">
        <v>14100</v>
      </c>
      <c r="BK4" s="115">
        <v>17446</v>
      </c>
      <c r="BL4" s="115">
        <v>10022.6</v>
      </c>
      <c r="BM4" s="115">
        <v>9614</v>
      </c>
      <c r="BN4" s="115">
        <v>11816</v>
      </c>
      <c r="BO4" s="115">
        <v>11247.6</v>
      </c>
      <c r="BP4" s="115">
        <v>5006</v>
      </c>
      <c r="BQ4" s="115">
        <v>15303</v>
      </c>
      <c r="BR4" s="122">
        <v>20793.47</v>
      </c>
      <c r="BS4" s="115">
        <v>14857.78</v>
      </c>
      <c r="BT4" s="115">
        <v>18177</v>
      </c>
      <c r="BU4" s="115">
        <v>9653</v>
      </c>
      <c r="BV4" s="115">
        <v>12320</v>
      </c>
      <c r="BW4" s="94">
        <v>19342.03</v>
      </c>
      <c r="BX4" s="115">
        <v>22259.1</v>
      </c>
      <c r="BY4" s="115">
        <v>27563</v>
      </c>
      <c r="BZ4" s="115">
        <v>8117</v>
      </c>
      <c r="CA4" s="126">
        <v>1325.44</v>
      </c>
      <c r="CB4" s="128">
        <v>12000</v>
      </c>
      <c r="CC4" s="128">
        <v>4000</v>
      </c>
      <c r="CD4" s="128">
        <v>7000</v>
      </c>
      <c r="CE4" s="128">
        <v>12000</v>
      </c>
      <c r="CF4" s="128">
        <v>6000</v>
      </c>
      <c r="CG4" s="128">
        <v>20000</v>
      </c>
      <c r="CH4" s="128">
        <v>16000</v>
      </c>
      <c r="CI4" s="128">
        <v>5000</v>
      </c>
      <c r="CJ4" s="128">
        <v>5000</v>
      </c>
      <c r="CK4" s="128">
        <v>13000</v>
      </c>
      <c r="CL4" s="128">
        <v>12000</v>
      </c>
      <c r="CM4" s="128">
        <v>7000</v>
      </c>
      <c r="CN4" s="128">
        <v>13000</v>
      </c>
      <c r="CO4" s="128">
        <v>6000</v>
      </c>
      <c r="CP4" s="128">
        <v>16000</v>
      </c>
      <c r="CQ4" s="128">
        <v>15000</v>
      </c>
      <c r="CR4" s="128">
        <v>12000</v>
      </c>
      <c r="CS4" s="128">
        <v>8000</v>
      </c>
      <c r="CT4" s="115">
        <v>21012</v>
      </c>
      <c r="CU4" s="132">
        <v>28904</v>
      </c>
      <c r="CV4" s="132">
        <v>14945</v>
      </c>
      <c r="CW4" s="132">
        <v>19066</v>
      </c>
      <c r="CX4" s="132">
        <v>22430</v>
      </c>
      <c r="CY4" s="132">
        <v>20549</v>
      </c>
      <c r="CZ4" s="132">
        <v>44347</v>
      </c>
      <c r="DA4" s="132">
        <v>23625</v>
      </c>
      <c r="DB4" s="123">
        <v>8043</v>
      </c>
      <c r="DC4" s="123">
        <v>9914</v>
      </c>
      <c r="DD4" s="123">
        <v>30762</v>
      </c>
      <c r="DE4" s="123">
        <v>9267</v>
      </c>
      <c r="DF4" s="123">
        <v>26848</v>
      </c>
      <c r="DG4" s="123">
        <v>18003</v>
      </c>
    </row>
    <row r="5" spans="1:111">
      <c r="A5" s="115">
        <v>2012</v>
      </c>
      <c r="B5" s="123">
        <v>6340.5</v>
      </c>
      <c r="C5" s="115">
        <v>4733</v>
      </c>
      <c r="D5" s="115">
        <v>1643</v>
      </c>
      <c r="E5" s="115">
        <v>3038</v>
      </c>
      <c r="F5" s="115">
        <v>1862</v>
      </c>
      <c r="G5" s="115">
        <v>4467</v>
      </c>
      <c r="H5" s="115">
        <v>1521</v>
      </c>
      <c r="I5" s="115">
        <v>1200</v>
      </c>
      <c r="J5" s="115">
        <v>3110</v>
      </c>
      <c r="K5" s="115">
        <v>1862</v>
      </c>
      <c r="L5" s="115">
        <v>2351</v>
      </c>
      <c r="M5" s="115">
        <v>1082</v>
      </c>
      <c r="N5" s="115">
        <v>640</v>
      </c>
      <c r="O5" s="115">
        <v>2108</v>
      </c>
      <c r="P5" s="123">
        <v>16571</v>
      </c>
      <c r="Q5" s="123">
        <v>9816</v>
      </c>
      <c r="R5" s="123">
        <v>11786</v>
      </c>
      <c r="S5" s="123">
        <v>3915</v>
      </c>
      <c r="T5" s="123">
        <v>5820</v>
      </c>
      <c r="U5" s="123">
        <v>8256</v>
      </c>
      <c r="V5" s="123">
        <v>10942</v>
      </c>
      <c r="W5" s="123">
        <v>8845</v>
      </c>
      <c r="X5" s="123">
        <v>1455</v>
      </c>
      <c r="Y5" s="123">
        <v>9411</v>
      </c>
      <c r="Z5" s="123">
        <v>17324</v>
      </c>
      <c r="AA5" s="115">
        <v>925</v>
      </c>
      <c r="AB5" s="115">
        <v>760</v>
      </c>
      <c r="AC5" s="115">
        <v>2226</v>
      </c>
      <c r="AD5" s="115">
        <v>2868</v>
      </c>
      <c r="AE5" s="115">
        <v>613</v>
      </c>
      <c r="AF5" s="115">
        <v>1884</v>
      </c>
      <c r="AG5" s="115">
        <v>1690</v>
      </c>
      <c r="AH5" s="115">
        <v>1404</v>
      </c>
      <c r="AI5" s="115">
        <v>3583</v>
      </c>
      <c r="AJ5" s="115">
        <v>704</v>
      </c>
      <c r="AK5" s="115">
        <v>1065</v>
      </c>
      <c r="AL5" s="115">
        <v>2621</v>
      </c>
      <c r="AM5" s="115">
        <v>290</v>
      </c>
      <c r="AN5" s="115">
        <v>2432</v>
      </c>
      <c r="AO5" s="115">
        <v>821</v>
      </c>
      <c r="AP5" s="115">
        <v>2342</v>
      </c>
      <c r="AQ5" s="127">
        <v>687.2</v>
      </c>
      <c r="AR5" s="127">
        <v>580</v>
      </c>
      <c r="AS5" s="127">
        <v>1065</v>
      </c>
      <c r="AT5" s="127">
        <v>699</v>
      </c>
      <c r="AU5" s="127">
        <v>1789</v>
      </c>
      <c r="AV5" s="127">
        <v>137.5</v>
      </c>
      <c r="AW5" s="127">
        <v>528.28</v>
      </c>
      <c r="AX5" s="127">
        <v>1381.53</v>
      </c>
      <c r="AY5" s="127">
        <v>2532.36</v>
      </c>
      <c r="AZ5" s="127">
        <v>2153.3000000000002</v>
      </c>
      <c r="BA5" s="127">
        <v>370</v>
      </c>
      <c r="BB5" s="115">
        <v>8494.41</v>
      </c>
      <c r="BC5" s="115">
        <v>4582.8999999999996</v>
      </c>
      <c r="BD5" s="115">
        <v>23680</v>
      </c>
      <c r="BE5" s="115">
        <v>21084</v>
      </c>
      <c r="BF5" s="115">
        <v>19727.68</v>
      </c>
      <c r="BG5" s="115">
        <v>15935.2</v>
      </c>
      <c r="BH5" s="115">
        <v>12404</v>
      </c>
      <c r="BI5" s="115">
        <v>8910</v>
      </c>
      <c r="BJ5" s="115">
        <v>14100</v>
      </c>
      <c r="BK5" s="115">
        <v>17446</v>
      </c>
      <c r="BL5" s="115">
        <v>10022.6</v>
      </c>
      <c r="BM5" s="115">
        <v>9614</v>
      </c>
      <c r="BN5" s="115">
        <v>11816</v>
      </c>
      <c r="BO5" s="115">
        <v>11247.6</v>
      </c>
      <c r="BP5" s="115">
        <v>5006</v>
      </c>
      <c r="BQ5" s="115">
        <v>15303</v>
      </c>
      <c r="BR5" s="122">
        <v>20793.47</v>
      </c>
      <c r="BS5" s="115">
        <v>14857.78</v>
      </c>
      <c r="BT5" s="115">
        <v>18177</v>
      </c>
      <c r="BU5" s="115">
        <v>9653</v>
      </c>
      <c r="BV5" s="115">
        <v>12320</v>
      </c>
      <c r="BW5" s="94">
        <v>19342.03</v>
      </c>
      <c r="BX5" s="115">
        <v>22259.1</v>
      </c>
      <c r="BY5" s="115">
        <v>27563</v>
      </c>
      <c r="BZ5" s="115">
        <v>8117</v>
      </c>
      <c r="CA5" s="126">
        <v>1324.94</v>
      </c>
      <c r="CB5" s="128">
        <v>12119</v>
      </c>
      <c r="CC5" s="128">
        <v>4381</v>
      </c>
      <c r="CD5" s="128">
        <v>7401</v>
      </c>
      <c r="CE5" s="128">
        <v>12236</v>
      </c>
      <c r="CF5" s="128">
        <v>5910</v>
      </c>
      <c r="CG5" s="128">
        <v>20248</v>
      </c>
      <c r="CH5" s="128">
        <v>16311</v>
      </c>
      <c r="CI5" s="128">
        <v>5323</v>
      </c>
      <c r="CJ5" s="128">
        <v>5385</v>
      </c>
      <c r="CK5" s="128">
        <v>12723</v>
      </c>
      <c r="CL5" s="128">
        <v>12477</v>
      </c>
      <c r="CM5" s="128">
        <v>7140</v>
      </c>
      <c r="CN5" s="128">
        <v>13266</v>
      </c>
      <c r="CO5" s="128">
        <v>6341</v>
      </c>
      <c r="CP5" s="128">
        <v>16582</v>
      </c>
      <c r="CQ5" s="128">
        <v>15046</v>
      </c>
      <c r="CR5" s="128">
        <v>12293</v>
      </c>
      <c r="CS5" s="128">
        <v>7960</v>
      </c>
      <c r="CT5" s="115">
        <v>21012</v>
      </c>
      <c r="CU5" s="132">
        <v>28904</v>
      </c>
      <c r="CV5" s="132">
        <v>14945</v>
      </c>
      <c r="CW5" s="132">
        <v>19066</v>
      </c>
      <c r="CX5" s="132">
        <v>22430</v>
      </c>
      <c r="CY5" s="132">
        <v>20549</v>
      </c>
      <c r="CZ5" s="132">
        <v>44347</v>
      </c>
      <c r="DA5" s="132">
        <v>23625</v>
      </c>
      <c r="DB5" s="123">
        <v>8043</v>
      </c>
      <c r="DC5" s="123">
        <v>9914</v>
      </c>
      <c r="DD5" s="123">
        <v>30762</v>
      </c>
      <c r="DE5" s="123">
        <v>9267</v>
      </c>
      <c r="DF5" s="123">
        <v>26848</v>
      </c>
      <c r="DG5" s="123">
        <v>18003</v>
      </c>
    </row>
    <row r="6" spans="1:111">
      <c r="A6" s="115">
        <v>2013</v>
      </c>
      <c r="B6" s="123">
        <v>6340.5</v>
      </c>
      <c r="C6" s="115">
        <v>6587</v>
      </c>
      <c r="D6" s="115">
        <v>1643</v>
      </c>
      <c r="E6" s="115">
        <v>3038</v>
      </c>
      <c r="F6" s="115">
        <v>1862</v>
      </c>
      <c r="G6" s="115">
        <v>4467</v>
      </c>
      <c r="H6" s="115">
        <v>1521</v>
      </c>
      <c r="I6" s="115">
        <v>1498</v>
      </c>
      <c r="J6" s="115">
        <v>3160</v>
      </c>
      <c r="K6" s="115">
        <v>1862</v>
      </c>
      <c r="L6" s="115">
        <v>2306</v>
      </c>
      <c r="M6" s="115">
        <v>1082</v>
      </c>
      <c r="N6" s="115">
        <v>1567</v>
      </c>
      <c r="O6" s="115">
        <v>2153</v>
      </c>
      <c r="P6" s="123">
        <v>16571</v>
      </c>
      <c r="Q6" s="123">
        <v>9845</v>
      </c>
      <c r="R6" s="123">
        <v>11784</v>
      </c>
      <c r="S6" s="123">
        <v>3915</v>
      </c>
      <c r="T6" s="123">
        <v>5824</v>
      </c>
      <c r="U6" s="123">
        <v>8279</v>
      </c>
      <c r="V6" s="123">
        <v>10942</v>
      </c>
      <c r="W6" s="123">
        <v>8845</v>
      </c>
      <c r="X6" s="123">
        <v>1455</v>
      </c>
      <c r="Y6" s="123">
        <v>9411</v>
      </c>
      <c r="Z6" s="123">
        <v>17308</v>
      </c>
      <c r="AA6" s="115">
        <v>1127</v>
      </c>
      <c r="AB6" s="115">
        <v>760</v>
      </c>
      <c r="AC6" s="115">
        <v>2226</v>
      </c>
      <c r="AD6" s="115">
        <v>2868</v>
      </c>
      <c r="AE6" s="115">
        <v>803</v>
      </c>
      <c r="AF6" s="115">
        <v>1914</v>
      </c>
      <c r="AG6" s="115">
        <v>1690</v>
      </c>
      <c r="AH6" s="115">
        <v>1406</v>
      </c>
      <c r="AI6" s="115">
        <v>3583</v>
      </c>
      <c r="AJ6" s="115">
        <v>704</v>
      </c>
      <c r="AK6" s="115">
        <v>1292</v>
      </c>
      <c r="AL6" s="115">
        <v>2621</v>
      </c>
      <c r="AM6" s="115">
        <v>355</v>
      </c>
      <c r="AN6" s="115">
        <v>2432</v>
      </c>
      <c r="AO6" s="115">
        <v>821</v>
      </c>
      <c r="AP6" s="115">
        <v>2342</v>
      </c>
      <c r="AQ6" s="127">
        <v>820.36</v>
      </c>
      <c r="AR6" s="127">
        <v>580</v>
      </c>
      <c r="AS6" s="127">
        <v>1065</v>
      </c>
      <c r="AT6" s="127">
        <v>699</v>
      </c>
      <c r="AU6" s="127">
        <v>1789</v>
      </c>
      <c r="AV6" s="127">
        <v>137.5</v>
      </c>
      <c r="AW6" s="127">
        <v>528.28</v>
      </c>
      <c r="AX6" s="127">
        <v>1381.53</v>
      </c>
      <c r="AY6" s="127">
        <v>2532.36</v>
      </c>
      <c r="AZ6" s="127">
        <v>2153.3000000000002</v>
      </c>
      <c r="BA6" s="127">
        <v>370</v>
      </c>
      <c r="BB6" s="115">
        <v>8494.41</v>
      </c>
      <c r="BC6" s="115">
        <v>4582.8999999999996</v>
      </c>
      <c r="BD6" s="115">
        <v>23680</v>
      </c>
      <c r="BE6" s="115">
        <v>21084</v>
      </c>
      <c r="BF6" s="115">
        <v>19727.68</v>
      </c>
      <c r="BG6" s="115">
        <v>15935.2</v>
      </c>
      <c r="BH6" s="115">
        <v>12404</v>
      </c>
      <c r="BI6" s="115">
        <v>8910</v>
      </c>
      <c r="BJ6" s="115">
        <v>14100</v>
      </c>
      <c r="BK6" s="115">
        <v>17446</v>
      </c>
      <c r="BL6" s="115">
        <v>10022.6</v>
      </c>
      <c r="BM6" s="115">
        <v>9614</v>
      </c>
      <c r="BN6" s="115">
        <v>11816</v>
      </c>
      <c r="BO6" s="115">
        <v>11247.6</v>
      </c>
      <c r="BP6" s="115">
        <v>5006</v>
      </c>
      <c r="BQ6" s="115">
        <v>15303</v>
      </c>
      <c r="BR6" s="122">
        <v>20793.47</v>
      </c>
      <c r="BS6" s="115">
        <v>14857.78</v>
      </c>
      <c r="BT6" s="115">
        <v>18177</v>
      </c>
      <c r="BU6" s="115">
        <v>9653</v>
      </c>
      <c r="BV6" s="115">
        <v>12320</v>
      </c>
      <c r="BW6" s="94">
        <v>19342.03</v>
      </c>
      <c r="BX6" s="115">
        <v>22259.65</v>
      </c>
      <c r="BY6" s="115">
        <v>27563</v>
      </c>
      <c r="BZ6" s="115">
        <v>8117</v>
      </c>
      <c r="CA6" s="126">
        <v>1395.86</v>
      </c>
      <c r="CB6" s="128">
        <v>12119</v>
      </c>
      <c r="CC6" s="128">
        <v>4381</v>
      </c>
      <c r="CD6" s="128">
        <v>7401</v>
      </c>
      <c r="CE6" s="128">
        <v>12236</v>
      </c>
      <c r="CF6" s="128">
        <v>5910</v>
      </c>
      <c r="CG6" s="128">
        <v>20248</v>
      </c>
      <c r="CH6" s="128">
        <v>16311</v>
      </c>
      <c r="CI6" s="128">
        <v>5323</v>
      </c>
      <c r="CJ6" s="128">
        <v>5385</v>
      </c>
      <c r="CK6" s="128">
        <v>12723</v>
      </c>
      <c r="CL6" s="128">
        <v>12477</v>
      </c>
      <c r="CM6" s="128">
        <v>7140</v>
      </c>
      <c r="CN6" s="128">
        <v>13266</v>
      </c>
      <c r="CO6" s="128">
        <v>6341</v>
      </c>
      <c r="CP6" s="128">
        <v>16582</v>
      </c>
      <c r="CQ6" s="128">
        <v>15046</v>
      </c>
      <c r="CR6" s="128">
        <v>12293</v>
      </c>
      <c r="CS6" s="128">
        <v>7960</v>
      </c>
      <c r="CT6" s="115">
        <v>21012</v>
      </c>
      <c r="CU6" s="132">
        <v>28904</v>
      </c>
      <c r="CV6" s="132">
        <v>14945</v>
      </c>
      <c r="CW6" s="132">
        <v>19066</v>
      </c>
      <c r="CX6" s="132">
        <v>22430</v>
      </c>
      <c r="CY6" s="132">
        <v>20549</v>
      </c>
      <c r="CZ6" s="132">
        <v>44347</v>
      </c>
      <c r="DA6" s="132">
        <v>23625</v>
      </c>
      <c r="DB6" s="123">
        <v>8043</v>
      </c>
      <c r="DC6" s="123">
        <v>9914</v>
      </c>
      <c r="DD6" s="123">
        <v>30766.87</v>
      </c>
      <c r="DE6" s="123">
        <v>9267</v>
      </c>
      <c r="DF6" s="123">
        <v>26848</v>
      </c>
      <c r="DG6" s="123">
        <v>18003</v>
      </c>
    </row>
    <row r="7" spans="1:111">
      <c r="A7" s="115">
        <v>2014</v>
      </c>
      <c r="B7" s="123">
        <v>6340.5</v>
      </c>
      <c r="C7" s="115">
        <v>6587</v>
      </c>
      <c r="D7" s="115">
        <v>1644</v>
      </c>
      <c r="E7" s="115">
        <v>3063</v>
      </c>
      <c r="F7" s="115">
        <v>1862</v>
      </c>
      <c r="G7" s="115">
        <v>4653</v>
      </c>
      <c r="H7" s="115">
        <v>2140</v>
      </c>
      <c r="I7" s="115">
        <v>3012</v>
      </c>
      <c r="J7" s="115">
        <v>3203</v>
      </c>
      <c r="K7" s="115">
        <v>2123</v>
      </c>
      <c r="L7" s="115">
        <v>2306</v>
      </c>
      <c r="M7" s="115">
        <v>1088</v>
      </c>
      <c r="N7" s="115">
        <v>1567</v>
      </c>
      <c r="O7" s="115">
        <v>2153</v>
      </c>
      <c r="P7" s="123">
        <v>16596</v>
      </c>
      <c r="Q7" s="123">
        <v>9816</v>
      </c>
      <c r="R7" s="123">
        <v>12065</v>
      </c>
      <c r="S7" s="123">
        <v>3915</v>
      </c>
      <c r="T7" s="123">
        <v>5820</v>
      </c>
      <c r="U7" s="123">
        <v>8279</v>
      </c>
      <c r="V7" s="123">
        <v>10942</v>
      </c>
      <c r="W7" s="123">
        <v>8845</v>
      </c>
      <c r="X7" s="123">
        <v>1455</v>
      </c>
      <c r="Y7" s="123">
        <v>9411</v>
      </c>
      <c r="Z7" s="123">
        <v>17298</v>
      </c>
      <c r="AA7" s="115">
        <v>1127</v>
      </c>
      <c r="AB7" s="115">
        <v>760</v>
      </c>
      <c r="AC7" s="115">
        <v>2263</v>
      </c>
      <c r="AD7" s="115">
        <v>2907</v>
      </c>
      <c r="AE7" s="115">
        <v>611</v>
      </c>
      <c r="AF7" s="115">
        <v>1924</v>
      </c>
      <c r="AG7" s="115">
        <v>1736</v>
      </c>
      <c r="AH7" s="115">
        <v>1406</v>
      </c>
      <c r="AI7" s="115">
        <v>3577</v>
      </c>
      <c r="AJ7" s="115">
        <v>733</v>
      </c>
      <c r="AK7" s="115">
        <v>1491</v>
      </c>
      <c r="AL7" s="115">
        <v>2585</v>
      </c>
      <c r="AM7" s="115">
        <v>355</v>
      </c>
      <c r="AN7" s="115">
        <v>2432</v>
      </c>
      <c r="AO7" s="115">
        <v>810</v>
      </c>
      <c r="AP7" s="115">
        <v>2342</v>
      </c>
      <c r="AQ7" s="127">
        <v>820.36</v>
      </c>
      <c r="AR7" s="127">
        <v>580</v>
      </c>
      <c r="AS7" s="127">
        <v>1065</v>
      </c>
      <c r="AT7" s="127">
        <v>699</v>
      </c>
      <c r="AU7" s="127">
        <v>1789</v>
      </c>
      <c r="AV7" s="127">
        <v>137.5</v>
      </c>
      <c r="AW7" s="127">
        <v>2373.2399999999998</v>
      </c>
      <c r="AX7" s="127">
        <v>1381.53</v>
      </c>
      <c r="AY7" s="127">
        <v>2532.36</v>
      </c>
      <c r="AZ7" s="127">
        <v>2153.3000000000002</v>
      </c>
      <c r="BA7" s="127">
        <v>370</v>
      </c>
      <c r="BB7" s="115">
        <v>8494.41</v>
      </c>
      <c r="BC7" s="115">
        <v>4582.8999999999996</v>
      </c>
      <c r="BD7" s="115">
        <v>23680</v>
      </c>
      <c r="BE7" s="115">
        <v>21084</v>
      </c>
      <c r="BF7" s="115">
        <v>19727.68</v>
      </c>
      <c r="BG7" s="115">
        <v>15935.2</v>
      </c>
      <c r="BH7" s="115">
        <v>12404</v>
      </c>
      <c r="BI7" s="115">
        <v>8910</v>
      </c>
      <c r="BJ7" s="115">
        <v>14100</v>
      </c>
      <c r="BK7" s="115">
        <v>17446</v>
      </c>
      <c r="BL7" s="115">
        <v>10033</v>
      </c>
      <c r="BM7" s="115">
        <v>9614</v>
      </c>
      <c r="BN7" s="115">
        <v>11816</v>
      </c>
      <c r="BO7" s="115">
        <v>11247.6</v>
      </c>
      <c r="BP7" s="115">
        <v>5006</v>
      </c>
      <c r="BQ7" s="115">
        <v>15303</v>
      </c>
      <c r="BR7" s="122">
        <v>20824.37</v>
      </c>
      <c r="BS7" s="115">
        <v>14857.78</v>
      </c>
      <c r="BT7" s="115">
        <v>18177</v>
      </c>
      <c r="BU7" s="115">
        <v>9653</v>
      </c>
      <c r="BV7" s="115">
        <v>12320</v>
      </c>
      <c r="BW7" s="94">
        <v>19342.03</v>
      </c>
      <c r="BX7" s="115">
        <v>22259.65</v>
      </c>
      <c r="BY7" s="115">
        <v>27563</v>
      </c>
      <c r="BZ7" s="115">
        <v>8117</v>
      </c>
      <c r="CA7" s="126">
        <v>1470.12</v>
      </c>
      <c r="CB7" s="128">
        <v>12119</v>
      </c>
      <c r="CC7" s="128">
        <v>4381</v>
      </c>
      <c r="CD7" s="128">
        <v>7401</v>
      </c>
      <c r="CE7" s="128">
        <v>12236</v>
      </c>
      <c r="CF7" s="128">
        <v>5910</v>
      </c>
      <c r="CG7" s="128">
        <v>20248</v>
      </c>
      <c r="CH7" s="128">
        <v>16311</v>
      </c>
      <c r="CI7" s="128">
        <v>5323</v>
      </c>
      <c r="CJ7" s="128">
        <v>5385</v>
      </c>
      <c r="CK7" s="128">
        <v>12723</v>
      </c>
      <c r="CL7" s="128">
        <v>12477</v>
      </c>
      <c r="CM7" s="128">
        <v>7140</v>
      </c>
      <c r="CN7" s="128">
        <v>13266</v>
      </c>
      <c r="CO7" s="128">
        <v>6341</v>
      </c>
      <c r="CP7" s="128">
        <v>16582</v>
      </c>
      <c r="CQ7" s="128">
        <v>15046</v>
      </c>
      <c r="CR7" s="128">
        <v>12293</v>
      </c>
      <c r="CS7" s="128">
        <v>7960</v>
      </c>
      <c r="CT7" s="115">
        <v>21012</v>
      </c>
      <c r="CU7" s="132">
        <v>28904</v>
      </c>
      <c r="CV7" s="132">
        <v>14945</v>
      </c>
      <c r="CW7" s="132">
        <v>19066</v>
      </c>
      <c r="CX7" s="132">
        <v>22430</v>
      </c>
      <c r="CY7" s="132">
        <v>20549</v>
      </c>
      <c r="CZ7" s="132">
        <v>44347</v>
      </c>
      <c r="DA7" s="132">
        <v>23625</v>
      </c>
      <c r="DB7" s="123">
        <v>8043</v>
      </c>
      <c r="DC7" s="123">
        <v>9914</v>
      </c>
      <c r="DD7" s="123">
        <v>30762</v>
      </c>
      <c r="DE7" s="123">
        <v>9267</v>
      </c>
      <c r="DF7" s="123">
        <v>26848</v>
      </c>
      <c r="DG7" s="123">
        <v>18002.7</v>
      </c>
    </row>
    <row r="8" spans="1:111">
      <c r="A8" s="115">
        <v>2015</v>
      </c>
      <c r="B8" s="123">
        <v>6340.5</v>
      </c>
      <c r="C8" s="115">
        <v>6587</v>
      </c>
      <c r="D8" s="115">
        <v>1643</v>
      </c>
      <c r="E8" s="115">
        <v>3063</v>
      </c>
      <c r="F8" s="115">
        <v>2838</v>
      </c>
      <c r="G8" s="115">
        <v>4653</v>
      </c>
      <c r="H8" s="115">
        <v>2140</v>
      </c>
      <c r="I8" s="115">
        <v>3012</v>
      </c>
      <c r="J8" s="115">
        <v>3203</v>
      </c>
      <c r="K8" s="115">
        <v>5131</v>
      </c>
      <c r="L8" s="115">
        <v>2306</v>
      </c>
      <c r="M8" s="115">
        <v>1088</v>
      </c>
      <c r="N8" s="115">
        <v>1567</v>
      </c>
      <c r="O8" s="115">
        <v>2153</v>
      </c>
      <c r="P8" s="123">
        <v>16596</v>
      </c>
      <c r="Q8" s="123">
        <v>9816</v>
      </c>
      <c r="R8" s="123">
        <v>12065</v>
      </c>
      <c r="S8" s="123">
        <v>3915</v>
      </c>
      <c r="T8" s="123">
        <v>5820</v>
      </c>
      <c r="U8" s="123">
        <v>8279</v>
      </c>
      <c r="V8" s="123">
        <v>10942</v>
      </c>
      <c r="W8" s="123">
        <v>8845</v>
      </c>
      <c r="X8" s="123">
        <v>1455</v>
      </c>
      <c r="Y8" s="123">
        <v>9411</v>
      </c>
      <c r="Z8" s="123">
        <v>17324</v>
      </c>
      <c r="AA8" s="115">
        <v>1127</v>
      </c>
      <c r="AB8" s="115">
        <v>760</v>
      </c>
      <c r="AC8" s="115">
        <v>2263</v>
      </c>
      <c r="AD8" s="115">
        <v>2907</v>
      </c>
      <c r="AE8" s="115">
        <v>611</v>
      </c>
      <c r="AF8" s="115">
        <v>1957</v>
      </c>
      <c r="AG8" s="115">
        <v>1736</v>
      </c>
      <c r="AH8" s="115">
        <v>1406</v>
      </c>
      <c r="AI8" s="115">
        <v>3576</v>
      </c>
      <c r="AJ8" s="115">
        <v>733</v>
      </c>
      <c r="AK8" s="115">
        <v>1491</v>
      </c>
      <c r="AL8" s="115">
        <v>2621</v>
      </c>
      <c r="AM8" s="115">
        <v>355</v>
      </c>
      <c r="AN8" s="115">
        <v>2357</v>
      </c>
      <c r="AO8" s="115">
        <v>810</v>
      </c>
      <c r="AP8" s="115">
        <v>2358</v>
      </c>
      <c r="AQ8" s="127">
        <v>3095.36</v>
      </c>
      <c r="AR8" s="127">
        <v>580</v>
      </c>
      <c r="AS8" s="127">
        <v>1065</v>
      </c>
      <c r="AT8" s="127">
        <v>699</v>
      </c>
      <c r="AU8" s="127">
        <v>1789</v>
      </c>
      <c r="AV8" s="127">
        <v>137.5</v>
      </c>
      <c r="AW8" s="127">
        <v>2373.2399999999998</v>
      </c>
      <c r="AX8" s="127">
        <v>1381.53</v>
      </c>
      <c r="AY8" s="127">
        <v>2532.36</v>
      </c>
      <c r="AZ8" s="127">
        <v>2153.3000000000002</v>
      </c>
      <c r="BA8" s="127">
        <v>1770</v>
      </c>
      <c r="BB8" s="115">
        <v>8569.15</v>
      </c>
      <c r="BC8" s="115">
        <v>4582.8999999999996</v>
      </c>
      <c r="BD8" s="115">
        <v>23680</v>
      </c>
      <c r="BE8" s="115">
        <v>21084</v>
      </c>
      <c r="BF8" s="115">
        <v>19727.68</v>
      </c>
      <c r="BG8" s="115">
        <v>15935.2</v>
      </c>
      <c r="BH8" s="115">
        <v>12404</v>
      </c>
      <c r="BI8" s="115">
        <v>8910</v>
      </c>
      <c r="BJ8" s="115">
        <v>14100</v>
      </c>
      <c r="BK8" s="115">
        <v>17446</v>
      </c>
      <c r="BL8" s="115">
        <v>10033</v>
      </c>
      <c r="BM8" s="115">
        <v>9614</v>
      </c>
      <c r="BN8" s="115">
        <v>11816</v>
      </c>
      <c r="BO8" s="115">
        <v>11247.6</v>
      </c>
      <c r="BP8" s="115">
        <v>5006</v>
      </c>
      <c r="BQ8" s="115">
        <v>15303</v>
      </c>
      <c r="BR8" s="122">
        <v>20824.37</v>
      </c>
      <c r="BS8" s="115">
        <v>14857.78</v>
      </c>
      <c r="BT8" s="115">
        <v>18177</v>
      </c>
      <c r="BU8" s="115">
        <v>9653</v>
      </c>
      <c r="BV8" s="115">
        <v>12320</v>
      </c>
      <c r="BW8" s="94">
        <v>19342.03</v>
      </c>
      <c r="BX8" s="115">
        <v>22259.65</v>
      </c>
      <c r="BY8" s="115">
        <v>27573</v>
      </c>
      <c r="BZ8" s="115">
        <v>8117</v>
      </c>
      <c r="CA8" s="126">
        <v>1529.15</v>
      </c>
      <c r="CB8" s="128">
        <v>12119</v>
      </c>
      <c r="CC8" s="128">
        <v>4381</v>
      </c>
      <c r="CD8" s="128">
        <v>7401</v>
      </c>
      <c r="CE8" s="128">
        <v>12236</v>
      </c>
      <c r="CF8" s="128">
        <v>5910</v>
      </c>
      <c r="CG8" s="128">
        <v>20248</v>
      </c>
      <c r="CH8" s="128">
        <v>16311</v>
      </c>
      <c r="CI8" s="128">
        <v>5323</v>
      </c>
      <c r="CJ8" s="128">
        <v>5385</v>
      </c>
      <c r="CK8" s="128">
        <v>12723</v>
      </c>
      <c r="CL8" s="128">
        <v>12477</v>
      </c>
      <c r="CM8" s="128">
        <v>7140</v>
      </c>
      <c r="CN8" s="128">
        <v>13266</v>
      </c>
      <c r="CO8" s="128">
        <v>6341</v>
      </c>
      <c r="CP8" s="128">
        <v>16582</v>
      </c>
      <c r="CQ8" s="128">
        <v>15046</v>
      </c>
      <c r="CR8" s="128">
        <v>12293</v>
      </c>
      <c r="CS8" s="128">
        <v>7960</v>
      </c>
      <c r="CT8" s="115">
        <v>21013</v>
      </c>
      <c r="CU8" s="132">
        <v>28935</v>
      </c>
      <c r="CV8" s="132">
        <v>14942</v>
      </c>
      <c r="CW8" s="132">
        <v>19062</v>
      </c>
      <c r="CX8" s="132">
        <v>22440</v>
      </c>
      <c r="CY8" s="132">
        <v>20554</v>
      </c>
      <c r="CZ8" s="132">
        <v>44266</v>
      </c>
      <c r="DA8" s="132">
        <v>23620</v>
      </c>
      <c r="DB8" s="123">
        <v>8043</v>
      </c>
      <c r="DC8" s="123">
        <v>9914</v>
      </c>
      <c r="DD8" s="123">
        <v>30762</v>
      </c>
      <c r="DE8" s="123">
        <v>9267</v>
      </c>
      <c r="DF8" s="123">
        <v>26848</v>
      </c>
      <c r="DG8" s="123">
        <v>18002.7</v>
      </c>
    </row>
    <row r="9" spans="1:111">
      <c r="A9" s="115">
        <v>2016</v>
      </c>
      <c r="B9" s="123">
        <v>6340.5</v>
      </c>
      <c r="C9" s="115">
        <v>6587</v>
      </c>
      <c r="D9" s="115">
        <v>1643</v>
      </c>
      <c r="E9" s="115">
        <v>3063</v>
      </c>
      <c r="F9" s="115">
        <v>2838</v>
      </c>
      <c r="G9" s="115">
        <v>4653</v>
      </c>
      <c r="H9" s="115">
        <v>2140</v>
      </c>
      <c r="I9" s="115">
        <v>3012</v>
      </c>
      <c r="J9" s="115">
        <v>4476</v>
      </c>
      <c r="K9" s="115">
        <v>5129</v>
      </c>
      <c r="L9" s="115">
        <v>2306</v>
      </c>
      <c r="M9" s="115">
        <v>1088</v>
      </c>
      <c r="N9" s="115">
        <v>1567</v>
      </c>
      <c r="O9" s="115">
        <v>2154</v>
      </c>
      <c r="P9" s="123">
        <v>16596</v>
      </c>
      <c r="Q9" s="123">
        <v>9816</v>
      </c>
      <c r="R9" s="123">
        <v>12088</v>
      </c>
      <c r="S9" s="123">
        <v>4223</v>
      </c>
      <c r="T9" s="123">
        <v>5820</v>
      </c>
      <c r="U9" s="123">
        <v>8279</v>
      </c>
      <c r="V9" s="123">
        <v>10942</v>
      </c>
      <c r="W9" s="123">
        <v>8845</v>
      </c>
      <c r="X9" s="123">
        <v>1456</v>
      </c>
      <c r="Y9" s="123">
        <v>9411</v>
      </c>
      <c r="Z9" s="123">
        <v>17324</v>
      </c>
      <c r="AA9" s="115">
        <v>1312</v>
      </c>
      <c r="AB9" s="115">
        <v>760</v>
      </c>
      <c r="AC9" s="115">
        <v>2263</v>
      </c>
      <c r="AD9" s="115">
        <v>2907</v>
      </c>
      <c r="AE9" s="115">
        <v>611</v>
      </c>
      <c r="AF9" s="115">
        <v>1957</v>
      </c>
      <c r="AG9" s="115">
        <v>1736</v>
      </c>
      <c r="AH9" s="115">
        <v>1406</v>
      </c>
      <c r="AI9" s="115">
        <v>4139</v>
      </c>
      <c r="AJ9" s="115">
        <v>704</v>
      </c>
      <c r="AK9" s="115">
        <v>1491</v>
      </c>
      <c r="AL9" s="115">
        <v>2585</v>
      </c>
      <c r="AM9" s="115">
        <v>1200</v>
      </c>
      <c r="AN9" s="115">
        <v>2539</v>
      </c>
      <c r="AO9" s="115">
        <v>810</v>
      </c>
      <c r="AP9" s="115">
        <v>2358</v>
      </c>
      <c r="AQ9" s="127">
        <v>3095.36</v>
      </c>
      <c r="AR9" s="127">
        <v>580</v>
      </c>
      <c r="AS9" s="127">
        <v>1065</v>
      </c>
      <c r="AT9" s="127">
        <v>699</v>
      </c>
      <c r="AU9" s="127">
        <v>1789</v>
      </c>
      <c r="AV9" s="127">
        <v>137.5</v>
      </c>
      <c r="AW9" s="127">
        <v>5366.24</v>
      </c>
      <c r="AX9" s="127">
        <v>1381.53</v>
      </c>
      <c r="AY9" s="127">
        <v>2532.36</v>
      </c>
      <c r="AZ9" s="127">
        <v>2153.3000000000002</v>
      </c>
      <c r="BA9" s="127">
        <v>1770</v>
      </c>
      <c r="BB9" s="115">
        <v>8569.15</v>
      </c>
      <c r="BC9" s="115">
        <v>4582.8999999999996</v>
      </c>
      <c r="BD9" s="115">
        <v>23680</v>
      </c>
      <c r="BE9" s="115">
        <v>21084</v>
      </c>
      <c r="BF9" s="115">
        <v>19727.68</v>
      </c>
      <c r="BG9" s="115">
        <v>15935.2</v>
      </c>
      <c r="BH9" s="115">
        <v>12404</v>
      </c>
      <c r="BI9" s="115">
        <v>8910</v>
      </c>
      <c r="BJ9" s="115">
        <v>14100</v>
      </c>
      <c r="BK9" s="115">
        <v>17457.2</v>
      </c>
      <c r="BL9" s="115">
        <v>10033</v>
      </c>
      <c r="BM9" s="115">
        <v>9614</v>
      </c>
      <c r="BN9" s="115">
        <v>11816</v>
      </c>
      <c r="BO9" s="115">
        <v>11247.6</v>
      </c>
      <c r="BP9" s="115">
        <v>5006</v>
      </c>
      <c r="BQ9" s="115">
        <v>15303</v>
      </c>
      <c r="BR9" s="122">
        <v>20824.37</v>
      </c>
      <c r="BS9" s="115">
        <v>14857.78</v>
      </c>
      <c r="BT9" s="115">
        <v>18177</v>
      </c>
      <c r="BU9" s="115">
        <v>9653</v>
      </c>
      <c r="BV9" s="115">
        <v>12320</v>
      </c>
      <c r="BW9" s="94">
        <v>19342.03</v>
      </c>
      <c r="BX9" s="115">
        <v>22259.65</v>
      </c>
      <c r="BY9" s="115">
        <v>27573</v>
      </c>
      <c r="BZ9" s="115">
        <v>8117</v>
      </c>
      <c r="CA9" s="126">
        <v>1494.47</v>
      </c>
      <c r="CB9" s="128">
        <v>14335</v>
      </c>
      <c r="CC9" s="128">
        <v>4381</v>
      </c>
      <c r="CD9" s="128">
        <v>7401</v>
      </c>
      <c r="CE9" s="128">
        <v>12236</v>
      </c>
      <c r="CF9" s="128">
        <v>5910</v>
      </c>
      <c r="CG9" s="128">
        <v>20248</v>
      </c>
      <c r="CH9" s="128">
        <v>16311</v>
      </c>
      <c r="CI9" s="128">
        <v>5323</v>
      </c>
      <c r="CJ9" s="128">
        <v>5385</v>
      </c>
      <c r="CK9" s="128">
        <v>12723</v>
      </c>
      <c r="CL9" s="128">
        <v>12477</v>
      </c>
      <c r="CM9" s="128">
        <v>7140</v>
      </c>
      <c r="CN9" s="128">
        <v>13266</v>
      </c>
      <c r="CO9" s="128">
        <v>6341</v>
      </c>
      <c r="CP9" s="128">
        <v>16582</v>
      </c>
      <c r="CQ9" s="128">
        <v>15046</v>
      </c>
      <c r="CR9" s="128">
        <v>12293</v>
      </c>
      <c r="CS9" s="128">
        <v>5744</v>
      </c>
      <c r="CT9" s="115">
        <v>21013</v>
      </c>
      <c r="CU9" s="132">
        <v>28935</v>
      </c>
      <c r="CV9" s="132">
        <v>14942</v>
      </c>
      <c r="CW9" s="132">
        <v>19062</v>
      </c>
      <c r="CX9" s="132">
        <v>22440</v>
      </c>
      <c r="CY9" s="132">
        <v>20554</v>
      </c>
      <c r="CZ9" s="132">
        <v>44266</v>
      </c>
      <c r="DA9" s="132">
        <v>23620</v>
      </c>
      <c r="DB9" s="123">
        <v>8043.37</v>
      </c>
      <c r="DC9" s="123">
        <v>9914</v>
      </c>
      <c r="DD9" s="123">
        <v>30762</v>
      </c>
      <c r="DE9" s="123">
        <v>9267</v>
      </c>
      <c r="DF9" s="123">
        <v>26848</v>
      </c>
      <c r="DG9" s="123">
        <v>18013.5</v>
      </c>
    </row>
    <row r="10" spans="1:111">
      <c r="A10" s="115">
        <v>2017</v>
      </c>
      <c r="B10" s="123">
        <v>6340.5</v>
      </c>
      <c r="C10" s="115">
        <v>6587</v>
      </c>
      <c r="D10" s="115">
        <v>1644</v>
      </c>
      <c r="E10" s="115">
        <v>3063</v>
      </c>
      <c r="F10" s="115">
        <v>2839</v>
      </c>
      <c r="G10" s="115">
        <v>4652</v>
      </c>
      <c r="H10" s="115">
        <v>2140</v>
      </c>
      <c r="I10" s="115">
        <v>3012</v>
      </c>
      <c r="J10" s="115">
        <v>4476</v>
      </c>
      <c r="K10" s="115">
        <v>5131</v>
      </c>
      <c r="L10" s="115">
        <v>2306</v>
      </c>
      <c r="M10" s="115">
        <v>1088</v>
      </c>
      <c r="N10" s="115">
        <v>1567</v>
      </c>
      <c r="O10" s="115">
        <v>2108</v>
      </c>
      <c r="P10" s="123">
        <v>16596</v>
      </c>
      <c r="Q10" s="123">
        <v>9816</v>
      </c>
      <c r="R10" s="123">
        <v>12083</v>
      </c>
      <c r="S10" s="123">
        <v>4223</v>
      </c>
      <c r="T10" s="123">
        <v>5820</v>
      </c>
      <c r="U10" s="123">
        <v>8279</v>
      </c>
      <c r="V10" s="123">
        <v>10942</v>
      </c>
      <c r="W10" s="123">
        <v>8845</v>
      </c>
      <c r="X10" s="123">
        <v>1459</v>
      </c>
      <c r="Y10" s="123">
        <v>9411</v>
      </c>
      <c r="Z10" s="123">
        <v>17275</v>
      </c>
      <c r="AA10" s="115">
        <v>1335</v>
      </c>
      <c r="AB10" s="115">
        <v>760</v>
      </c>
      <c r="AC10" s="115">
        <v>2263</v>
      </c>
      <c r="AD10" s="115">
        <v>2907</v>
      </c>
      <c r="AE10" s="115">
        <v>969</v>
      </c>
      <c r="AF10" s="115">
        <v>1957</v>
      </c>
      <c r="AG10" s="115">
        <v>1736</v>
      </c>
      <c r="AH10" s="115">
        <v>1406</v>
      </c>
      <c r="AI10" s="115">
        <v>3834</v>
      </c>
      <c r="AJ10" s="115">
        <v>704</v>
      </c>
      <c r="AK10" s="115">
        <v>1491</v>
      </c>
      <c r="AL10" s="115">
        <v>2585</v>
      </c>
      <c r="AM10" s="115">
        <v>1201</v>
      </c>
      <c r="AN10" s="115">
        <v>2539</v>
      </c>
      <c r="AO10" s="115">
        <v>821</v>
      </c>
      <c r="AP10" s="115">
        <v>2358</v>
      </c>
      <c r="AQ10" s="127">
        <v>3095.36</v>
      </c>
      <c r="AR10" s="127">
        <v>580</v>
      </c>
      <c r="AS10" s="127">
        <v>1065</v>
      </c>
      <c r="AT10" s="127">
        <v>1572</v>
      </c>
      <c r="AU10" s="127">
        <v>1789</v>
      </c>
      <c r="AV10" s="127">
        <v>137.5</v>
      </c>
      <c r="AW10" s="127">
        <v>5366.24</v>
      </c>
      <c r="AX10" s="127">
        <v>1381.53</v>
      </c>
      <c r="AY10" s="127">
        <v>2532.36</v>
      </c>
      <c r="AZ10" s="127">
        <v>3428.3</v>
      </c>
      <c r="BA10" s="127">
        <v>1770</v>
      </c>
      <c r="BB10" s="115">
        <v>8569.15</v>
      </c>
      <c r="BC10" s="115">
        <v>4582.8999999999996</v>
      </c>
      <c r="BD10" s="115">
        <v>23680</v>
      </c>
      <c r="BE10" s="115">
        <v>21084</v>
      </c>
      <c r="BF10" s="115">
        <v>19727.68</v>
      </c>
      <c r="BG10" s="115">
        <v>15935.2</v>
      </c>
      <c r="BH10" s="115">
        <v>12404</v>
      </c>
      <c r="BI10" s="115">
        <v>8910</v>
      </c>
      <c r="BJ10" s="115">
        <v>14100</v>
      </c>
      <c r="BK10" s="115">
        <v>17457.2</v>
      </c>
      <c r="BL10" s="115">
        <v>10033</v>
      </c>
      <c r="BM10" s="115">
        <v>9614</v>
      </c>
      <c r="BN10" s="115">
        <v>11816</v>
      </c>
      <c r="BO10" s="115">
        <v>11247.6</v>
      </c>
      <c r="BP10" s="115">
        <v>5006</v>
      </c>
      <c r="BQ10" s="115">
        <v>15303</v>
      </c>
      <c r="BR10" s="122">
        <v>20824.37</v>
      </c>
      <c r="BS10" s="115">
        <v>14857.78</v>
      </c>
      <c r="BT10" s="115">
        <v>18177</v>
      </c>
      <c r="BU10" s="115">
        <v>9653</v>
      </c>
      <c r="BV10" s="115">
        <v>12320</v>
      </c>
      <c r="BW10" s="94">
        <v>19342.03</v>
      </c>
      <c r="BX10" s="115">
        <v>22259.65</v>
      </c>
      <c r="BY10" s="115">
        <v>27573</v>
      </c>
      <c r="BZ10" s="115">
        <v>8117</v>
      </c>
      <c r="CA10" s="126">
        <v>1573.02</v>
      </c>
      <c r="CB10" s="128">
        <v>14335</v>
      </c>
      <c r="CC10" s="128">
        <v>4381</v>
      </c>
      <c r="CD10" s="128">
        <v>7401</v>
      </c>
      <c r="CE10" s="128">
        <v>12236</v>
      </c>
      <c r="CF10" s="128">
        <v>5910</v>
      </c>
      <c r="CG10" s="128">
        <v>20248</v>
      </c>
      <c r="CH10" s="128">
        <v>16311</v>
      </c>
      <c r="CI10" s="128">
        <v>5323</v>
      </c>
      <c r="CJ10" s="128">
        <v>5385</v>
      </c>
      <c r="CK10" s="128">
        <v>12723</v>
      </c>
      <c r="CL10" s="128">
        <v>12477</v>
      </c>
      <c r="CM10" s="128">
        <v>7140</v>
      </c>
      <c r="CN10" s="128">
        <v>13266</v>
      </c>
      <c r="CO10" s="128">
        <v>6341</v>
      </c>
      <c r="CP10" s="128">
        <v>16582</v>
      </c>
      <c r="CQ10" s="128">
        <v>15046</v>
      </c>
      <c r="CR10" s="128">
        <v>12293</v>
      </c>
      <c r="CS10" s="128">
        <v>5744</v>
      </c>
      <c r="CT10" s="115">
        <v>21013</v>
      </c>
      <c r="CU10" s="132">
        <v>28935</v>
      </c>
      <c r="CV10" s="132">
        <v>14942</v>
      </c>
      <c r="CW10" s="132">
        <v>19062</v>
      </c>
      <c r="CX10" s="132">
        <v>22440</v>
      </c>
      <c r="CY10" s="132">
        <v>20554</v>
      </c>
      <c r="CZ10" s="132">
        <v>44266</v>
      </c>
      <c r="DA10" s="132">
        <v>23620</v>
      </c>
      <c r="DB10" s="123">
        <v>8043.37</v>
      </c>
      <c r="DC10" s="123">
        <v>9914</v>
      </c>
      <c r="DD10" s="123">
        <v>30762</v>
      </c>
      <c r="DE10" s="123">
        <v>9267</v>
      </c>
      <c r="DF10" s="123">
        <v>26848</v>
      </c>
      <c r="DG10" s="123">
        <v>18013.5</v>
      </c>
    </row>
    <row r="11" spans="1:111" ht="15.6">
      <c r="A11" s="115">
        <v>2018</v>
      </c>
      <c r="B11" s="123">
        <v>6340.5</v>
      </c>
      <c r="C11" s="115">
        <v>6587</v>
      </c>
      <c r="D11" s="115">
        <v>1643</v>
      </c>
      <c r="E11" s="115">
        <v>3063</v>
      </c>
      <c r="F11" s="115">
        <v>2837</v>
      </c>
      <c r="G11" s="115">
        <v>4652</v>
      </c>
      <c r="H11" s="115">
        <v>2140</v>
      </c>
      <c r="I11" s="115">
        <v>3012</v>
      </c>
      <c r="J11" s="115">
        <v>4477</v>
      </c>
      <c r="K11" s="115">
        <v>5129</v>
      </c>
      <c r="L11" s="115">
        <v>2305</v>
      </c>
      <c r="M11" s="115">
        <v>1088</v>
      </c>
      <c r="N11" s="115">
        <v>1566</v>
      </c>
      <c r="O11" s="115">
        <v>2153</v>
      </c>
      <c r="P11" s="123">
        <v>16850</v>
      </c>
      <c r="Q11" s="123">
        <v>9816</v>
      </c>
      <c r="R11" s="123">
        <v>12110</v>
      </c>
      <c r="S11" s="123">
        <v>4223</v>
      </c>
      <c r="T11" s="123">
        <v>5820</v>
      </c>
      <c r="U11" s="123">
        <v>8279</v>
      </c>
      <c r="V11" s="123">
        <v>10942</v>
      </c>
      <c r="W11" s="123">
        <v>8845</v>
      </c>
      <c r="X11" s="123">
        <v>1459</v>
      </c>
      <c r="Y11" s="123">
        <v>10050</v>
      </c>
      <c r="Z11" s="123">
        <v>17275</v>
      </c>
      <c r="AA11" s="115">
        <v>1337</v>
      </c>
      <c r="AB11" s="115">
        <v>760</v>
      </c>
      <c r="AC11" s="115">
        <v>2263</v>
      </c>
      <c r="AD11" s="115">
        <v>2907</v>
      </c>
      <c r="AE11" s="115">
        <v>969</v>
      </c>
      <c r="AF11" s="115">
        <v>1957</v>
      </c>
      <c r="AG11" s="115">
        <v>1544</v>
      </c>
      <c r="AH11" s="115">
        <v>1406</v>
      </c>
      <c r="AI11" s="115">
        <v>4150</v>
      </c>
      <c r="AJ11" s="115">
        <v>704</v>
      </c>
      <c r="AK11" s="115">
        <v>1491</v>
      </c>
      <c r="AL11" s="115">
        <v>2585</v>
      </c>
      <c r="AM11" s="115">
        <v>1201</v>
      </c>
      <c r="AN11" s="115">
        <v>2539</v>
      </c>
      <c r="AO11" s="115">
        <v>821</v>
      </c>
      <c r="AP11" s="115">
        <v>2358</v>
      </c>
      <c r="AQ11" s="127">
        <v>3095.36</v>
      </c>
      <c r="AR11" s="127">
        <v>580</v>
      </c>
      <c r="AS11" s="127">
        <v>1065</v>
      </c>
      <c r="AT11" s="127">
        <v>1514.25</v>
      </c>
      <c r="AU11" s="127">
        <v>1789</v>
      </c>
      <c r="AV11" s="127">
        <v>1077.5</v>
      </c>
      <c r="AW11" s="127">
        <v>5366.24</v>
      </c>
      <c r="AX11" s="127">
        <v>1381.53</v>
      </c>
      <c r="AY11" s="127">
        <v>2532.36</v>
      </c>
      <c r="AZ11" s="127">
        <v>3428.3</v>
      </c>
      <c r="BA11" s="127">
        <v>1770</v>
      </c>
      <c r="BB11" s="115">
        <v>8569.15</v>
      </c>
      <c r="BC11" s="115">
        <v>4582.8999999999996</v>
      </c>
      <c r="BD11" s="115">
        <v>23680</v>
      </c>
      <c r="BE11" s="115">
        <v>21084</v>
      </c>
      <c r="BF11" s="115">
        <v>19727.68</v>
      </c>
      <c r="BG11" s="115">
        <v>15935.2</v>
      </c>
      <c r="BH11" s="115">
        <v>12404</v>
      </c>
      <c r="BI11" s="115">
        <v>8904.41</v>
      </c>
      <c r="BJ11" s="115">
        <v>14100</v>
      </c>
      <c r="BK11" s="115">
        <v>17457.2</v>
      </c>
      <c r="BL11" s="115">
        <v>9752</v>
      </c>
      <c r="BM11" s="115">
        <v>9614</v>
      </c>
      <c r="BN11" s="116">
        <v>11816</v>
      </c>
      <c r="BO11" s="115">
        <v>11247.6</v>
      </c>
      <c r="BP11" s="115">
        <v>5006</v>
      </c>
      <c r="BQ11" s="115">
        <v>15303</v>
      </c>
      <c r="BR11" s="122">
        <v>20824.37</v>
      </c>
      <c r="BS11" s="115">
        <v>14857.78</v>
      </c>
      <c r="BT11" s="115">
        <v>18177</v>
      </c>
      <c r="BU11" s="115">
        <v>9653</v>
      </c>
      <c r="BV11" s="115">
        <v>12320</v>
      </c>
      <c r="BW11" s="94">
        <v>19342.03</v>
      </c>
      <c r="BX11" s="115">
        <v>22259.65</v>
      </c>
      <c r="BY11" s="115">
        <v>27573</v>
      </c>
      <c r="BZ11" s="115">
        <v>8117</v>
      </c>
      <c r="CA11" s="126">
        <v>1653.02</v>
      </c>
      <c r="CB11" s="128">
        <v>14335</v>
      </c>
      <c r="CC11" s="128">
        <v>4381</v>
      </c>
      <c r="CD11" s="128">
        <v>7401</v>
      </c>
      <c r="CE11" s="128">
        <v>12236</v>
      </c>
      <c r="CF11" s="128">
        <v>5910</v>
      </c>
      <c r="CG11" s="128">
        <v>20248</v>
      </c>
      <c r="CH11" s="128">
        <v>16311</v>
      </c>
      <c r="CI11" s="128">
        <v>5323</v>
      </c>
      <c r="CJ11" s="128">
        <v>5385</v>
      </c>
      <c r="CK11" s="128">
        <v>12723</v>
      </c>
      <c r="CL11" s="128">
        <v>12477</v>
      </c>
      <c r="CM11" s="128">
        <v>7140</v>
      </c>
      <c r="CN11" s="128">
        <v>13266</v>
      </c>
      <c r="CO11" s="128">
        <v>6341</v>
      </c>
      <c r="CP11" s="128">
        <v>16582</v>
      </c>
      <c r="CQ11" s="128">
        <v>15046</v>
      </c>
      <c r="CR11" s="128">
        <v>12293</v>
      </c>
      <c r="CS11" s="128">
        <v>5744</v>
      </c>
      <c r="CT11" s="115">
        <v>21013</v>
      </c>
      <c r="CU11" s="132">
        <v>28935</v>
      </c>
      <c r="CV11" s="132">
        <v>14942</v>
      </c>
      <c r="CW11" s="132">
        <v>19062</v>
      </c>
      <c r="CX11" s="132">
        <v>22440</v>
      </c>
      <c r="CY11" s="132">
        <v>20554</v>
      </c>
      <c r="CZ11" s="132">
        <v>44266</v>
      </c>
      <c r="DA11" s="132">
        <v>23620</v>
      </c>
      <c r="DB11" s="123">
        <v>8043.37</v>
      </c>
      <c r="DC11" s="123">
        <v>9914.49</v>
      </c>
      <c r="DD11" s="123">
        <v>30762</v>
      </c>
      <c r="DE11" s="123">
        <v>9267</v>
      </c>
      <c r="DF11" s="123">
        <v>26848.51</v>
      </c>
      <c r="DG11" s="123">
        <v>18013.5</v>
      </c>
    </row>
    <row r="12" spans="1:111" ht="15.6">
      <c r="A12" s="115">
        <v>2019</v>
      </c>
      <c r="B12" s="123">
        <v>6340.5</v>
      </c>
      <c r="C12" s="123">
        <v>6587</v>
      </c>
      <c r="D12" s="123">
        <v>1644</v>
      </c>
      <c r="E12" s="123">
        <v>3063</v>
      </c>
      <c r="F12" s="123">
        <v>2838</v>
      </c>
      <c r="G12" s="123">
        <v>4653</v>
      </c>
      <c r="H12" s="123">
        <v>2140</v>
      </c>
      <c r="I12" s="123">
        <v>3012</v>
      </c>
      <c r="J12" s="123">
        <v>4476</v>
      </c>
      <c r="K12" s="123">
        <v>5131</v>
      </c>
      <c r="L12" s="123">
        <v>2306</v>
      </c>
      <c r="M12" s="123">
        <v>1088</v>
      </c>
      <c r="N12" s="123">
        <v>1568</v>
      </c>
      <c r="O12" s="123">
        <v>2153</v>
      </c>
      <c r="P12" s="123">
        <v>16850</v>
      </c>
      <c r="Q12" s="123">
        <v>9816</v>
      </c>
      <c r="R12" s="123">
        <v>12110</v>
      </c>
      <c r="S12" s="123">
        <v>4223</v>
      </c>
      <c r="T12" s="123">
        <v>5820</v>
      </c>
      <c r="U12" s="123">
        <v>8279</v>
      </c>
      <c r="V12" s="123">
        <v>10942</v>
      </c>
      <c r="W12" s="123">
        <v>8845</v>
      </c>
      <c r="X12" s="123">
        <v>1459</v>
      </c>
      <c r="Y12" s="123">
        <v>10050</v>
      </c>
      <c r="Z12" s="123">
        <v>17275</v>
      </c>
      <c r="AA12" s="115">
        <v>1339</v>
      </c>
      <c r="AB12" s="115">
        <v>760</v>
      </c>
      <c r="AC12" s="115">
        <v>2263</v>
      </c>
      <c r="AD12" s="115">
        <v>2907</v>
      </c>
      <c r="AE12" s="115">
        <v>969</v>
      </c>
      <c r="AF12" s="115">
        <v>1957</v>
      </c>
      <c r="AG12" s="115">
        <v>1492</v>
      </c>
      <c r="AH12" s="115">
        <v>1405</v>
      </c>
      <c r="AI12" s="115">
        <v>4139</v>
      </c>
      <c r="AJ12" s="115">
        <v>733</v>
      </c>
      <c r="AK12" s="115">
        <v>1491</v>
      </c>
      <c r="AL12" s="115">
        <v>2585</v>
      </c>
      <c r="AM12" s="115">
        <v>1519</v>
      </c>
      <c r="AN12" s="115">
        <v>2539</v>
      </c>
      <c r="AO12" s="115">
        <v>810</v>
      </c>
      <c r="AP12" s="115">
        <v>2358</v>
      </c>
      <c r="AQ12" s="127">
        <v>3095.36</v>
      </c>
      <c r="AR12" s="127">
        <v>580</v>
      </c>
      <c r="AS12" s="127">
        <v>1065</v>
      </c>
      <c r="AT12" s="127">
        <v>1514.25</v>
      </c>
      <c r="AU12" s="127">
        <v>1789</v>
      </c>
      <c r="AV12" s="127">
        <v>1077.5</v>
      </c>
      <c r="AW12" s="127">
        <v>5366.24</v>
      </c>
      <c r="AX12" s="127">
        <v>1381.53</v>
      </c>
      <c r="AY12" s="127">
        <v>2532.36</v>
      </c>
      <c r="AZ12" s="127">
        <v>3428.3</v>
      </c>
      <c r="BA12" s="127">
        <v>1770</v>
      </c>
      <c r="BB12" s="115">
        <v>8569.15</v>
      </c>
      <c r="BC12" s="115">
        <v>4582.8999999999996</v>
      </c>
      <c r="BD12" s="115">
        <v>23666.2</v>
      </c>
      <c r="BE12" s="115">
        <v>21084</v>
      </c>
      <c r="BF12" s="115">
        <v>19727.68</v>
      </c>
      <c r="BG12" s="115">
        <v>15935.2</v>
      </c>
      <c r="BH12" s="115">
        <v>12404</v>
      </c>
      <c r="BI12" s="115">
        <v>8904.41</v>
      </c>
      <c r="BJ12" s="115">
        <v>14100</v>
      </c>
      <c r="BK12" s="115">
        <v>17457.2</v>
      </c>
      <c r="BL12" s="115">
        <v>9752</v>
      </c>
      <c r="BM12" s="115">
        <v>9614</v>
      </c>
      <c r="BN12" s="116">
        <v>11816</v>
      </c>
      <c r="BO12" s="115">
        <v>11247.6</v>
      </c>
      <c r="BP12" s="115">
        <v>5006</v>
      </c>
      <c r="BQ12" s="115">
        <v>15303</v>
      </c>
      <c r="BR12" s="122">
        <v>20824.37</v>
      </c>
      <c r="BS12" s="115">
        <v>14857.78</v>
      </c>
      <c r="BT12" s="115">
        <v>18177</v>
      </c>
      <c r="BU12" s="115">
        <v>9653</v>
      </c>
      <c r="BV12" s="115">
        <v>12320</v>
      </c>
      <c r="BW12" s="94">
        <v>19342.03</v>
      </c>
      <c r="BX12" s="115">
        <v>22259.65</v>
      </c>
      <c r="BY12" s="115">
        <v>27573</v>
      </c>
      <c r="BZ12" s="115">
        <v>8117</v>
      </c>
      <c r="CA12" s="126">
        <v>1680.52</v>
      </c>
      <c r="CB12" s="128">
        <v>14335</v>
      </c>
      <c r="CC12" s="128">
        <v>4380.6000000000004</v>
      </c>
      <c r="CD12" s="128">
        <v>7401.4</v>
      </c>
      <c r="CE12" s="128">
        <v>12236.2</v>
      </c>
      <c r="CF12" s="128">
        <v>5909.8</v>
      </c>
      <c r="CG12" s="128">
        <v>20248.400000000001</v>
      </c>
      <c r="CH12" s="128">
        <v>16311.1</v>
      </c>
      <c r="CI12" s="128">
        <v>5323.2</v>
      </c>
      <c r="CJ12" s="128">
        <v>5384.7</v>
      </c>
      <c r="CK12" s="128">
        <v>12723</v>
      </c>
      <c r="CL12" s="128">
        <v>12477.2</v>
      </c>
      <c r="CM12" s="128">
        <v>7139.5</v>
      </c>
      <c r="CN12" s="128">
        <v>13266.2</v>
      </c>
      <c r="CO12" s="128">
        <v>6340.5</v>
      </c>
      <c r="CP12" s="128">
        <v>16582</v>
      </c>
      <c r="CQ12" s="128">
        <v>15046.2</v>
      </c>
      <c r="CR12" s="128">
        <v>12293.3</v>
      </c>
      <c r="CS12" s="128">
        <v>5744</v>
      </c>
      <c r="CT12" s="115">
        <v>21013</v>
      </c>
      <c r="CU12" s="132">
        <v>28935</v>
      </c>
      <c r="CV12" s="132">
        <v>14942</v>
      </c>
      <c r="CW12" s="132">
        <v>19062</v>
      </c>
      <c r="CX12" s="132">
        <v>22440</v>
      </c>
      <c r="CY12" s="132">
        <v>20554</v>
      </c>
      <c r="CZ12" s="132">
        <v>44266</v>
      </c>
      <c r="DA12" s="132">
        <v>23620</v>
      </c>
      <c r="DB12" s="123">
        <v>8043.37</v>
      </c>
      <c r="DC12" s="123">
        <v>9914.48</v>
      </c>
      <c r="DD12" s="123">
        <v>30762</v>
      </c>
      <c r="DE12" s="123">
        <v>9267</v>
      </c>
      <c r="DF12" s="123">
        <v>26848.51</v>
      </c>
      <c r="DG12" s="123">
        <v>18013.52</v>
      </c>
    </row>
    <row r="13" spans="1:111" ht="15.6">
      <c r="A13" s="115">
        <v>2020</v>
      </c>
      <c r="B13" s="123">
        <v>6340.5</v>
      </c>
      <c r="C13" s="123">
        <v>6587</v>
      </c>
      <c r="D13" s="123">
        <v>1644</v>
      </c>
      <c r="E13" s="123">
        <v>3063</v>
      </c>
      <c r="F13" s="123">
        <v>2838</v>
      </c>
      <c r="G13" s="123">
        <v>4653</v>
      </c>
      <c r="H13" s="123">
        <v>3284</v>
      </c>
      <c r="I13" s="123">
        <v>3012</v>
      </c>
      <c r="J13" s="123">
        <v>4476</v>
      </c>
      <c r="K13" s="123">
        <v>5131</v>
      </c>
      <c r="L13" s="123">
        <v>2306</v>
      </c>
      <c r="M13" s="123">
        <v>1088</v>
      </c>
      <c r="N13" s="123">
        <v>1568</v>
      </c>
      <c r="O13" s="123">
        <v>2153</v>
      </c>
      <c r="P13" s="123">
        <v>16850</v>
      </c>
      <c r="Q13" s="123">
        <v>9816</v>
      </c>
      <c r="R13" s="123">
        <v>12144</v>
      </c>
      <c r="S13" s="123">
        <v>4223</v>
      </c>
      <c r="T13" s="123">
        <v>5820</v>
      </c>
      <c r="U13" s="123">
        <v>8279</v>
      </c>
      <c r="V13" s="123">
        <v>10942</v>
      </c>
      <c r="W13" s="123">
        <v>8845</v>
      </c>
      <c r="X13" s="123">
        <v>1459</v>
      </c>
      <c r="Y13" s="123">
        <v>10050</v>
      </c>
      <c r="Z13" s="123">
        <v>17275</v>
      </c>
      <c r="AA13" s="115">
        <v>1339</v>
      </c>
      <c r="AB13" s="115">
        <v>760</v>
      </c>
      <c r="AC13" s="115">
        <v>2263</v>
      </c>
      <c r="AD13" s="115">
        <v>2907</v>
      </c>
      <c r="AE13" s="115">
        <v>969</v>
      </c>
      <c r="AF13" s="115">
        <v>1957</v>
      </c>
      <c r="AG13" s="115">
        <v>1492</v>
      </c>
      <c r="AH13" s="115">
        <v>1410</v>
      </c>
      <c r="AI13" s="115">
        <v>4139</v>
      </c>
      <c r="AJ13" s="115">
        <v>733</v>
      </c>
      <c r="AK13" s="115">
        <v>2730</v>
      </c>
      <c r="AL13" s="115">
        <v>2585</v>
      </c>
      <c r="AM13" s="115">
        <v>1518</v>
      </c>
      <c r="AN13" s="115">
        <v>2505</v>
      </c>
      <c r="AO13" s="115">
        <v>810</v>
      </c>
      <c r="AP13" s="115">
        <v>2358</v>
      </c>
      <c r="AQ13" s="127">
        <v>3095.36</v>
      </c>
      <c r="AR13" s="127">
        <v>580</v>
      </c>
      <c r="AS13" s="127">
        <v>1065</v>
      </c>
      <c r="AT13" s="127">
        <v>1514.25</v>
      </c>
      <c r="AU13" s="127">
        <v>1789</v>
      </c>
      <c r="AV13" s="127">
        <v>1077.5</v>
      </c>
      <c r="AW13" s="127">
        <v>5366.24</v>
      </c>
      <c r="AX13" s="127">
        <v>1381.53</v>
      </c>
      <c r="AY13" s="127">
        <v>2532.36</v>
      </c>
      <c r="AZ13" s="127">
        <v>3428.3</v>
      </c>
      <c r="BA13" s="127">
        <v>3887</v>
      </c>
      <c r="BB13" s="115">
        <v>8569.15</v>
      </c>
      <c r="BC13" s="115">
        <v>4582.8999999999996</v>
      </c>
      <c r="BD13" s="115">
        <v>23666.2</v>
      </c>
      <c r="BE13" s="115">
        <v>21084</v>
      </c>
      <c r="BF13" s="115">
        <v>19727.7</v>
      </c>
      <c r="BG13" s="115">
        <v>15935.2</v>
      </c>
      <c r="BH13" s="115">
        <v>12404</v>
      </c>
      <c r="BI13" s="115">
        <v>8904.4500000000007</v>
      </c>
      <c r="BJ13" s="115">
        <v>14100</v>
      </c>
      <c r="BK13" s="115">
        <v>17457.2</v>
      </c>
      <c r="BL13" s="115">
        <v>9752</v>
      </c>
      <c r="BM13" s="115">
        <v>9614</v>
      </c>
      <c r="BN13" s="135">
        <v>11816</v>
      </c>
      <c r="BO13" s="115">
        <v>11247.6</v>
      </c>
      <c r="BP13" s="115">
        <v>5006</v>
      </c>
      <c r="BQ13" s="115">
        <v>15303</v>
      </c>
      <c r="BR13" s="122">
        <v>20824.37</v>
      </c>
      <c r="BS13" s="115">
        <v>14857.78</v>
      </c>
      <c r="BT13" s="115">
        <v>18177</v>
      </c>
      <c r="BU13" s="115">
        <v>9653</v>
      </c>
      <c r="BV13" s="115">
        <v>12320</v>
      </c>
      <c r="BW13" s="94">
        <v>19342.03</v>
      </c>
      <c r="BX13" s="115">
        <v>22400</v>
      </c>
      <c r="BY13" s="115">
        <v>27573</v>
      </c>
      <c r="BZ13" s="115">
        <v>8117</v>
      </c>
      <c r="CA13" s="126">
        <v>1747.47</v>
      </c>
      <c r="CB13" s="128">
        <v>14335</v>
      </c>
      <c r="CC13" s="128">
        <v>4380.6000000000004</v>
      </c>
      <c r="CD13" s="128">
        <v>7401.4</v>
      </c>
      <c r="CE13" s="128">
        <v>12236.2</v>
      </c>
      <c r="CF13" s="128">
        <v>5909.8</v>
      </c>
      <c r="CG13" s="128">
        <v>20248.400000000001</v>
      </c>
      <c r="CH13" s="128">
        <v>16311.1</v>
      </c>
      <c r="CI13" s="128">
        <v>5323.2</v>
      </c>
      <c r="CJ13" s="128">
        <v>5384.7</v>
      </c>
      <c r="CK13" s="128">
        <v>12723</v>
      </c>
      <c r="CL13" s="128">
        <v>12477.2</v>
      </c>
      <c r="CM13" s="128">
        <v>7139.5</v>
      </c>
      <c r="CN13" s="128">
        <v>13266.2</v>
      </c>
      <c r="CO13" s="128">
        <v>6340.5</v>
      </c>
      <c r="CP13" s="128">
        <v>16582</v>
      </c>
      <c r="CQ13" s="128">
        <v>15046.2</v>
      </c>
      <c r="CR13" s="128">
        <v>12293.3</v>
      </c>
      <c r="CS13" s="128">
        <v>5744</v>
      </c>
      <c r="CT13" s="115">
        <v>21013</v>
      </c>
      <c r="CU13" s="132">
        <v>28935</v>
      </c>
      <c r="CV13" s="132">
        <v>14942</v>
      </c>
      <c r="CW13" s="132">
        <v>19062</v>
      </c>
      <c r="CX13" s="132">
        <v>22440</v>
      </c>
      <c r="CY13" s="132">
        <v>20554</v>
      </c>
      <c r="CZ13" s="132">
        <v>44266</v>
      </c>
      <c r="DA13" s="132">
        <v>23620</v>
      </c>
      <c r="DB13" s="123">
        <v>8043.37</v>
      </c>
      <c r="DC13" s="123">
        <v>9914.48</v>
      </c>
      <c r="DD13" s="123">
        <v>30762</v>
      </c>
      <c r="DE13" s="123">
        <v>9267</v>
      </c>
      <c r="DF13" s="123">
        <v>26848.51</v>
      </c>
      <c r="DG13" s="123">
        <v>18013.52</v>
      </c>
    </row>
    <row r="14" spans="1:111" ht="15.6">
      <c r="A14" s="115">
        <v>2021</v>
      </c>
      <c r="B14" s="115">
        <v>6340.5</v>
      </c>
      <c r="C14" s="115">
        <v>6587</v>
      </c>
      <c r="D14" s="115">
        <v>1644</v>
      </c>
      <c r="E14" s="115">
        <v>3063</v>
      </c>
      <c r="F14" s="115">
        <v>2838</v>
      </c>
      <c r="G14" s="115">
        <v>4653</v>
      </c>
      <c r="H14" s="115">
        <v>3287</v>
      </c>
      <c r="I14" s="115">
        <v>3032</v>
      </c>
      <c r="J14" s="115">
        <v>4476</v>
      </c>
      <c r="K14" s="115">
        <v>5601</v>
      </c>
      <c r="L14" s="115">
        <v>2305</v>
      </c>
      <c r="M14" s="115">
        <v>1088</v>
      </c>
      <c r="N14" s="115">
        <v>1568</v>
      </c>
      <c r="O14" s="115">
        <v>2153</v>
      </c>
      <c r="P14" s="115">
        <v>16850</v>
      </c>
      <c r="Q14" s="115">
        <v>9816</v>
      </c>
      <c r="R14" s="115">
        <v>12103</v>
      </c>
      <c r="S14" s="115">
        <v>4237</v>
      </c>
      <c r="T14" s="115">
        <v>5820</v>
      </c>
      <c r="U14" s="115">
        <v>8279</v>
      </c>
      <c r="V14" s="115">
        <v>10942</v>
      </c>
      <c r="W14" s="115">
        <v>8844</v>
      </c>
      <c r="X14" s="115">
        <v>1459</v>
      </c>
      <c r="Y14" s="115">
        <v>10050</v>
      </c>
      <c r="Z14" s="115">
        <v>17275</v>
      </c>
      <c r="AA14" s="115">
        <v>1339</v>
      </c>
      <c r="AB14" s="115">
        <v>760</v>
      </c>
      <c r="AC14" s="115">
        <v>2263</v>
      </c>
      <c r="AD14" s="115">
        <v>2907</v>
      </c>
      <c r="AE14" s="115">
        <v>969</v>
      </c>
      <c r="AF14" s="115">
        <v>1957</v>
      </c>
      <c r="AG14" s="115">
        <v>1492</v>
      </c>
      <c r="AH14" s="115">
        <v>1410</v>
      </c>
      <c r="AI14" s="115">
        <v>4139</v>
      </c>
      <c r="AJ14" s="115">
        <v>733</v>
      </c>
      <c r="AK14" s="115">
        <v>2730</v>
      </c>
      <c r="AL14" s="115">
        <v>2585</v>
      </c>
      <c r="AM14" s="115">
        <v>1518</v>
      </c>
      <c r="AN14" s="115">
        <v>2505</v>
      </c>
      <c r="AO14" s="115">
        <v>810</v>
      </c>
      <c r="AP14" s="115">
        <v>2358</v>
      </c>
      <c r="AQ14" s="127">
        <v>2887.98</v>
      </c>
      <c r="AR14" s="127">
        <v>580</v>
      </c>
      <c r="AS14" s="127">
        <v>1065</v>
      </c>
      <c r="AT14" s="127">
        <v>1366.05</v>
      </c>
      <c r="AU14" s="127">
        <v>1789</v>
      </c>
      <c r="AV14" s="127">
        <v>1077.5</v>
      </c>
      <c r="AW14" s="127">
        <v>5366.24</v>
      </c>
      <c r="AX14" s="127">
        <v>1381.53</v>
      </c>
      <c r="AY14" s="127">
        <v>2532.36</v>
      </c>
      <c r="AZ14" s="127">
        <v>3428.3</v>
      </c>
      <c r="BA14" s="127">
        <v>3863.88</v>
      </c>
      <c r="BB14" s="133">
        <v>8569.15</v>
      </c>
      <c r="BC14" s="115">
        <v>4582.8999999999996</v>
      </c>
      <c r="BD14" s="127">
        <v>23666.16</v>
      </c>
      <c r="BE14" s="127">
        <v>21084</v>
      </c>
      <c r="BF14" s="127">
        <v>19727.8</v>
      </c>
      <c r="BG14" s="115">
        <v>15935.2</v>
      </c>
      <c r="BH14" s="115">
        <v>12404</v>
      </c>
      <c r="BI14" s="127">
        <v>8904.4500000000007</v>
      </c>
      <c r="BJ14" s="115">
        <v>14100</v>
      </c>
      <c r="BK14" s="127">
        <v>17457.2</v>
      </c>
      <c r="BL14" s="127">
        <v>9752</v>
      </c>
      <c r="BM14" s="127">
        <v>9614</v>
      </c>
      <c r="BN14" s="116">
        <v>11816</v>
      </c>
      <c r="BO14" s="115">
        <v>11247.6</v>
      </c>
      <c r="BP14" s="115">
        <v>5006</v>
      </c>
      <c r="BQ14" s="115">
        <v>15303</v>
      </c>
      <c r="BR14" s="166">
        <v>20824.37</v>
      </c>
      <c r="BS14" s="127">
        <v>14857.91</v>
      </c>
      <c r="BT14" s="115">
        <v>18177</v>
      </c>
      <c r="BU14" s="115">
        <v>9653</v>
      </c>
      <c r="BV14" s="127">
        <v>12320</v>
      </c>
      <c r="BW14" s="94">
        <v>19342.03</v>
      </c>
      <c r="BX14" s="134">
        <v>22400</v>
      </c>
      <c r="BY14" s="134">
        <v>27573</v>
      </c>
      <c r="BZ14" s="115">
        <v>8117</v>
      </c>
      <c r="CA14" s="126">
        <v>1834.2</v>
      </c>
      <c r="CB14" s="115">
        <v>14335</v>
      </c>
      <c r="CC14" s="128">
        <v>4380.6000000000004</v>
      </c>
      <c r="CD14" s="115">
        <v>7401.4</v>
      </c>
      <c r="CE14" s="115">
        <v>12236.2</v>
      </c>
      <c r="CF14" s="115">
        <v>5909.8</v>
      </c>
      <c r="CG14" s="115">
        <v>20248.400000000001</v>
      </c>
      <c r="CH14" s="115">
        <v>16311.1</v>
      </c>
      <c r="CI14" s="115">
        <v>5323.2</v>
      </c>
      <c r="CJ14" s="115">
        <v>5384.7</v>
      </c>
      <c r="CK14" s="115">
        <v>12723</v>
      </c>
      <c r="CL14" s="115">
        <v>12477.2</v>
      </c>
      <c r="CM14" s="115">
        <v>7139.5</v>
      </c>
      <c r="CN14" s="115">
        <v>13266.2</v>
      </c>
      <c r="CO14" s="115">
        <v>6340.5</v>
      </c>
      <c r="CP14" s="115">
        <v>16582</v>
      </c>
      <c r="CQ14" s="115">
        <v>15046.2</v>
      </c>
      <c r="CR14" s="115">
        <v>12293.3</v>
      </c>
      <c r="CS14" s="115">
        <v>5744</v>
      </c>
      <c r="CT14" s="115">
        <v>21013</v>
      </c>
      <c r="CU14" s="115">
        <v>28936</v>
      </c>
      <c r="CV14" s="132">
        <v>14942</v>
      </c>
      <c r="CW14" s="132">
        <v>19062</v>
      </c>
      <c r="CX14" s="132">
        <v>22439</v>
      </c>
      <c r="CY14" s="132">
        <v>20555</v>
      </c>
      <c r="CZ14" s="132">
        <v>44266</v>
      </c>
      <c r="DA14" s="132">
        <v>23621</v>
      </c>
      <c r="DB14" s="123">
        <v>8043.37</v>
      </c>
      <c r="DC14" s="123">
        <v>9914.48</v>
      </c>
      <c r="DD14" s="123">
        <v>30762</v>
      </c>
      <c r="DE14" s="115">
        <v>9228.34</v>
      </c>
      <c r="DF14" s="123">
        <v>26848.51</v>
      </c>
      <c r="DG14" s="123">
        <v>18013.52</v>
      </c>
    </row>
    <row r="16" spans="1:111" ht="15.6">
      <c r="B16" s="136" t="s">
        <v>247</v>
      </c>
      <c r="C16" s="136"/>
      <c r="D16" s="136"/>
      <c r="E16" s="136"/>
    </row>
  </sheetData>
  <mergeCells count="8">
    <mergeCell ref="CT1:DA1"/>
    <mergeCell ref="DB1:DG1"/>
    <mergeCell ref="C1:O1"/>
    <mergeCell ref="AA1:AP1"/>
    <mergeCell ref="AQ1:BA1"/>
    <mergeCell ref="BB1:BM1"/>
    <mergeCell ref="BN1:BZ1"/>
    <mergeCell ref="CB1:CS1"/>
  </mergeCells>
  <phoneticPr fontId="3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191"/>
  <sheetViews>
    <sheetView workbookViewId="0">
      <selection sqref="A1:XFD1048576"/>
    </sheetView>
  </sheetViews>
  <sheetFormatPr defaultColWidth="8.77734375" defaultRowHeight="14.4"/>
  <cols>
    <col min="1" max="108" width="9" style="168" customWidth="1"/>
    <col min="109" max="109" width="14" style="168" customWidth="1"/>
    <col min="110" max="110" width="9" style="168" customWidth="1"/>
    <col min="111" max="111" width="13" style="168" customWidth="1"/>
    <col min="112" max="114" width="9" style="168" customWidth="1"/>
    <col min="115" max="127" width="8" style="168" customWidth="1"/>
    <col min="128" max="16384" width="8.77734375" style="168"/>
  </cols>
  <sheetData>
    <row r="1" spans="1:127" ht="15.6">
      <c r="A1" s="149" t="s">
        <v>141</v>
      </c>
      <c r="B1" s="149"/>
      <c r="C1" s="212" t="s">
        <v>1</v>
      </c>
      <c r="D1" s="212"/>
      <c r="E1" s="212"/>
      <c r="F1" s="212"/>
      <c r="G1" s="212"/>
      <c r="H1" s="212"/>
      <c r="I1" s="212"/>
      <c r="J1" s="212"/>
      <c r="K1" s="212"/>
      <c r="L1" s="212"/>
      <c r="M1" s="212"/>
      <c r="N1" s="212"/>
      <c r="O1" s="212"/>
      <c r="P1" s="212" t="s">
        <v>222</v>
      </c>
      <c r="Q1" s="212"/>
      <c r="R1" s="212"/>
      <c r="S1" s="212"/>
      <c r="T1" s="212"/>
      <c r="U1" s="212"/>
      <c r="V1" s="212"/>
      <c r="W1" s="212"/>
      <c r="X1" s="212"/>
      <c r="Y1" s="212"/>
      <c r="Z1" s="212"/>
      <c r="AA1" s="212" t="s">
        <v>3</v>
      </c>
      <c r="AB1" s="212"/>
      <c r="AC1" s="212"/>
      <c r="AD1" s="212"/>
      <c r="AE1" s="212"/>
      <c r="AF1" s="212"/>
      <c r="AG1" s="212"/>
      <c r="AH1" s="212"/>
      <c r="AI1" s="212"/>
      <c r="AJ1" s="212"/>
      <c r="AK1" s="212"/>
      <c r="AL1" s="212"/>
      <c r="AM1" s="212"/>
      <c r="AN1" s="212"/>
      <c r="AO1" s="212"/>
      <c r="AP1" s="212"/>
      <c r="AQ1" s="212" t="s">
        <v>132</v>
      </c>
      <c r="AR1" s="212"/>
      <c r="AS1" s="212"/>
      <c r="AT1" s="212"/>
      <c r="AU1" s="212"/>
      <c r="AV1" s="212"/>
      <c r="AW1" s="212"/>
      <c r="AX1" s="212"/>
      <c r="AY1" s="212"/>
      <c r="AZ1" s="212"/>
      <c r="BA1" s="212"/>
      <c r="BB1" s="212" t="s">
        <v>5</v>
      </c>
      <c r="BC1" s="212"/>
      <c r="BD1" s="212"/>
      <c r="BE1" s="212"/>
      <c r="BF1" s="212"/>
      <c r="BG1" s="212"/>
      <c r="BH1" s="212"/>
      <c r="BI1" s="212"/>
      <c r="BJ1" s="212"/>
      <c r="BK1" s="212"/>
      <c r="BL1" s="212"/>
      <c r="BM1" s="212"/>
      <c r="BN1" s="212" t="s">
        <v>6</v>
      </c>
      <c r="BO1" s="212"/>
      <c r="BP1" s="212"/>
      <c r="BQ1" s="212"/>
      <c r="BR1" s="212"/>
      <c r="BS1" s="212"/>
      <c r="BT1" s="212"/>
      <c r="BU1" s="212"/>
      <c r="BV1" s="212"/>
      <c r="BW1" s="212"/>
      <c r="BX1" s="212"/>
      <c r="BY1" s="212"/>
      <c r="BZ1" s="212"/>
      <c r="CA1" s="149"/>
      <c r="CB1" s="212" t="s">
        <v>7</v>
      </c>
      <c r="CC1" s="212"/>
      <c r="CD1" s="212"/>
      <c r="CE1" s="212"/>
      <c r="CF1" s="212"/>
      <c r="CG1" s="212"/>
      <c r="CH1" s="212"/>
      <c r="CI1" s="212"/>
      <c r="CJ1" s="212"/>
      <c r="CK1" s="212"/>
      <c r="CL1" s="212"/>
      <c r="CM1" s="212"/>
      <c r="CN1" s="212"/>
      <c r="CO1" s="212"/>
      <c r="CP1" s="212"/>
      <c r="CQ1" s="212"/>
      <c r="CR1" s="212"/>
      <c r="CS1" s="212"/>
      <c r="CT1" s="212" t="s">
        <v>8</v>
      </c>
      <c r="CU1" s="212"/>
      <c r="CV1" s="212"/>
      <c r="CW1" s="212"/>
      <c r="CX1" s="212"/>
      <c r="CY1" s="212"/>
      <c r="CZ1" s="212"/>
      <c r="DA1" s="212"/>
      <c r="DB1" s="212" t="s">
        <v>9</v>
      </c>
      <c r="DC1" s="212"/>
      <c r="DD1" s="212"/>
      <c r="DE1" s="212"/>
      <c r="DF1" s="212"/>
      <c r="DG1" s="212"/>
      <c r="DH1" s="149"/>
      <c r="DI1" s="214"/>
      <c r="DJ1" s="237"/>
      <c r="DK1" s="237"/>
      <c r="DL1" s="237"/>
      <c r="DM1" s="237"/>
      <c r="DN1" s="237"/>
      <c r="DO1" s="213"/>
      <c r="DP1" s="237"/>
      <c r="DQ1" s="237"/>
      <c r="DR1" s="237"/>
      <c r="DS1" s="237"/>
      <c r="DT1" s="237"/>
      <c r="DU1" s="237"/>
      <c r="DV1" s="237"/>
      <c r="DW1" s="237"/>
    </row>
    <row r="2" spans="1:127" ht="15.6">
      <c r="A2" s="149"/>
      <c r="B2" s="149" t="s">
        <v>11</v>
      </c>
      <c r="C2" s="149" t="s">
        <v>12</v>
      </c>
      <c r="D2" s="149" t="s">
        <v>13</v>
      </c>
      <c r="E2" s="149" t="s">
        <v>14</v>
      </c>
      <c r="F2" s="149" t="s">
        <v>15</v>
      </c>
      <c r="G2" s="149" t="s">
        <v>16</v>
      </c>
      <c r="H2" s="149" t="s">
        <v>17</v>
      </c>
      <c r="I2" s="149" t="s">
        <v>18</v>
      </c>
      <c r="J2" s="149" t="s">
        <v>19</v>
      </c>
      <c r="K2" s="149" t="s">
        <v>20</v>
      </c>
      <c r="L2" s="149" t="s">
        <v>21</v>
      </c>
      <c r="M2" s="149" t="s">
        <v>22</v>
      </c>
      <c r="N2" s="149" t="s">
        <v>23</v>
      </c>
      <c r="O2" s="149" t="s">
        <v>24</v>
      </c>
      <c r="P2" s="149" t="s">
        <v>25</v>
      </c>
      <c r="Q2" s="149" t="s">
        <v>26</v>
      </c>
      <c r="R2" s="149" t="s">
        <v>27</v>
      </c>
      <c r="S2" s="149" t="s">
        <v>28</v>
      </c>
      <c r="T2" s="149" t="s">
        <v>29</v>
      </c>
      <c r="U2" s="149" t="s">
        <v>30</v>
      </c>
      <c r="V2" s="149" t="s">
        <v>31</v>
      </c>
      <c r="W2" s="149" t="s">
        <v>32</v>
      </c>
      <c r="X2" s="149" t="s">
        <v>33</v>
      </c>
      <c r="Y2" s="149" t="s">
        <v>34</v>
      </c>
      <c r="Z2" s="149" t="s">
        <v>35</v>
      </c>
      <c r="AA2" s="149" t="s">
        <v>36</v>
      </c>
      <c r="AB2" s="149" t="s">
        <v>133</v>
      </c>
      <c r="AC2" s="149" t="s">
        <v>49</v>
      </c>
      <c r="AD2" s="149" t="s">
        <v>47</v>
      </c>
      <c r="AE2" s="149" t="s">
        <v>38</v>
      </c>
      <c r="AF2" s="149" t="s">
        <v>46</v>
      </c>
      <c r="AG2" s="149" t="s">
        <v>39</v>
      </c>
      <c r="AH2" s="149" t="s">
        <v>45</v>
      </c>
      <c r="AI2" s="149" t="s">
        <v>48</v>
      </c>
      <c r="AJ2" s="149" t="s">
        <v>40</v>
      </c>
      <c r="AK2" s="149" t="s">
        <v>37</v>
      </c>
      <c r="AL2" s="149" t="s">
        <v>51</v>
      </c>
      <c r="AM2" s="149" t="s">
        <v>42</v>
      </c>
      <c r="AN2" s="149" t="s">
        <v>50</v>
      </c>
      <c r="AO2" s="149" t="s">
        <v>43</v>
      </c>
      <c r="AP2" s="149" t="s">
        <v>44</v>
      </c>
      <c r="AQ2" s="149" t="s">
        <v>52</v>
      </c>
      <c r="AR2" s="149" t="s">
        <v>53</v>
      </c>
      <c r="AS2" s="149" t="s">
        <v>54</v>
      </c>
      <c r="AT2" s="149" t="s">
        <v>55</v>
      </c>
      <c r="AU2" s="149" t="s">
        <v>56</v>
      </c>
      <c r="AV2" s="149" t="s">
        <v>57</v>
      </c>
      <c r="AW2" s="149" t="s">
        <v>58</v>
      </c>
      <c r="AX2" s="149" t="s">
        <v>59</v>
      </c>
      <c r="AY2" s="149" t="s">
        <v>60</v>
      </c>
      <c r="AZ2" s="149" t="s">
        <v>61</v>
      </c>
      <c r="BA2" s="149" t="s">
        <v>62</v>
      </c>
      <c r="BB2" s="149" t="s">
        <v>63</v>
      </c>
      <c r="BC2" s="149" t="s">
        <v>64</v>
      </c>
      <c r="BD2" s="149" t="s">
        <v>65</v>
      </c>
      <c r="BE2" s="149" t="s">
        <v>66</v>
      </c>
      <c r="BF2" s="149" t="s">
        <v>67</v>
      </c>
      <c r="BG2" s="149" t="s">
        <v>134</v>
      </c>
      <c r="BH2" s="149" t="s">
        <v>69</v>
      </c>
      <c r="BI2" s="149" t="s">
        <v>135</v>
      </c>
      <c r="BJ2" s="149" t="s">
        <v>71</v>
      </c>
      <c r="BK2" s="149" t="s">
        <v>72</v>
      </c>
      <c r="BL2" s="149" t="s">
        <v>73</v>
      </c>
      <c r="BM2" s="149" t="s">
        <v>74</v>
      </c>
      <c r="BN2" s="149" t="s">
        <v>75</v>
      </c>
      <c r="BO2" s="149" t="s">
        <v>76</v>
      </c>
      <c r="BP2" s="149" t="s">
        <v>77</v>
      </c>
      <c r="BQ2" s="149" t="s">
        <v>78</v>
      </c>
      <c r="BR2" s="149" t="s">
        <v>79</v>
      </c>
      <c r="BS2" s="149" t="s">
        <v>80</v>
      </c>
      <c r="BT2" s="149" t="s">
        <v>81</v>
      </c>
      <c r="BU2" s="149" t="s">
        <v>82</v>
      </c>
      <c r="BV2" s="149" t="s">
        <v>83</v>
      </c>
      <c r="BW2" s="149" t="s">
        <v>84</v>
      </c>
      <c r="BX2" s="149" t="s">
        <v>85</v>
      </c>
      <c r="BY2" s="149" t="s">
        <v>86</v>
      </c>
      <c r="BZ2" s="149" t="s">
        <v>87</v>
      </c>
      <c r="CA2" s="149" t="s">
        <v>88</v>
      </c>
      <c r="CB2" s="149" t="s">
        <v>89</v>
      </c>
      <c r="CC2" s="149" t="s">
        <v>90</v>
      </c>
      <c r="CD2" s="149" t="s">
        <v>91</v>
      </c>
      <c r="CE2" s="149" t="s">
        <v>92</v>
      </c>
      <c r="CF2" s="149" t="s">
        <v>93</v>
      </c>
      <c r="CG2" s="149" t="s">
        <v>94</v>
      </c>
      <c r="CH2" s="149" t="s">
        <v>95</v>
      </c>
      <c r="CI2" s="149" t="s">
        <v>96</v>
      </c>
      <c r="CJ2" s="149" t="s">
        <v>97</v>
      </c>
      <c r="CK2" s="149" t="s">
        <v>98</v>
      </c>
      <c r="CL2" s="149" t="s">
        <v>99</v>
      </c>
      <c r="CM2" s="149" t="s">
        <v>100</v>
      </c>
      <c r="CN2" s="149" t="s">
        <v>101</v>
      </c>
      <c r="CO2" s="149" t="s">
        <v>102</v>
      </c>
      <c r="CP2" s="149" t="s">
        <v>103</v>
      </c>
      <c r="CQ2" s="149" t="s">
        <v>104</v>
      </c>
      <c r="CR2" s="149" t="s">
        <v>105</v>
      </c>
      <c r="CS2" s="149" t="s">
        <v>106</v>
      </c>
      <c r="CT2" s="149" t="s">
        <v>107</v>
      </c>
      <c r="CU2" s="149" t="s">
        <v>136</v>
      </c>
      <c r="CV2" s="149" t="s">
        <v>137</v>
      </c>
      <c r="CW2" s="149" t="s">
        <v>110</v>
      </c>
      <c r="CX2" s="149" t="s">
        <v>111</v>
      </c>
      <c r="CY2" s="149" t="s">
        <v>112</v>
      </c>
      <c r="CZ2" s="149" t="s">
        <v>113</v>
      </c>
      <c r="DA2" s="149" t="s">
        <v>114</v>
      </c>
      <c r="DB2" s="149" t="s">
        <v>115</v>
      </c>
      <c r="DC2" s="149" t="s">
        <v>116</v>
      </c>
      <c r="DD2" s="149" t="s">
        <v>117</v>
      </c>
      <c r="DE2" s="149" t="s">
        <v>118</v>
      </c>
      <c r="DF2" s="149" t="s">
        <v>119</v>
      </c>
      <c r="DG2" s="149" t="s">
        <v>120</v>
      </c>
      <c r="DH2" s="149"/>
      <c r="DI2" s="169"/>
      <c r="DJ2" s="169"/>
      <c r="DK2" s="169"/>
      <c r="DL2" s="169"/>
      <c r="DM2" s="169"/>
      <c r="DN2" s="169"/>
      <c r="DO2" s="169"/>
      <c r="DP2" s="169"/>
      <c r="DQ2" s="169"/>
      <c r="DR2" s="169"/>
      <c r="DS2" s="169"/>
      <c r="DT2" s="169"/>
      <c r="DU2" s="169"/>
      <c r="DV2" s="169"/>
      <c r="DW2" s="169"/>
    </row>
    <row r="3" spans="1:127" ht="15.6">
      <c r="A3" s="149">
        <v>2010</v>
      </c>
      <c r="B3" s="149">
        <v>36700</v>
      </c>
      <c r="C3" s="149">
        <v>33800</v>
      </c>
      <c r="D3" s="149">
        <v>35846</v>
      </c>
      <c r="E3" s="149">
        <v>9122</v>
      </c>
      <c r="F3" s="149">
        <v>37715</v>
      </c>
      <c r="G3" s="149">
        <v>64055</v>
      </c>
      <c r="H3" s="149">
        <v>18884</v>
      </c>
      <c r="I3" s="149">
        <v>3538</v>
      </c>
      <c r="J3" s="149">
        <v>10484</v>
      </c>
      <c r="K3" s="149">
        <v>13028</v>
      </c>
      <c r="L3" s="149">
        <v>9059.09</v>
      </c>
      <c r="M3" s="149">
        <v>8186.7</v>
      </c>
      <c r="N3" s="149">
        <v>15493</v>
      </c>
      <c r="O3" s="149">
        <v>6012</v>
      </c>
      <c r="P3" s="149">
        <v>80467.600000000006</v>
      </c>
      <c r="Q3" s="149">
        <v>18966.900000000001</v>
      </c>
      <c r="R3" s="149">
        <v>17008.099999999999</v>
      </c>
      <c r="S3" s="149">
        <v>19812.099999999999</v>
      </c>
      <c r="T3" s="149">
        <v>10887.8</v>
      </c>
      <c r="U3" s="149">
        <v>30229.5</v>
      </c>
      <c r="V3" s="149">
        <v>12303</v>
      </c>
      <c r="W3" s="149">
        <v>13623.3</v>
      </c>
      <c r="X3" s="149">
        <v>1493.3</v>
      </c>
      <c r="Y3" s="149">
        <v>5708.7</v>
      </c>
      <c r="Z3" s="149">
        <v>6926.1</v>
      </c>
      <c r="AA3" s="149">
        <v>3289.79</v>
      </c>
      <c r="AB3" s="149">
        <v>1813.13</v>
      </c>
      <c r="AC3" s="149">
        <v>1527.16</v>
      </c>
      <c r="AD3" s="149">
        <v>3687.72</v>
      </c>
      <c r="AE3" s="149">
        <v>5741.81</v>
      </c>
      <c r="AF3" s="149">
        <v>2575.44</v>
      </c>
      <c r="AG3" s="149">
        <v>5607.41</v>
      </c>
      <c r="AH3" s="149">
        <v>7642.56</v>
      </c>
      <c r="AI3" s="149">
        <v>3435.86</v>
      </c>
      <c r="AJ3" s="149">
        <v>5562.81</v>
      </c>
      <c r="AK3" s="149">
        <v>4305.53</v>
      </c>
      <c r="AL3" s="149">
        <v>5269.2</v>
      </c>
      <c r="AM3" s="149">
        <v>4512</v>
      </c>
      <c r="AN3" s="149">
        <v>1485.51</v>
      </c>
      <c r="AO3" s="149">
        <v>5643.55</v>
      </c>
      <c r="AP3" s="149">
        <v>2102.11</v>
      </c>
      <c r="AQ3" s="149">
        <v>10533.56</v>
      </c>
      <c r="AR3" s="149">
        <v>5296.41</v>
      </c>
      <c r="AS3" s="149">
        <v>1807.81</v>
      </c>
      <c r="AT3" s="149">
        <v>8784.49</v>
      </c>
      <c r="AU3" s="170">
        <v>5681.1</v>
      </c>
      <c r="AV3" s="170">
        <v>4725.3</v>
      </c>
      <c r="AW3" s="149">
        <v>10483.06</v>
      </c>
      <c r="AX3" s="149">
        <v>11201.71</v>
      </c>
      <c r="AY3" s="149">
        <v>4286.0200000000004</v>
      </c>
      <c r="AZ3" s="149">
        <v>4542.66</v>
      </c>
      <c r="BA3" s="149">
        <v>5183.74</v>
      </c>
      <c r="BB3" s="149">
        <v>22465.15</v>
      </c>
      <c r="BC3" s="149">
        <v>7749</v>
      </c>
      <c r="BD3" s="149">
        <v>2700</v>
      </c>
      <c r="BE3" s="149">
        <v>14484.43</v>
      </c>
      <c r="BF3" s="149">
        <v>11300</v>
      </c>
      <c r="BG3" s="149">
        <v>2073</v>
      </c>
      <c r="BH3" s="149">
        <v>7176.92</v>
      </c>
      <c r="BI3" s="149">
        <v>5928</v>
      </c>
      <c r="BJ3" s="149">
        <v>6104</v>
      </c>
      <c r="BK3" s="149">
        <v>3704</v>
      </c>
      <c r="BL3" s="149">
        <v>2462</v>
      </c>
      <c r="BM3" s="149">
        <v>2018.83</v>
      </c>
      <c r="BN3" s="149">
        <v>4336</v>
      </c>
      <c r="BO3" s="149">
        <v>7900</v>
      </c>
      <c r="BP3" s="149">
        <v>7557</v>
      </c>
      <c r="BQ3" s="149">
        <v>7180</v>
      </c>
      <c r="BR3" s="149">
        <v>6939</v>
      </c>
      <c r="BS3" s="149">
        <v>12245</v>
      </c>
      <c r="BT3" s="149">
        <v>12575</v>
      </c>
      <c r="BU3" s="149">
        <v>429</v>
      </c>
      <c r="BV3" s="149">
        <v>7548</v>
      </c>
      <c r="BW3" s="149">
        <v>6768</v>
      </c>
      <c r="BX3" s="149">
        <v>3854</v>
      </c>
      <c r="BY3" s="149">
        <v>6471</v>
      </c>
      <c r="BZ3" s="149">
        <v>9856</v>
      </c>
      <c r="CA3" s="149">
        <v>45180</v>
      </c>
      <c r="CB3" s="171">
        <v>12259</v>
      </c>
      <c r="CC3" s="171">
        <v>2781.3</v>
      </c>
      <c r="CD3" s="171">
        <v>1904.39</v>
      </c>
      <c r="CE3" s="171">
        <v>6267</v>
      </c>
      <c r="CF3" s="171">
        <v>5448</v>
      </c>
      <c r="CG3" s="171">
        <v>9492</v>
      </c>
      <c r="CH3" s="171">
        <v>2783</v>
      </c>
      <c r="CI3" s="171">
        <v>3560.38</v>
      </c>
      <c r="CJ3" s="171">
        <v>4524</v>
      </c>
      <c r="CK3" s="171">
        <v>6342</v>
      </c>
      <c r="CL3" s="171">
        <v>1133</v>
      </c>
      <c r="CM3" s="171">
        <v>10409</v>
      </c>
      <c r="CN3" s="171">
        <v>12256</v>
      </c>
      <c r="CO3" s="171">
        <v>2547</v>
      </c>
      <c r="CP3" s="171">
        <v>3225</v>
      </c>
      <c r="CQ3" s="171">
        <v>1943.49</v>
      </c>
      <c r="CR3" s="171">
        <v>827.25</v>
      </c>
      <c r="CS3" s="171">
        <v>2285.42</v>
      </c>
      <c r="CT3" s="170">
        <v>5100.43</v>
      </c>
      <c r="CU3" s="170">
        <v>2976</v>
      </c>
      <c r="CV3" s="149">
        <v>1500</v>
      </c>
      <c r="CW3" s="149">
        <v>3600</v>
      </c>
      <c r="CX3" s="149">
        <v>400</v>
      </c>
      <c r="CY3" s="149">
        <v>100</v>
      </c>
      <c r="CZ3" s="149">
        <v>2500</v>
      </c>
      <c r="DA3" s="149">
        <v>2300</v>
      </c>
      <c r="DB3" s="170">
        <v>2380</v>
      </c>
      <c r="DC3" s="149">
        <v>2589.5284368469302</v>
      </c>
      <c r="DD3" s="170">
        <v>2204.6</v>
      </c>
      <c r="DE3" s="170">
        <v>710.17292187201303</v>
      </c>
      <c r="DF3" s="170">
        <v>2053.2600000000002</v>
      </c>
      <c r="DG3" s="170">
        <v>531.42128198197599</v>
      </c>
      <c r="DH3" s="149"/>
      <c r="DI3" s="169"/>
      <c r="DJ3" s="169"/>
      <c r="DK3" s="169"/>
      <c r="DL3" s="169"/>
      <c r="DM3" s="169"/>
      <c r="DN3" s="169"/>
      <c r="DO3" s="169"/>
      <c r="DP3" s="169"/>
      <c r="DQ3" s="169"/>
      <c r="DR3" s="169"/>
      <c r="DS3" s="169"/>
      <c r="DT3" s="169"/>
      <c r="DU3" s="169"/>
      <c r="DV3" s="169"/>
      <c r="DW3" s="169"/>
    </row>
    <row r="4" spans="1:127" ht="15.6">
      <c r="A4" s="149">
        <v>2011</v>
      </c>
      <c r="B4" s="149">
        <v>44600</v>
      </c>
      <c r="C4" s="149">
        <v>25300</v>
      </c>
      <c r="D4" s="149">
        <v>26972</v>
      </c>
      <c r="E4" s="149">
        <v>10751</v>
      </c>
      <c r="F4" s="149">
        <v>19324</v>
      </c>
      <c r="G4" s="149">
        <v>71307</v>
      </c>
      <c r="H4" s="149">
        <v>19649</v>
      </c>
      <c r="I4" s="149">
        <v>7221</v>
      </c>
      <c r="J4" s="149">
        <v>10129</v>
      </c>
      <c r="K4" s="149">
        <v>20449</v>
      </c>
      <c r="L4" s="149">
        <v>7854.48</v>
      </c>
      <c r="M4" s="149">
        <v>11173.5</v>
      </c>
      <c r="N4" s="149">
        <v>12558</v>
      </c>
      <c r="O4" s="149">
        <v>5571</v>
      </c>
      <c r="P4" s="149">
        <v>47954.04</v>
      </c>
      <c r="Q4" s="149">
        <v>19797.080000000002</v>
      </c>
      <c r="R4" s="149">
        <v>8038.29</v>
      </c>
      <c r="S4" s="149">
        <v>22381.1</v>
      </c>
      <c r="T4" s="149">
        <v>11979.56</v>
      </c>
      <c r="U4" s="149">
        <v>33123.760000000002</v>
      </c>
      <c r="V4" s="149">
        <v>10435.84</v>
      </c>
      <c r="W4" s="149">
        <v>12565.78</v>
      </c>
      <c r="X4" s="149">
        <v>2125.0700000000002</v>
      </c>
      <c r="Y4" s="149">
        <v>6304.75</v>
      </c>
      <c r="Z4" s="149">
        <v>7719.52</v>
      </c>
      <c r="AA4" s="149">
        <v>6038.9</v>
      </c>
      <c r="AB4" s="149">
        <v>2654.37</v>
      </c>
      <c r="AC4" s="149">
        <v>3282.2</v>
      </c>
      <c r="AD4" s="149">
        <v>7229.13</v>
      </c>
      <c r="AE4" s="149">
        <v>4370.3999999999996</v>
      </c>
      <c r="AF4" s="149">
        <v>3045.19</v>
      </c>
      <c r="AG4" s="149">
        <v>10625.93</v>
      </c>
      <c r="AH4" s="149">
        <v>3972.2</v>
      </c>
      <c r="AI4" s="149">
        <v>3012.71</v>
      </c>
      <c r="AJ4" s="149">
        <v>7446.74</v>
      </c>
      <c r="AK4" s="149">
        <v>2690.74</v>
      </c>
      <c r="AL4" s="149">
        <v>4672.83</v>
      </c>
      <c r="AM4" s="149">
        <v>4351.3599999999997</v>
      </c>
      <c r="AN4" s="149">
        <v>1571.54</v>
      </c>
      <c r="AO4" s="149">
        <v>4637.1099999999997</v>
      </c>
      <c r="AP4" s="149">
        <v>1118.55</v>
      </c>
      <c r="AQ4" s="149">
        <v>9367</v>
      </c>
      <c r="AR4" s="149">
        <v>3510.38</v>
      </c>
      <c r="AS4" s="149">
        <v>2417.71</v>
      </c>
      <c r="AT4" s="149">
        <v>9178</v>
      </c>
      <c r="AU4" s="170">
        <v>6684.27</v>
      </c>
      <c r="AV4" s="170">
        <v>4532.4799999999996</v>
      </c>
      <c r="AW4" s="149">
        <v>10977.904</v>
      </c>
      <c r="AX4" s="149">
        <v>5915.97</v>
      </c>
      <c r="AY4" s="149">
        <v>8779.7800000000007</v>
      </c>
      <c r="AZ4" s="149">
        <v>4451</v>
      </c>
      <c r="BA4" s="149">
        <v>4886</v>
      </c>
      <c r="BB4" s="149">
        <v>23304.34</v>
      </c>
      <c r="BC4" s="149">
        <v>7062</v>
      </c>
      <c r="BD4" s="149">
        <v>2327</v>
      </c>
      <c r="BE4" s="149">
        <v>19987.62</v>
      </c>
      <c r="BF4" s="149">
        <v>8330</v>
      </c>
      <c r="BG4" s="149">
        <v>3350</v>
      </c>
      <c r="BH4" s="149">
        <v>4792.32</v>
      </c>
      <c r="BI4" s="149">
        <v>5705</v>
      </c>
      <c r="BJ4" s="149">
        <v>13893</v>
      </c>
      <c r="BK4" s="149">
        <v>2586.6088</v>
      </c>
      <c r="BL4" s="149">
        <v>2957.34</v>
      </c>
      <c r="BM4" s="149">
        <v>1905.93</v>
      </c>
      <c r="BN4" s="149">
        <v>4010</v>
      </c>
      <c r="BO4" s="149">
        <v>7101</v>
      </c>
      <c r="BP4" s="149">
        <v>9688</v>
      </c>
      <c r="BQ4" s="149">
        <v>6832</v>
      </c>
      <c r="BR4" s="149">
        <v>6326</v>
      </c>
      <c r="BS4" s="149">
        <v>13214</v>
      </c>
      <c r="BT4" s="149">
        <v>9965</v>
      </c>
      <c r="BU4" s="149">
        <v>546</v>
      </c>
      <c r="BV4" s="149">
        <v>6094</v>
      </c>
      <c r="BW4" s="149">
        <v>10879</v>
      </c>
      <c r="BX4" s="149">
        <v>5539</v>
      </c>
      <c r="BY4" s="149">
        <v>8406</v>
      </c>
      <c r="BZ4" s="149">
        <v>10895</v>
      </c>
      <c r="CA4" s="149">
        <v>33954</v>
      </c>
      <c r="CB4" s="171">
        <v>12845</v>
      </c>
      <c r="CC4" s="171">
        <v>2540.4</v>
      </c>
      <c r="CD4" s="172">
        <v>2086.7950999999998</v>
      </c>
      <c r="CE4" s="171">
        <v>3513</v>
      </c>
      <c r="CF4" s="171">
        <v>6914</v>
      </c>
      <c r="CG4" s="171">
        <v>9625</v>
      </c>
      <c r="CH4" s="171">
        <v>1197</v>
      </c>
      <c r="CI4" s="171">
        <v>1763.6</v>
      </c>
      <c r="CJ4" s="171">
        <v>4683</v>
      </c>
      <c r="CK4" s="171">
        <v>5333</v>
      </c>
      <c r="CL4" s="171">
        <v>2859</v>
      </c>
      <c r="CM4" s="171">
        <v>2924</v>
      </c>
      <c r="CN4" s="171">
        <v>7613</v>
      </c>
      <c r="CO4" s="171">
        <v>1424</v>
      </c>
      <c r="CP4" s="171">
        <v>2694</v>
      </c>
      <c r="CQ4" s="171">
        <v>1758.82</v>
      </c>
      <c r="CR4" s="171">
        <v>340.97</v>
      </c>
      <c r="CS4" s="171">
        <v>725.5</v>
      </c>
      <c r="CT4" s="170">
        <v>6264.05</v>
      </c>
      <c r="CU4" s="170">
        <v>4600</v>
      </c>
      <c r="CV4" s="149">
        <v>5500</v>
      </c>
      <c r="CW4" s="149">
        <v>7900</v>
      </c>
      <c r="CX4" s="149">
        <v>1200</v>
      </c>
      <c r="CY4" s="149">
        <v>500</v>
      </c>
      <c r="CZ4" s="149">
        <v>2000</v>
      </c>
      <c r="DA4" s="149">
        <v>4900</v>
      </c>
      <c r="DB4" s="149">
        <v>1985.62</v>
      </c>
      <c r="DC4" s="149">
        <v>4958.79</v>
      </c>
      <c r="DD4" s="149">
        <v>2647.13</v>
      </c>
      <c r="DE4" s="149">
        <v>1418.24</v>
      </c>
      <c r="DF4" s="170">
        <v>3913.89</v>
      </c>
      <c r="DG4" s="149">
        <v>517.25</v>
      </c>
      <c r="DH4" s="149"/>
      <c r="DI4" s="169"/>
      <c r="DJ4" s="169"/>
      <c r="DK4" s="169"/>
      <c r="DL4" s="169"/>
      <c r="DM4" s="169"/>
      <c r="DN4" s="169"/>
      <c r="DO4" s="169"/>
      <c r="DP4" s="169"/>
      <c r="DQ4" s="169"/>
      <c r="DR4" s="169"/>
      <c r="DS4" s="169"/>
      <c r="DT4" s="169"/>
      <c r="DU4" s="169"/>
      <c r="DV4" s="169"/>
      <c r="DW4" s="169"/>
    </row>
    <row r="5" spans="1:127" ht="15.6">
      <c r="A5" s="149">
        <v>2012</v>
      </c>
      <c r="B5" s="149">
        <v>47700</v>
      </c>
      <c r="C5" s="149">
        <v>23300</v>
      </c>
      <c r="D5" s="149">
        <v>22987</v>
      </c>
      <c r="E5" s="149">
        <v>16050</v>
      </c>
      <c r="F5" s="149">
        <v>14630</v>
      </c>
      <c r="G5" s="149">
        <v>70754</v>
      </c>
      <c r="H5" s="149">
        <v>18200</v>
      </c>
      <c r="I5" s="149">
        <v>6390</v>
      </c>
      <c r="J5" s="149">
        <v>9951</v>
      </c>
      <c r="K5" s="149">
        <v>20117</v>
      </c>
      <c r="L5" s="149">
        <v>8704.9</v>
      </c>
      <c r="M5" s="149">
        <v>9981.6</v>
      </c>
      <c r="N5" s="149">
        <v>8331</v>
      </c>
      <c r="O5" s="149">
        <v>5093</v>
      </c>
      <c r="P5" s="149">
        <v>42723.68</v>
      </c>
      <c r="Q5" s="149">
        <v>20124.650000000001</v>
      </c>
      <c r="R5" s="149">
        <v>7912.99</v>
      </c>
      <c r="S5" s="149">
        <v>23266.7</v>
      </c>
      <c r="T5" s="149">
        <v>11068.56</v>
      </c>
      <c r="U5" s="149">
        <v>30417.55</v>
      </c>
      <c r="V5" s="149">
        <v>9667.0499999999993</v>
      </c>
      <c r="W5" s="149">
        <v>14574.82</v>
      </c>
      <c r="X5" s="149">
        <v>1950.91</v>
      </c>
      <c r="Y5" s="149">
        <v>6151.64</v>
      </c>
      <c r="Z5" s="149">
        <v>7557.32</v>
      </c>
      <c r="AA5" s="149">
        <v>5971.01</v>
      </c>
      <c r="AB5" s="149">
        <v>2881.17</v>
      </c>
      <c r="AC5" s="149">
        <v>2363.52</v>
      </c>
      <c r="AD5" s="149">
        <v>4049.16</v>
      </c>
      <c r="AE5" s="149">
        <v>4143.79</v>
      </c>
      <c r="AF5" s="149">
        <v>2877.98</v>
      </c>
      <c r="AG5" s="149">
        <v>10787.06</v>
      </c>
      <c r="AH5" s="149">
        <v>5088.78</v>
      </c>
      <c r="AI5" s="149">
        <v>2803.36</v>
      </c>
      <c r="AJ5" s="149">
        <v>6911.48</v>
      </c>
      <c r="AK5" s="149">
        <v>3147.62</v>
      </c>
      <c r="AL5" s="149">
        <v>4316.1499999999996</v>
      </c>
      <c r="AM5" s="149">
        <v>5035.0600000000004</v>
      </c>
      <c r="AN5" s="149">
        <v>1459.19</v>
      </c>
      <c r="AO5" s="149">
        <v>4708.18</v>
      </c>
      <c r="AP5" s="149">
        <v>631.9</v>
      </c>
      <c r="AQ5" s="149">
        <v>10928.7</v>
      </c>
      <c r="AR5" s="149">
        <v>3950.38</v>
      </c>
      <c r="AS5" s="149">
        <v>2442.3200000000002</v>
      </c>
      <c r="AT5" s="149">
        <v>9951.89</v>
      </c>
      <c r="AU5" s="170">
        <v>5714.9</v>
      </c>
      <c r="AV5" s="170">
        <v>2876.83</v>
      </c>
      <c r="AW5" s="149">
        <v>11302.5525</v>
      </c>
      <c r="AX5" s="149">
        <v>4909.84</v>
      </c>
      <c r="AY5" s="149">
        <v>7174.89</v>
      </c>
      <c r="AZ5" s="149">
        <v>4010.12</v>
      </c>
      <c r="BA5" s="149">
        <v>4608.9799999999996</v>
      </c>
      <c r="BB5" s="149">
        <v>20704</v>
      </c>
      <c r="BC5" s="149">
        <v>5092.4399999999996</v>
      </c>
      <c r="BD5" s="149">
        <v>2244</v>
      </c>
      <c r="BE5" s="149">
        <v>20635</v>
      </c>
      <c r="BF5" s="149">
        <v>8515.2800000000007</v>
      </c>
      <c r="BG5" s="149">
        <v>2250</v>
      </c>
      <c r="BH5" s="149">
        <v>4631.67</v>
      </c>
      <c r="BI5" s="149">
        <v>5500</v>
      </c>
      <c r="BJ5" s="149">
        <v>10579</v>
      </c>
      <c r="BK5" s="149">
        <v>4725.4834000000001</v>
      </c>
      <c r="BL5" s="149">
        <v>2137</v>
      </c>
      <c r="BM5" s="149">
        <v>1799.76</v>
      </c>
      <c r="BN5" s="149">
        <v>3777</v>
      </c>
      <c r="BO5" s="149">
        <v>5992</v>
      </c>
      <c r="BP5" s="149">
        <v>6320</v>
      </c>
      <c r="BQ5" s="149">
        <v>13118</v>
      </c>
      <c r="BR5" s="149">
        <v>5208</v>
      </c>
      <c r="BS5" s="149">
        <v>13677</v>
      </c>
      <c r="BT5" s="149">
        <v>12855</v>
      </c>
      <c r="BU5" s="149">
        <v>579</v>
      </c>
      <c r="BV5" s="149">
        <v>4117</v>
      </c>
      <c r="BW5" s="149">
        <v>10099</v>
      </c>
      <c r="BX5" s="149">
        <v>4084</v>
      </c>
      <c r="BY5" s="149">
        <v>6181</v>
      </c>
      <c r="BZ5" s="149">
        <v>6828</v>
      </c>
      <c r="CA5" s="149">
        <v>30611</v>
      </c>
      <c r="CB5" s="171">
        <v>11780</v>
      </c>
      <c r="CC5" s="171">
        <v>2335</v>
      </c>
      <c r="CD5" s="171">
        <v>4011.82</v>
      </c>
      <c r="CE5" s="171">
        <v>3707</v>
      </c>
      <c r="CF5" s="171">
        <v>6386</v>
      </c>
      <c r="CG5" s="171">
        <v>6798</v>
      </c>
      <c r="CH5" s="171">
        <v>399</v>
      </c>
      <c r="CI5" s="171">
        <v>1529.32</v>
      </c>
      <c r="CJ5" s="171">
        <v>3353</v>
      </c>
      <c r="CK5" s="171">
        <v>3947</v>
      </c>
      <c r="CL5" s="171">
        <v>3110</v>
      </c>
      <c r="CM5" s="171">
        <v>6448</v>
      </c>
      <c r="CN5" s="171">
        <v>8404</v>
      </c>
      <c r="CO5" s="171">
        <v>1615</v>
      </c>
      <c r="CP5" s="171">
        <v>232</v>
      </c>
      <c r="CQ5" s="171">
        <v>1028.7460000000001</v>
      </c>
      <c r="CR5" s="171">
        <v>303.56</v>
      </c>
      <c r="CS5" s="171">
        <v>727.97</v>
      </c>
      <c r="CT5" s="170">
        <v>5210.95</v>
      </c>
      <c r="CU5" s="170">
        <v>3200</v>
      </c>
      <c r="CV5" s="149">
        <v>5000</v>
      </c>
      <c r="CW5" s="149">
        <v>9400</v>
      </c>
      <c r="CX5" s="149">
        <v>1300</v>
      </c>
      <c r="CY5" s="149">
        <v>2687.57</v>
      </c>
      <c r="CZ5" s="149">
        <v>2100</v>
      </c>
      <c r="DA5" s="149">
        <v>4800</v>
      </c>
      <c r="DB5" s="149">
        <v>2007.89</v>
      </c>
      <c r="DC5" s="149">
        <v>5323.79</v>
      </c>
      <c r="DD5" s="149">
        <v>2804.55</v>
      </c>
      <c r="DE5" s="149">
        <v>2093.77</v>
      </c>
      <c r="DF5" s="149">
        <v>5465.79</v>
      </c>
      <c r="DG5" s="149">
        <v>532.84</v>
      </c>
      <c r="DH5" s="149"/>
      <c r="DI5" s="169"/>
      <c r="DJ5" s="169"/>
      <c r="DK5" s="169"/>
      <c r="DL5" s="169"/>
      <c r="DM5" s="169"/>
      <c r="DN5" s="169"/>
      <c r="DO5" s="169"/>
      <c r="DP5" s="169"/>
      <c r="DQ5" s="169"/>
      <c r="DR5" s="169"/>
      <c r="DS5" s="169"/>
      <c r="DT5" s="169"/>
      <c r="DU5" s="169"/>
      <c r="DV5" s="169"/>
      <c r="DW5" s="169"/>
    </row>
    <row r="6" spans="1:127" ht="15.6">
      <c r="A6" s="149">
        <v>2013</v>
      </c>
      <c r="B6" s="149">
        <v>45400</v>
      </c>
      <c r="C6" s="149">
        <v>25300</v>
      </c>
      <c r="D6" s="149">
        <v>23093</v>
      </c>
      <c r="E6" s="149">
        <v>15376</v>
      </c>
      <c r="F6" s="149">
        <v>12017</v>
      </c>
      <c r="G6" s="149">
        <v>66916</v>
      </c>
      <c r="H6" s="149">
        <v>14584</v>
      </c>
      <c r="I6" s="149">
        <v>5618</v>
      </c>
      <c r="J6" s="149">
        <v>8348</v>
      </c>
      <c r="K6" s="149">
        <v>17555</v>
      </c>
      <c r="L6" s="149">
        <v>9730.9699999999993</v>
      </c>
      <c r="M6" s="149">
        <v>9651.4</v>
      </c>
      <c r="N6" s="149">
        <v>7514</v>
      </c>
      <c r="O6" s="149">
        <v>4850</v>
      </c>
      <c r="P6" s="149">
        <v>39186.39</v>
      </c>
      <c r="Q6" s="149">
        <v>19666.240000000002</v>
      </c>
      <c r="R6" s="149">
        <v>7433.26</v>
      </c>
      <c r="S6" s="149">
        <v>21170.95</v>
      </c>
      <c r="T6" s="149">
        <v>10788.86</v>
      </c>
      <c r="U6" s="149">
        <v>27244.73</v>
      </c>
      <c r="V6" s="149">
        <v>8709.7099999999991</v>
      </c>
      <c r="W6" s="149">
        <v>14856.48</v>
      </c>
      <c r="X6" s="149">
        <v>2093.7600000000002</v>
      </c>
      <c r="Y6" s="149">
        <v>6278.31</v>
      </c>
      <c r="Z6" s="149">
        <v>6245.63</v>
      </c>
      <c r="AA6" s="149">
        <v>6017.56</v>
      </c>
      <c r="AB6" s="149">
        <v>2519.9899999999998</v>
      </c>
      <c r="AC6" s="149">
        <v>2055.21</v>
      </c>
      <c r="AD6" s="149">
        <v>3962.57</v>
      </c>
      <c r="AE6" s="149">
        <v>4171.76</v>
      </c>
      <c r="AF6" s="149">
        <v>2820.23</v>
      </c>
      <c r="AG6" s="149">
        <v>10686.25</v>
      </c>
      <c r="AH6" s="149">
        <v>6459.91</v>
      </c>
      <c r="AI6" s="149">
        <v>2688.65</v>
      </c>
      <c r="AJ6" s="149">
        <v>6744.69</v>
      </c>
      <c r="AK6" s="149">
        <v>3779.42</v>
      </c>
      <c r="AL6" s="149">
        <v>5749.31</v>
      </c>
      <c r="AM6" s="149">
        <v>5654</v>
      </c>
      <c r="AN6" s="149">
        <v>2174.25</v>
      </c>
      <c r="AO6" s="149">
        <v>4862.83</v>
      </c>
      <c r="AP6" s="149">
        <v>625.83000000000004</v>
      </c>
      <c r="AQ6" s="149">
        <v>10602.3</v>
      </c>
      <c r="AR6" s="149">
        <v>6430.88</v>
      </c>
      <c r="AS6" s="149">
        <v>2352.87</v>
      </c>
      <c r="AT6" s="149">
        <v>11049.82</v>
      </c>
      <c r="AU6" s="170">
        <v>5394.86</v>
      </c>
      <c r="AV6" s="170">
        <v>2803.25</v>
      </c>
      <c r="AW6" s="149">
        <v>10737.7497</v>
      </c>
      <c r="AX6" s="149">
        <v>3934.67</v>
      </c>
      <c r="AY6" s="149">
        <v>6584.48</v>
      </c>
      <c r="AZ6" s="149">
        <v>3539.41</v>
      </c>
      <c r="BA6" s="149">
        <v>4799.91</v>
      </c>
      <c r="BB6" s="149">
        <v>18814.669999999998</v>
      </c>
      <c r="BC6" s="149">
        <v>5037</v>
      </c>
      <c r="BD6" s="149">
        <v>2144</v>
      </c>
      <c r="BE6" s="149">
        <v>18419</v>
      </c>
      <c r="BF6" s="149">
        <v>8019.73</v>
      </c>
      <c r="BG6" s="149">
        <v>2278</v>
      </c>
      <c r="BH6" s="149">
        <v>3824.65</v>
      </c>
      <c r="BI6" s="149">
        <v>5111</v>
      </c>
      <c r="BJ6" s="149">
        <v>10387</v>
      </c>
      <c r="BK6" s="149">
        <v>3030.1280000000002</v>
      </c>
      <c r="BL6" s="149">
        <v>2017.96</v>
      </c>
      <c r="BM6" s="149">
        <v>1771.18</v>
      </c>
      <c r="BN6" s="149">
        <v>4049</v>
      </c>
      <c r="BO6" s="149">
        <v>7231</v>
      </c>
      <c r="BP6" s="149">
        <v>5526</v>
      </c>
      <c r="BQ6" s="149">
        <v>7469</v>
      </c>
      <c r="BR6" s="149">
        <v>9135</v>
      </c>
      <c r="BS6" s="149">
        <v>12686</v>
      </c>
      <c r="BT6" s="149">
        <v>11601</v>
      </c>
      <c r="BU6" s="149">
        <v>552</v>
      </c>
      <c r="BV6" s="149">
        <v>4970</v>
      </c>
      <c r="BW6" s="149">
        <v>9014</v>
      </c>
      <c r="BX6" s="149">
        <v>4073</v>
      </c>
      <c r="BY6" s="149">
        <v>6246</v>
      </c>
      <c r="BZ6" s="149">
        <v>7159</v>
      </c>
      <c r="CA6" s="149">
        <v>33450</v>
      </c>
      <c r="CB6" s="171">
        <v>10524</v>
      </c>
      <c r="CC6" s="171">
        <v>1828</v>
      </c>
      <c r="CD6" s="171">
        <v>4137.5</v>
      </c>
      <c r="CE6" s="171">
        <v>3541</v>
      </c>
      <c r="CF6" s="171">
        <v>6638</v>
      </c>
      <c r="CG6" s="171">
        <v>5788</v>
      </c>
      <c r="CH6" s="171">
        <v>374</v>
      </c>
      <c r="CI6" s="171">
        <v>1466</v>
      </c>
      <c r="CJ6" s="171">
        <v>3236</v>
      </c>
      <c r="CK6" s="171">
        <v>4297</v>
      </c>
      <c r="CL6" s="171">
        <v>3229</v>
      </c>
      <c r="CM6" s="171">
        <v>3974</v>
      </c>
      <c r="CN6" s="171">
        <v>5825</v>
      </c>
      <c r="CO6" s="171">
        <v>3368</v>
      </c>
      <c r="CP6" s="171">
        <v>2062</v>
      </c>
      <c r="CQ6" s="171">
        <v>1207.6400000000001</v>
      </c>
      <c r="CR6" s="171">
        <v>317.26</v>
      </c>
      <c r="CS6" s="171">
        <v>710.6</v>
      </c>
      <c r="CT6" s="170">
        <v>4808.46</v>
      </c>
      <c r="CU6" s="170">
        <v>2000</v>
      </c>
      <c r="CV6" s="149">
        <v>5000</v>
      </c>
      <c r="CW6" s="149">
        <v>9000</v>
      </c>
      <c r="CX6" s="149">
        <v>1000</v>
      </c>
      <c r="CY6" s="149">
        <v>2807.61</v>
      </c>
      <c r="CZ6" s="149">
        <v>3000</v>
      </c>
      <c r="DA6" s="149">
        <v>5000</v>
      </c>
      <c r="DB6" s="149">
        <v>2262.4899999999998</v>
      </c>
      <c r="DC6" s="149">
        <v>4092.56</v>
      </c>
      <c r="DD6" s="149">
        <v>2562.98</v>
      </c>
      <c r="DE6" s="149">
        <v>2097.02</v>
      </c>
      <c r="DF6" s="149">
        <v>6197.48</v>
      </c>
      <c r="DG6" s="149">
        <v>761.91</v>
      </c>
      <c r="DH6" s="149"/>
      <c r="DI6" s="169"/>
      <c r="DJ6" s="169"/>
      <c r="DK6" s="169"/>
      <c r="DL6" s="169"/>
      <c r="DM6" s="169"/>
      <c r="DN6" s="169"/>
      <c r="DO6" s="169"/>
      <c r="DP6" s="169"/>
      <c r="DQ6" s="169"/>
      <c r="DR6" s="169"/>
      <c r="DS6" s="169"/>
      <c r="DT6" s="169"/>
      <c r="DU6" s="169"/>
      <c r="DV6" s="169"/>
      <c r="DW6" s="169"/>
    </row>
    <row r="7" spans="1:127" ht="15.6">
      <c r="A7" s="149">
        <v>2014</v>
      </c>
      <c r="B7" s="149">
        <v>43900</v>
      </c>
      <c r="C7" s="149">
        <v>21600</v>
      </c>
      <c r="D7" s="149">
        <v>21546.799999999999</v>
      </c>
      <c r="E7" s="149">
        <v>10774</v>
      </c>
      <c r="F7" s="149">
        <v>11909</v>
      </c>
      <c r="G7" s="149">
        <v>61438</v>
      </c>
      <c r="H7" s="149">
        <v>15809</v>
      </c>
      <c r="I7" s="149">
        <v>6204</v>
      </c>
      <c r="J7" s="149">
        <v>7989</v>
      </c>
      <c r="K7" s="149">
        <v>17472</v>
      </c>
      <c r="L7" s="149">
        <v>8790.0499999999993</v>
      </c>
      <c r="M7" s="149">
        <v>9085</v>
      </c>
      <c r="N7" s="149">
        <v>7376</v>
      </c>
      <c r="O7" s="149">
        <v>4930</v>
      </c>
      <c r="P7" s="149">
        <v>35370.160000000003</v>
      </c>
      <c r="Q7" s="149">
        <v>16545.63</v>
      </c>
      <c r="R7" s="149">
        <v>6020.39</v>
      </c>
      <c r="S7" s="149">
        <v>20635.93</v>
      </c>
      <c r="T7" s="149">
        <v>10019.59</v>
      </c>
      <c r="U7" s="149">
        <v>26341.200000000001</v>
      </c>
      <c r="V7" s="149">
        <v>7626.54</v>
      </c>
      <c r="W7" s="149">
        <v>12478.25</v>
      </c>
      <c r="X7" s="149">
        <v>2150.44</v>
      </c>
      <c r="Y7" s="149">
        <v>6065.02</v>
      </c>
      <c r="Z7" s="149">
        <v>6127.24</v>
      </c>
      <c r="AA7" s="149">
        <v>6919.68</v>
      </c>
      <c r="AB7" s="149">
        <v>2276.9699999999998</v>
      </c>
      <c r="AC7" s="149">
        <v>2754.64</v>
      </c>
      <c r="AD7" s="149">
        <v>4029.29</v>
      </c>
      <c r="AE7" s="149">
        <v>3036.62</v>
      </c>
      <c r="AF7" s="149">
        <v>2640.27</v>
      </c>
      <c r="AG7" s="149">
        <v>10649.9</v>
      </c>
      <c r="AH7" s="149">
        <v>5755.26</v>
      </c>
      <c r="AI7" s="149">
        <v>2740.09</v>
      </c>
      <c r="AJ7" s="149">
        <v>7338.23</v>
      </c>
      <c r="AK7" s="149">
        <v>3899.59</v>
      </c>
      <c r="AL7" s="149">
        <v>3893.16</v>
      </c>
      <c r="AM7" s="149">
        <v>5693</v>
      </c>
      <c r="AN7" s="149">
        <v>2648.36</v>
      </c>
      <c r="AO7" s="149">
        <v>4661.41</v>
      </c>
      <c r="AP7" s="149">
        <v>643.79</v>
      </c>
      <c r="AQ7" s="149">
        <v>8655.7000000000007</v>
      </c>
      <c r="AR7" s="149">
        <v>6852.11</v>
      </c>
      <c r="AS7" s="149">
        <v>1902.69</v>
      </c>
      <c r="AT7" s="149">
        <v>10738.7</v>
      </c>
      <c r="AU7" s="170">
        <v>4746.2700000000004</v>
      </c>
      <c r="AV7" s="170">
        <v>2215.91</v>
      </c>
      <c r="AW7" s="149">
        <v>11434.1574</v>
      </c>
      <c r="AX7" s="149">
        <v>3265.89</v>
      </c>
      <c r="AY7" s="149">
        <v>7072.35</v>
      </c>
      <c r="AZ7" s="149">
        <v>2923.94</v>
      </c>
      <c r="BA7" s="149">
        <v>5047.92</v>
      </c>
      <c r="BB7" s="149">
        <v>17097.45</v>
      </c>
      <c r="BC7" s="149">
        <v>5812.13</v>
      </c>
      <c r="BD7" s="149">
        <v>2112</v>
      </c>
      <c r="BE7" s="149">
        <v>17763</v>
      </c>
      <c r="BF7" s="149">
        <v>8412.31</v>
      </c>
      <c r="BG7" s="149">
        <v>1710</v>
      </c>
      <c r="BH7" s="149">
        <v>3407.21</v>
      </c>
      <c r="BI7" s="149">
        <v>4900</v>
      </c>
      <c r="BJ7" s="149">
        <v>9923</v>
      </c>
      <c r="BK7" s="149">
        <v>3011</v>
      </c>
      <c r="BL7" s="149">
        <v>1917.85</v>
      </c>
      <c r="BM7" s="149">
        <v>1700</v>
      </c>
      <c r="BN7" s="149">
        <v>4397</v>
      </c>
      <c r="BO7" s="149">
        <v>5929</v>
      </c>
      <c r="BP7" s="149">
        <v>5260</v>
      </c>
      <c r="BQ7" s="149">
        <v>6466</v>
      </c>
      <c r="BR7" s="149">
        <v>6771</v>
      </c>
      <c r="BS7" s="149">
        <v>10468</v>
      </c>
      <c r="BT7" s="149">
        <v>10202</v>
      </c>
      <c r="BU7" s="149">
        <v>546</v>
      </c>
      <c r="BV7" s="149">
        <v>4794</v>
      </c>
      <c r="BW7" s="149">
        <v>8898</v>
      </c>
      <c r="BX7" s="149">
        <v>3811</v>
      </c>
      <c r="BY7" s="149">
        <v>6454</v>
      </c>
      <c r="BZ7" s="149">
        <v>5519</v>
      </c>
      <c r="CA7" s="149">
        <v>34968</v>
      </c>
      <c r="CB7" s="171">
        <v>10064</v>
      </c>
      <c r="CC7" s="171">
        <v>1684</v>
      </c>
      <c r="CD7" s="171">
        <v>2553</v>
      </c>
      <c r="CE7" s="171">
        <v>3084</v>
      </c>
      <c r="CF7" s="171">
        <v>6506</v>
      </c>
      <c r="CG7" s="171">
        <v>5614</v>
      </c>
      <c r="CH7" s="171">
        <v>329</v>
      </c>
      <c r="CI7" s="171">
        <v>1478</v>
      </c>
      <c r="CJ7" s="171">
        <v>2993</v>
      </c>
      <c r="CK7" s="171">
        <v>4588</v>
      </c>
      <c r="CL7" s="171">
        <v>2537</v>
      </c>
      <c r="CM7" s="171">
        <v>3974</v>
      </c>
      <c r="CN7" s="171">
        <v>8560</v>
      </c>
      <c r="CO7" s="171">
        <v>1758</v>
      </c>
      <c r="CP7" s="171">
        <v>2222</v>
      </c>
      <c r="CQ7" s="171">
        <v>966.74</v>
      </c>
      <c r="CR7" s="171">
        <v>293.83999999999997</v>
      </c>
      <c r="CS7" s="171">
        <v>820.19</v>
      </c>
      <c r="CT7" s="170">
        <v>3747.32</v>
      </c>
      <c r="CU7" s="170">
        <v>2300</v>
      </c>
      <c r="CV7" s="149">
        <v>5500</v>
      </c>
      <c r="CW7" s="149">
        <v>7900</v>
      </c>
      <c r="CX7" s="149">
        <v>1500</v>
      </c>
      <c r="CY7" s="149">
        <v>542.20000000000005</v>
      </c>
      <c r="CZ7" s="149">
        <v>2400</v>
      </c>
      <c r="DA7" s="149">
        <v>3700</v>
      </c>
      <c r="DB7" s="149">
        <v>2894.93</v>
      </c>
      <c r="DC7" s="149">
        <v>4394.3999999999996</v>
      </c>
      <c r="DD7" s="149">
        <v>2777.76</v>
      </c>
      <c r="DE7" s="149">
        <v>1680.63</v>
      </c>
      <c r="DF7" s="149">
        <v>9852</v>
      </c>
      <c r="DG7" s="149">
        <v>850.35</v>
      </c>
      <c r="DH7" s="149"/>
      <c r="DI7" s="169"/>
      <c r="DJ7" s="169"/>
      <c r="DK7" s="169"/>
      <c r="DL7" s="169"/>
      <c r="DM7" s="169"/>
      <c r="DN7" s="169"/>
      <c r="DO7" s="169"/>
      <c r="DP7" s="169"/>
      <c r="DQ7" s="169"/>
      <c r="DR7" s="169"/>
      <c r="DS7" s="169"/>
      <c r="DT7" s="169"/>
      <c r="DU7" s="169"/>
      <c r="DV7" s="169"/>
      <c r="DW7" s="169"/>
    </row>
    <row r="8" spans="1:127" ht="15.6">
      <c r="A8" s="149">
        <v>2015</v>
      </c>
      <c r="B8" s="149">
        <v>46900</v>
      </c>
      <c r="C8" s="149">
        <v>23206.32</v>
      </c>
      <c r="D8" s="149">
        <v>21993</v>
      </c>
      <c r="E8" s="149">
        <v>10968</v>
      </c>
      <c r="F8" s="149">
        <v>12977</v>
      </c>
      <c r="G8" s="149">
        <v>60506</v>
      </c>
      <c r="H8" s="149">
        <v>15470</v>
      </c>
      <c r="I8" s="149">
        <v>7339</v>
      </c>
      <c r="J8" s="149">
        <v>6984</v>
      </c>
      <c r="K8" s="149">
        <v>16193</v>
      </c>
      <c r="L8" s="149">
        <v>8282.57</v>
      </c>
      <c r="M8" s="149">
        <v>9058.7999999999993</v>
      </c>
      <c r="N8" s="149">
        <v>7957</v>
      </c>
      <c r="O8" s="149">
        <v>4397</v>
      </c>
      <c r="P8" s="149">
        <v>33807.050000000003</v>
      </c>
      <c r="Q8" s="149">
        <v>16097.67</v>
      </c>
      <c r="R8" s="149">
        <v>6277.76</v>
      </c>
      <c r="S8" s="149">
        <v>21947.15</v>
      </c>
      <c r="T8" s="149">
        <v>8610.83</v>
      </c>
      <c r="U8" s="149">
        <v>26068.59</v>
      </c>
      <c r="V8" s="149">
        <v>7638.23</v>
      </c>
      <c r="W8" s="149">
        <v>12742.18</v>
      </c>
      <c r="X8" s="149">
        <v>2202.16</v>
      </c>
      <c r="Y8" s="149">
        <v>6251.45</v>
      </c>
      <c r="Z8" s="149">
        <v>5710.19</v>
      </c>
      <c r="AA8" s="149">
        <v>5334.98</v>
      </c>
      <c r="AB8" s="149">
        <v>5377.67</v>
      </c>
      <c r="AC8" s="149">
        <v>3501.66</v>
      </c>
      <c r="AD8" s="149">
        <v>6126.77</v>
      </c>
      <c r="AE8" s="149">
        <v>2474.02</v>
      </c>
      <c r="AF8" s="149">
        <v>2946.11</v>
      </c>
      <c r="AG8" s="149">
        <v>9112.06</v>
      </c>
      <c r="AH8" s="149">
        <v>5859.72</v>
      </c>
      <c r="AI8" s="149">
        <v>2443.29</v>
      </c>
      <c r="AJ8" s="149">
        <v>7694.53</v>
      </c>
      <c r="AK8" s="149">
        <v>4933.2700000000004</v>
      </c>
      <c r="AL8" s="149">
        <v>3664.98</v>
      </c>
      <c r="AM8" s="149">
        <v>5338</v>
      </c>
      <c r="AN8" s="149">
        <v>1422.11</v>
      </c>
      <c r="AO8" s="149">
        <v>4469.63</v>
      </c>
      <c r="AP8" s="149">
        <v>736.62</v>
      </c>
      <c r="AQ8" s="149">
        <v>10016.1</v>
      </c>
      <c r="AR8" s="149">
        <v>6271.25</v>
      </c>
      <c r="AS8" s="149">
        <v>1549.25</v>
      </c>
      <c r="AT8" s="149">
        <v>16786.419999999998</v>
      </c>
      <c r="AU8" s="170">
        <v>5609.11</v>
      </c>
      <c r="AV8" s="170">
        <v>2531.3000000000002</v>
      </c>
      <c r="AW8" s="149">
        <v>12509.870999999999</v>
      </c>
      <c r="AX8" s="149">
        <v>3687.08</v>
      </c>
      <c r="AY8" s="149">
        <v>7824.35</v>
      </c>
      <c r="AZ8" s="149">
        <v>3057.17</v>
      </c>
      <c r="BA8" s="149">
        <v>6570.44</v>
      </c>
      <c r="BB8" s="149">
        <v>15452.85</v>
      </c>
      <c r="BC8" s="149">
        <v>5313.2</v>
      </c>
      <c r="BD8" s="149">
        <v>2105</v>
      </c>
      <c r="BE8" s="149">
        <v>18130</v>
      </c>
      <c r="BF8" s="149">
        <v>8183.99</v>
      </c>
      <c r="BG8" s="149">
        <v>2278</v>
      </c>
      <c r="BH8" s="149">
        <v>3576.59</v>
      </c>
      <c r="BI8" s="149">
        <v>4573</v>
      </c>
      <c r="BJ8" s="149">
        <v>10897</v>
      </c>
      <c r="BK8" s="149">
        <v>2989</v>
      </c>
      <c r="BL8" s="149">
        <v>1876.42</v>
      </c>
      <c r="BM8" s="149">
        <v>1606</v>
      </c>
      <c r="BN8" s="149">
        <v>5102</v>
      </c>
      <c r="BO8" s="149">
        <v>3967</v>
      </c>
      <c r="BP8" s="149">
        <v>5165</v>
      </c>
      <c r="BQ8" s="149">
        <v>6103</v>
      </c>
      <c r="BR8" s="149">
        <v>4732</v>
      </c>
      <c r="BS8" s="149">
        <v>11375</v>
      </c>
      <c r="BT8" s="149">
        <v>9799</v>
      </c>
      <c r="BU8" s="149">
        <v>541</v>
      </c>
      <c r="BV8" s="149">
        <v>5388</v>
      </c>
      <c r="BW8" s="149">
        <v>8682</v>
      </c>
      <c r="BX8" s="149">
        <v>3619</v>
      </c>
      <c r="BY8" s="149">
        <v>5382</v>
      </c>
      <c r="BZ8" s="149">
        <v>4806</v>
      </c>
      <c r="CA8" s="149">
        <v>35524</v>
      </c>
      <c r="CB8" s="171">
        <v>11453</v>
      </c>
      <c r="CC8" s="171">
        <v>1693</v>
      </c>
      <c r="CD8" s="171">
        <v>2432</v>
      </c>
      <c r="CE8" s="171">
        <v>3745</v>
      </c>
      <c r="CF8" s="171">
        <v>5411</v>
      </c>
      <c r="CG8" s="171">
        <v>6890</v>
      </c>
      <c r="CH8" s="171">
        <v>407</v>
      </c>
      <c r="CI8" s="171">
        <v>1419</v>
      </c>
      <c r="CJ8" s="171">
        <v>2617</v>
      </c>
      <c r="CK8" s="171">
        <v>5098</v>
      </c>
      <c r="CL8" s="171">
        <v>2614</v>
      </c>
      <c r="CM8" s="171">
        <v>6402</v>
      </c>
      <c r="CN8" s="171">
        <v>12295.68</v>
      </c>
      <c r="CO8" s="171">
        <v>1337</v>
      </c>
      <c r="CP8" s="171">
        <v>2068</v>
      </c>
      <c r="CQ8" s="171">
        <v>815.48</v>
      </c>
      <c r="CR8" s="171">
        <v>165.49</v>
      </c>
      <c r="CS8" s="171">
        <v>821.97</v>
      </c>
      <c r="CT8" s="170">
        <v>3917.48</v>
      </c>
      <c r="CU8" s="170">
        <v>1800</v>
      </c>
      <c r="CV8" s="149">
        <v>5400</v>
      </c>
      <c r="CW8" s="149">
        <v>6700</v>
      </c>
      <c r="CX8" s="149">
        <v>1500</v>
      </c>
      <c r="CY8" s="149">
        <v>293.79000000000002</v>
      </c>
      <c r="CZ8" s="149">
        <v>3600</v>
      </c>
      <c r="DA8" s="149">
        <v>6400</v>
      </c>
      <c r="DB8" s="149">
        <v>2700.34</v>
      </c>
      <c r="DC8" s="149">
        <v>4098.6899999999996</v>
      </c>
      <c r="DD8" s="149">
        <v>2547.46</v>
      </c>
      <c r="DE8" s="149">
        <v>1429.16</v>
      </c>
      <c r="DF8" s="149">
        <v>9102.5499999999993</v>
      </c>
      <c r="DG8" s="149">
        <v>817.37</v>
      </c>
      <c r="DH8" s="149"/>
      <c r="DI8" s="169"/>
      <c r="DJ8" s="169"/>
      <c r="DK8" s="169"/>
      <c r="DL8" s="169"/>
      <c r="DM8" s="169"/>
      <c r="DN8" s="169"/>
      <c r="DO8" s="169"/>
      <c r="DP8" s="169"/>
      <c r="DQ8" s="169"/>
      <c r="DR8" s="169"/>
      <c r="DS8" s="169"/>
      <c r="DT8" s="169"/>
      <c r="DU8" s="169"/>
      <c r="DV8" s="169"/>
      <c r="DW8" s="169"/>
    </row>
    <row r="9" spans="1:127" ht="15.6">
      <c r="A9" s="149">
        <v>2016</v>
      </c>
      <c r="B9" s="149">
        <v>36600</v>
      </c>
      <c r="C9" s="149">
        <v>21600</v>
      </c>
      <c r="D9" s="149">
        <v>20935</v>
      </c>
      <c r="E9" s="149">
        <v>8694</v>
      </c>
      <c r="F9" s="149">
        <v>12178</v>
      </c>
      <c r="G9" s="149">
        <v>48437</v>
      </c>
      <c r="H9" s="149">
        <v>15367</v>
      </c>
      <c r="I9" s="149">
        <v>6769</v>
      </c>
      <c r="J9" s="149">
        <v>6624</v>
      </c>
      <c r="K9" s="149">
        <v>14207</v>
      </c>
      <c r="L9" s="149">
        <v>7812</v>
      </c>
      <c r="M9" s="149">
        <v>8005.6</v>
      </c>
      <c r="N9" s="149">
        <v>5687</v>
      </c>
      <c r="O9" s="149">
        <v>5322</v>
      </c>
      <c r="P9" s="149">
        <v>28382</v>
      </c>
      <c r="Q9" s="149">
        <v>15760.36</v>
      </c>
      <c r="R9" s="149">
        <v>5012.26</v>
      </c>
      <c r="S9" s="149">
        <v>19763.29</v>
      </c>
      <c r="T9" s="149">
        <v>8531.52</v>
      </c>
      <c r="U9" s="149">
        <v>24383.200000000001</v>
      </c>
      <c r="V9" s="149">
        <v>6466.59</v>
      </c>
      <c r="W9" s="149">
        <v>10692.59</v>
      </c>
      <c r="X9" s="149">
        <v>1438.77</v>
      </c>
      <c r="Y9" s="149">
        <v>5725.07</v>
      </c>
      <c r="Z9" s="149">
        <v>3757.17</v>
      </c>
      <c r="AA9" s="149">
        <v>5129.79</v>
      </c>
      <c r="AB9" s="149">
        <v>3661.13</v>
      </c>
      <c r="AC9" s="149">
        <v>1878.64</v>
      </c>
      <c r="AD9" s="149">
        <v>3572.48</v>
      </c>
      <c r="AE9" s="149">
        <v>1917.02</v>
      </c>
      <c r="AF9" s="149">
        <v>2500.2399999999998</v>
      </c>
      <c r="AG9" s="149">
        <v>4081.81</v>
      </c>
      <c r="AH9" s="149">
        <v>3798.99</v>
      </c>
      <c r="AI9" s="149">
        <v>809.78</v>
      </c>
      <c r="AJ9" s="149">
        <v>7557.72</v>
      </c>
      <c r="AK9" s="149">
        <v>3302.06</v>
      </c>
      <c r="AL9" s="149">
        <v>1810.72</v>
      </c>
      <c r="AM9" s="149">
        <v>3935</v>
      </c>
      <c r="AN9" s="149">
        <v>945.17</v>
      </c>
      <c r="AO9" s="149">
        <v>4017.79</v>
      </c>
      <c r="AP9" s="149">
        <v>706.66</v>
      </c>
      <c r="AQ9" s="149">
        <v>10258.1</v>
      </c>
      <c r="AR9" s="149">
        <v>3257.95</v>
      </c>
      <c r="AS9" s="149">
        <v>29989.87</v>
      </c>
      <c r="AT9" s="149">
        <v>8561.1</v>
      </c>
      <c r="AU9" s="170">
        <v>3276.68</v>
      </c>
      <c r="AV9" s="170">
        <v>1667.42</v>
      </c>
      <c r="AW9" s="149">
        <v>11320.862800000001</v>
      </c>
      <c r="AX9" s="149">
        <v>3584.1</v>
      </c>
      <c r="AY9" s="149">
        <v>5505.76</v>
      </c>
      <c r="AZ9" s="149">
        <v>3180.42</v>
      </c>
      <c r="BA9" s="149">
        <v>6124.22</v>
      </c>
      <c r="BB9" s="149">
        <v>12623.04</v>
      </c>
      <c r="BC9" s="149">
        <v>4375</v>
      </c>
      <c r="BD9" s="149">
        <v>1262</v>
      </c>
      <c r="BE9" s="149">
        <v>5919.24</v>
      </c>
      <c r="BF9" s="149">
        <v>5380.18</v>
      </c>
      <c r="BG9" s="149">
        <v>1270.05</v>
      </c>
      <c r="BH9" s="149">
        <v>2053.02</v>
      </c>
      <c r="BI9" s="149">
        <v>4405</v>
      </c>
      <c r="BJ9" s="149">
        <v>5167.43</v>
      </c>
      <c r="BK9" s="149">
        <v>1664</v>
      </c>
      <c r="BL9" s="149">
        <v>1420.78</v>
      </c>
      <c r="BM9" s="149">
        <v>472</v>
      </c>
      <c r="BN9" s="149">
        <v>4287</v>
      </c>
      <c r="BO9" s="149">
        <v>3851</v>
      </c>
      <c r="BP9" s="149">
        <v>3254</v>
      </c>
      <c r="BQ9" s="149">
        <v>5688</v>
      </c>
      <c r="BR9" s="149">
        <v>1978</v>
      </c>
      <c r="BS9" s="149">
        <v>8207</v>
      </c>
      <c r="BT9" s="149">
        <v>4064</v>
      </c>
      <c r="BU9" s="149">
        <v>88</v>
      </c>
      <c r="BV9" s="149">
        <v>4581</v>
      </c>
      <c r="BW9" s="149">
        <v>4520</v>
      </c>
      <c r="BX9" s="149">
        <v>1629</v>
      </c>
      <c r="BY9" s="149">
        <v>2579</v>
      </c>
      <c r="BZ9" s="149">
        <v>2821</v>
      </c>
      <c r="CA9" s="149">
        <v>27837</v>
      </c>
      <c r="CB9" s="171">
        <v>9262</v>
      </c>
      <c r="CC9" s="171">
        <v>1262</v>
      </c>
      <c r="CD9" s="171">
        <v>3345.06</v>
      </c>
      <c r="CE9" s="171">
        <v>3050</v>
      </c>
      <c r="CF9" s="171">
        <v>4191</v>
      </c>
      <c r="CG9" s="171">
        <v>2576</v>
      </c>
      <c r="CH9" s="171">
        <v>332</v>
      </c>
      <c r="CI9" s="171">
        <v>1372.58</v>
      </c>
      <c r="CJ9" s="171">
        <v>2810</v>
      </c>
      <c r="CK9" s="171">
        <v>4398</v>
      </c>
      <c r="CL9" s="173">
        <v>2872.1910256873798</v>
      </c>
      <c r="CM9" s="173">
        <v>2216.3634388956598</v>
      </c>
      <c r="CN9" s="171">
        <v>8715.36</v>
      </c>
      <c r="CO9" s="171">
        <v>1337</v>
      </c>
      <c r="CP9" s="173">
        <v>2270.1724158174802</v>
      </c>
      <c r="CQ9" s="171">
        <v>633.65</v>
      </c>
      <c r="CR9" s="171">
        <v>99.54</v>
      </c>
      <c r="CS9" s="171">
        <v>394.56</v>
      </c>
      <c r="CT9" s="170">
        <v>5359</v>
      </c>
      <c r="CU9" s="170">
        <v>2600</v>
      </c>
      <c r="CV9" s="149">
        <v>5200</v>
      </c>
      <c r="CW9" s="149">
        <v>7500</v>
      </c>
      <c r="CX9" s="149">
        <v>1300</v>
      </c>
      <c r="CY9" s="149">
        <v>3053.96</v>
      </c>
      <c r="CZ9" s="149">
        <v>4500</v>
      </c>
      <c r="DA9" s="149">
        <v>4700</v>
      </c>
      <c r="DB9" s="149">
        <v>3767.79</v>
      </c>
      <c r="DC9" s="149">
        <v>4014.33</v>
      </c>
      <c r="DD9" s="149">
        <v>1590.45</v>
      </c>
      <c r="DE9" s="149">
        <v>300.16000000000003</v>
      </c>
      <c r="DF9" s="149">
        <v>3316.52</v>
      </c>
      <c r="DG9" s="149">
        <v>355.89</v>
      </c>
      <c r="DH9" s="149"/>
      <c r="DI9" s="169"/>
      <c r="DJ9" s="169"/>
      <c r="DK9" s="169"/>
      <c r="DL9" s="169"/>
      <c r="DM9" s="169"/>
      <c r="DN9" s="169"/>
      <c r="DO9" s="169"/>
      <c r="DP9" s="169"/>
      <c r="DQ9" s="169"/>
      <c r="DR9" s="169"/>
      <c r="DS9" s="169"/>
      <c r="DT9" s="169"/>
      <c r="DU9" s="169"/>
      <c r="DV9" s="169"/>
      <c r="DW9" s="169"/>
    </row>
    <row r="10" spans="1:127" ht="15.6">
      <c r="A10" s="149">
        <v>2017</v>
      </c>
      <c r="B10" s="149">
        <v>31600</v>
      </c>
      <c r="C10" s="149">
        <v>15000</v>
      </c>
      <c r="D10" s="149">
        <v>20783</v>
      </c>
      <c r="E10" s="149">
        <v>3449</v>
      </c>
      <c r="F10" s="149">
        <v>13315</v>
      </c>
      <c r="G10" s="149">
        <v>42380</v>
      </c>
      <c r="H10" s="149">
        <v>13372</v>
      </c>
      <c r="I10" s="149">
        <v>4860</v>
      </c>
      <c r="J10" s="149">
        <v>3690</v>
      </c>
      <c r="K10" s="149">
        <v>11003</v>
      </c>
      <c r="L10" s="149">
        <v>6006.1</v>
      </c>
      <c r="M10" s="149">
        <v>5865.3</v>
      </c>
      <c r="N10" s="149">
        <v>4596</v>
      </c>
      <c r="O10" s="149">
        <v>5652</v>
      </c>
      <c r="P10" s="149">
        <v>24559.49</v>
      </c>
      <c r="Q10" s="149">
        <v>14426.1</v>
      </c>
      <c r="R10" s="149">
        <v>4248.83</v>
      </c>
      <c r="S10" s="149">
        <v>19695.48</v>
      </c>
      <c r="T10" s="149">
        <v>8469.98</v>
      </c>
      <c r="U10" s="149">
        <v>25057.34</v>
      </c>
      <c r="V10" s="149">
        <v>6405.91</v>
      </c>
      <c r="W10" s="149">
        <v>10668.37</v>
      </c>
      <c r="X10" s="149">
        <v>1249.6300000000001</v>
      </c>
      <c r="Y10" s="149">
        <v>5124.9399999999996</v>
      </c>
      <c r="Z10" s="149">
        <v>3012.56</v>
      </c>
      <c r="AA10" s="149">
        <v>4389.46</v>
      </c>
      <c r="AB10" s="149">
        <v>1726.57</v>
      </c>
      <c r="AC10" s="149">
        <v>1934.08</v>
      </c>
      <c r="AD10" s="149">
        <v>2241.44</v>
      </c>
      <c r="AE10" s="149">
        <v>1714.91</v>
      </c>
      <c r="AF10" s="149">
        <v>2143.77</v>
      </c>
      <c r="AG10" s="149">
        <v>4991.59</v>
      </c>
      <c r="AH10" s="149">
        <v>2360.4699999999998</v>
      </c>
      <c r="AI10" s="149">
        <v>686.15</v>
      </c>
      <c r="AJ10" s="149">
        <v>8600.6299999999992</v>
      </c>
      <c r="AK10" s="149">
        <v>3574.98</v>
      </c>
      <c r="AL10" s="149">
        <v>1620.2</v>
      </c>
      <c r="AM10" s="149">
        <v>3179.87</v>
      </c>
      <c r="AN10" s="149">
        <v>485.64</v>
      </c>
      <c r="AO10" s="149">
        <v>2659.44</v>
      </c>
      <c r="AP10" s="149">
        <v>700.43</v>
      </c>
      <c r="AQ10" s="149">
        <v>3860.68</v>
      </c>
      <c r="AR10" s="149">
        <v>3532.41</v>
      </c>
      <c r="AS10" s="149">
        <v>802.17</v>
      </c>
      <c r="AT10" s="149">
        <v>7903.86</v>
      </c>
      <c r="AU10" s="170">
        <v>2665.39</v>
      </c>
      <c r="AV10" s="170">
        <v>1470.85</v>
      </c>
      <c r="AW10" s="149">
        <v>5790.89</v>
      </c>
      <c r="AX10" s="149">
        <v>3351.26</v>
      </c>
      <c r="AY10" s="149">
        <v>3465.51</v>
      </c>
      <c r="AZ10" s="149">
        <v>2045.63</v>
      </c>
      <c r="BA10" s="149">
        <v>6317.89</v>
      </c>
      <c r="BB10" s="149">
        <v>13519.83</v>
      </c>
      <c r="BC10" s="149">
        <v>4016.8</v>
      </c>
      <c r="BD10" s="149">
        <v>832</v>
      </c>
      <c r="BE10" s="149">
        <v>5692.91</v>
      </c>
      <c r="BF10" s="149">
        <v>4355.3</v>
      </c>
      <c r="BG10" s="149">
        <v>2115.46</v>
      </c>
      <c r="BH10" s="149">
        <v>1828.98</v>
      </c>
      <c r="BI10" s="149">
        <v>3898</v>
      </c>
      <c r="BJ10" s="149">
        <v>4128.72</v>
      </c>
      <c r="BK10" s="149">
        <v>1635</v>
      </c>
      <c r="BL10" s="149">
        <v>1561.2</v>
      </c>
      <c r="BM10" s="149">
        <v>303</v>
      </c>
      <c r="BN10" s="149">
        <v>4066</v>
      </c>
      <c r="BO10" s="149">
        <v>2177</v>
      </c>
      <c r="BP10" s="149">
        <v>2326</v>
      </c>
      <c r="BQ10" s="149">
        <v>3566</v>
      </c>
      <c r="BR10" s="149">
        <v>1125</v>
      </c>
      <c r="BS10" s="149">
        <v>6742</v>
      </c>
      <c r="BT10" s="149">
        <v>2677</v>
      </c>
      <c r="BU10" s="149">
        <v>60</v>
      </c>
      <c r="BV10" s="149">
        <v>3271</v>
      </c>
      <c r="BW10" s="149">
        <v>2944</v>
      </c>
      <c r="BX10" s="149">
        <v>682</v>
      </c>
      <c r="BY10" s="149">
        <v>1901</v>
      </c>
      <c r="BZ10" s="149">
        <v>1884</v>
      </c>
      <c r="CA10" s="149">
        <v>21301</v>
      </c>
      <c r="CB10" s="171">
        <v>8319.08</v>
      </c>
      <c r="CC10" s="171">
        <v>929</v>
      </c>
      <c r="CD10" s="171">
        <v>4256.1000000000004</v>
      </c>
      <c r="CE10" s="171">
        <v>3405</v>
      </c>
      <c r="CF10" s="174">
        <v>2484.5964679325398</v>
      </c>
      <c r="CG10" s="171">
        <v>1627</v>
      </c>
      <c r="CH10" s="171">
        <v>222</v>
      </c>
      <c r="CI10" s="171">
        <v>1372.58</v>
      </c>
      <c r="CJ10" s="171">
        <v>1156</v>
      </c>
      <c r="CK10" s="171">
        <v>4609</v>
      </c>
      <c r="CL10" s="173">
        <v>2220.7510206070201</v>
      </c>
      <c r="CM10" s="171">
        <v>2542</v>
      </c>
      <c r="CN10" s="171">
        <v>6106.57</v>
      </c>
      <c r="CO10" s="171">
        <v>1191</v>
      </c>
      <c r="CP10" s="171">
        <v>968</v>
      </c>
      <c r="CQ10" s="171">
        <v>586.48</v>
      </c>
      <c r="CR10" s="171">
        <v>131.80000000000001</v>
      </c>
      <c r="CS10" s="171">
        <v>396.63</v>
      </c>
      <c r="CT10" s="170">
        <v>3346.3</v>
      </c>
      <c r="CU10" s="170">
        <v>1500</v>
      </c>
      <c r="CV10" s="149">
        <v>2000</v>
      </c>
      <c r="CW10" s="149">
        <v>800</v>
      </c>
      <c r="CX10" s="149">
        <v>1800</v>
      </c>
      <c r="CY10" s="149">
        <v>210.3</v>
      </c>
      <c r="CZ10" s="149">
        <v>2600</v>
      </c>
      <c r="DA10" s="149">
        <v>1000</v>
      </c>
      <c r="DB10" s="149">
        <v>4452.12</v>
      </c>
      <c r="DC10" s="149">
        <v>5588.9</v>
      </c>
      <c r="DD10" s="149">
        <v>1412.41</v>
      </c>
      <c r="DE10" s="149">
        <v>163.28</v>
      </c>
      <c r="DF10" s="149">
        <v>3346.38</v>
      </c>
      <c r="DG10" s="149">
        <v>221.95</v>
      </c>
      <c r="DH10" s="149"/>
      <c r="DI10" s="169"/>
      <c r="DJ10" s="169"/>
      <c r="DK10" s="169"/>
      <c r="DL10" s="169"/>
      <c r="DM10" s="169"/>
      <c r="DN10" s="169"/>
      <c r="DO10" s="169"/>
      <c r="DP10" s="169"/>
      <c r="DQ10" s="169"/>
      <c r="DR10" s="169"/>
      <c r="DS10" s="169"/>
      <c r="DT10" s="169"/>
      <c r="DU10" s="169"/>
      <c r="DV10" s="169"/>
      <c r="DW10" s="169"/>
    </row>
    <row r="11" spans="1:127" ht="15.6">
      <c r="A11" s="149">
        <v>2018</v>
      </c>
      <c r="B11" s="149">
        <v>29100</v>
      </c>
      <c r="C11" s="149">
        <v>14921.9</v>
      </c>
      <c r="D11" s="149">
        <v>20622</v>
      </c>
      <c r="E11" s="149">
        <v>3062</v>
      </c>
      <c r="F11" s="149">
        <v>12407</v>
      </c>
      <c r="G11" s="149">
        <v>39730</v>
      </c>
      <c r="H11" s="149">
        <v>13351</v>
      </c>
      <c r="I11" s="149">
        <v>3770</v>
      </c>
      <c r="J11" s="149">
        <v>3207</v>
      </c>
      <c r="K11" s="149">
        <v>9174</v>
      </c>
      <c r="L11" s="149">
        <v>5710.4</v>
      </c>
      <c r="M11" s="149">
        <v>5497.2</v>
      </c>
      <c r="N11" s="149">
        <v>4312</v>
      </c>
      <c r="O11" s="149">
        <v>5500</v>
      </c>
      <c r="P11" s="149">
        <v>23614.69</v>
      </c>
      <c r="Q11" s="149">
        <v>15086.18</v>
      </c>
      <c r="R11" s="149">
        <v>4021.83</v>
      </c>
      <c r="S11" s="149">
        <v>19104.18</v>
      </c>
      <c r="T11" s="149">
        <v>8280.2999999999993</v>
      </c>
      <c r="U11" s="149">
        <v>24758.44</v>
      </c>
      <c r="V11" s="149">
        <v>6794.74</v>
      </c>
      <c r="W11" s="149">
        <v>9419.75</v>
      </c>
      <c r="X11" s="149">
        <v>1138.26</v>
      </c>
      <c r="Y11" s="149">
        <v>5114</v>
      </c>
      <c r="Z11" s="149">
        <v>2603.1799999999998</v>
      </c>
      <c r="AA11" s="149">
        <v>5577.63</v>
      </c>
      <c r="AB11" s="149">
        <v>1483.73</v>
      </c>
      <c r="AC11" s="149">
        <v>1332.82</v>
      </c>
      <c r="AD11" s="149">
        <v>1906.39</v>
      </c>
      <c r="AE11" s="149">
        <v>1608.98</v>
      </c>
      <c r="AF11" s="149">
        <v>2065.6</v>
      </c>
      <c r="AG11" s="149">
        <v>4004.13</v>
      </c>
      <c r="AH11" s="149">
        <v>2425.65</v>
      </c>
      <c r="AI11" s="149">
        <v>572.55999999999995</v>
      </c>
      <c r="AJ11" s="149">
        <v>9038.68</v>
      </c>
      <c r="AK11" s="149">
        <v>3765.36</v>
      </c>
      <c r="AL11" s="149">
        <v>1564.14</v>
      </c>
      <c r="AM11" s="149">
        <v>3126.42</v>
      </c>
      <c r="AN11" s="149">
        <v>527.76</v>
      </c>
      <c r="AO11" s="149">
        <v>2856.43</v>
      </c>
      <c r="AP11" s="149">
        <v>725.85</v>
      </c>
      <c r="AQ11" s="149">
        <v>3740.1</v>
      </c>
      <c r="AR11" s="149">
        <v>2719.45</v>
      </c>
      <c r="AS11" s="149">
        <v>666.06</v>
      </c>
      <c r="AT11" s="149">
        <v>9045.1200000000008</v>
      </c>
      <c r="AU11" s="170">
        <v>2274.5700000000002</v>
      </c>
      <c r="AV11" s="170">
        <v>1141.29</v>
      </c>
      <c r="AW11" s="149">
        <v>5237.3100000000004</v>
      </c>
      <c r="AX11" s="149">
        <v>3236.89</v>
      </c>
      <c r="AY11" s="149">
        <v>3516.86</v>
      </c>
      <c r="AZ11" s="149">
        <v>1874.82</v>
      </c>
      <c r="BA11" s="149">
        <v>6014.16</v>
      </c>
      <c r="BB11" s="149">
        <v>16632.439999999999</v>
      </c>
      <c r="BC11" s="149">
        <v>3476.8</v>
      </c>
      <c r="BD11" s="149">
        <v>707</v>
      </c>
      <c r="BE11" s="149">
        <v>5760.6</v>
      </c>
      <c r="BF11" s="149">
        <v>4070.83</v>
      </c>
      <c r="BG11" s="149">
        <v>3195.2</v>
      </c>
      <c r="BH11" s="149">
        <v>1963.69</v>
      </c>
      <c r="BI11" s="149">
        <v>3918</v>
      </c>
      <c r="BJ11" s="149">
        <v>4580.2682000000004</v>
      </c>
      <c r="BK11" s="149">
        <v>1689.1267499999999</v>
      </c>
      <c r="BL11" s="149">
        <v>1397.54</v>
      </c>
      <c r="BM11" s="149">
        <v>325</v>
      </c>
      <c r="BN11" s="149">
        <v>3475</v>
      </c>
      <c r="BO11" s="149">
        <v>1978</v>
      </c>
      <c r="BP11" s="149">
        <v>2568</v>
      </c>
      <c r="BQ11" s="149">
        <v>3114</v>
      </c>
      <c r="BR11" s="149">
        <v>1176</v>
      </c>
      <c r="BS11" s="149">
        <v>5783</v>
      </c>
      <c r="BT11" s="149">
        <v>3637</v>
      </c>
      <c r="BU11" s="149">
        <v>64</v>
      </c>
      <c r="BV11" s="149">
        <v>2578</v>
      </c>
      <c r="BW11" s="149">
        <v>3166</v>
      </c>
      <c r="BX11" s="149">
        <v>363</v>
      </c>
      <c r="BY11" s="149">
        <v>1433</v>
      </c>
      <c r="BZ11" s="149">
        <v>2050</v>
      </c>
      <c r="CA11" s="149">
        <v>28387</v>
      </c>
      <c r="CB11" s="171">
        <v>7910.75</v>
      </c>
      <c r="CC11" s="171">
        <v>887.1</v>
      </c>
      <c r="CD11" s="171">
        <v>4668</v>
      </c>
      <c r="CE11" s="171">
        <v>3993</v>
      </c>
      <c r="CF11" s="171">
        <v>3494</v>
      </c>
      <c r="CG11" s="171">
        <v>1427.73</v>
      </c>
      <c r="CH11" s="171">
        <v>511</v>
      </c>
      <c r="CI11" s="171">
        <v>1097.31</v>
      </c>
      <c r="CJ11" s="171">
        <v>1127</v>
      </c>
      <c r="CK11" s="171">
        <v>4450</v>
      </c>
      <c r="CL11" s="171">
        <v>609</v>
      </c>
      <c r="CM11" s="173">
        <v>1500.7489227050701</v>
      </c>
      <c r="CN11" s="171">
        <v>5900.19</v>
      </c>
      <c r="CO11" s="171">
        <v>786</v>
      </c>
      <c r="CP11" s="171">
        <v>884</v>
      </c>
      <c r="CQ11" s="171">
        <v>796.77</v>
      </c>
      <c r="CR11" s="171">
        <v>113.29</v>
      </c>
      <c r="CS11" s="171">
        <v>261.64999999999998</v>
      </c>
      <c r="CT11" s="170">
        <v>3009.62</v>
      </c>
      <c r="CU11" s="170">
        <v>1400</v>
      </c>
      <c r="CV11" s="149">
        <v>2000</v>
      </c>
      <c r="CW11" s="149">
        <v>1000</v>
      </c>
      <c r="CX11" s="149">
        <v>2100</v>
      </c>
      <c r="CY11" s="149">
        <v>200</v>
      </c>
      <c r="CZ11" s="149">
        <v>2200</v>
      </c>
      <c r="DA11" s="149">
        <v>1000</v>
      </c>
      <c r="DB11" s="149">
        <v>5853.94</v>
      </c>
      <c r="DC11" s="149">
        <v>5342.6</v>
      </c>
      <c r="DD11" s="149">
        <v>1862.22</v>
      </c>
      <c r="DE11" s="149">
        <v>265.70999999999998</v>
      </c>
      <c r="DF11" s="149">
        <v>2224.6799999999998</v>
      </c>
      <c r="DG11" s="149">
        <v>105.03</v>
      </c>
      <c r="DH11" s="149"/>
      <c r="DI11" s="169"/>
      <c r="DJ11" s="169"/>
      <c r="DK11" s="169"/>
      <c r="DL11" s="169"/>
      <c r="DM11" s="169"/>
      <c r="DN11" s="169"/>
      <c r="DO11" s="169"/>
      <c r="DP11" s="169"/>
      <c r="DQ11" s="169"/>
      <c r="DR11" s="169"/>
      <c r="DS11" s="169"/>
      <c r="DT11" s="169"/>
      <c r="DU11" s="169"/>
      <c r="DV11" s="169"/>
      <c r="DW11" s="169"/>
    </row>
    <row r="12" spans="1:127" ht="15.6">
      <c r="A12" s="149">
        <v>2019</v>
      </c>
      <c r="B12" s="149">
        <v>34100</v>
      </c>
      <c r="C12" s="149">
        <v>15534.07</v>
      </c>
      <c r="D12" s="149">
        <v>19840</v>
      </c>
      <c r="E12" s="149">
        <v>3248</v>
      </c>
      <c r="F12" s="149">
        <v>11807</v>
      </c>
      <c r="G12" s="149">
        <v>36586</v>
      </c>
      <c r="H12" s="149">
        <v>13653</v>
      </c>
      <c r="I12" s="149">
        <v>3484</v>
      </c>
      <c r="J12" s="175">
        <v>4791.82</v>
      </c>
      <c r="K12" s="175">
        <v>7176.5</v>
      </c>
      <c r="L12" s="149">
        <v>5412.1</v>
      </c>
      <c r="M12" s="149">
        <v>5051.8999999999996</v>
      </c>
      <c r="N12" s="149">
        <v>4638</v>
      </c>
      <c r="O12" s="149">
        <v>6662</v>
      </c>
      <c r="P12" s="149">
        <v>20345.560000000001</v>
      </c>
      <c r="Q12" s="149">
        <v>15622.62</v>
      </c>
      <c r="R12" s="149">
        <v>4613.66</v>
      </c>
      <c r="S12" s="149">
        <v>18871.03</v>
      </c>
      <c r="T12" s="149">
        <v>7786.44</v>
      </c>
      <c r="U12" s="149">
        <v>26851.5</v>
      </c>
      <c r="V12" s="149">
        <v>7320.13</v>
      </c>
      <c r="W12" s="149">
        <v>8998.34</v>
      </c>
      <c r="X12" s="149">
        <v>1448.45</v>
      </c>
      <c r="Y12" s="149">
        <v>5104.8900000000003</v>
      </c>
      <c r="Z12" s="149">
        <v>2620.0300000000002</v>
      </c>
      <c r="AA12" s="149">
        <v>5442.53</v>
      </c>
      <c r="AB12" s="149">
        <v>2035.36</v>
      </c>
      <c r="AC12" s="149">
        <v>889.2</v>
      </c>
      <c r="AD12" s="149">
        <v>2417.85</v>
      </c>
      <c r="AE12" s="149">
        <v>1694.59</v>
      </c>
      <c r="AF12" s="149">
        <v>1925.68</v>
      </c>
      <c r="AG12" s="149">
        <v>3585.12</v>
      </c>
      <c r="AH12" s="149">
        <v>3068.21</v>
      </c>
      <c r="AI12" s="149">
        <v>1139.79</v>
      </c>
      <c r="AJ12" s="149">
        <v>9690.0400000000009</v>
      </c>
      <c r="AK12" s="149">
        <v>3190.3</v>
      </c>
      <c r="AL12" s="149">
        <v>1882.5</v>
      </c>
      <c r="AM12" s="149">
        <v>3718</v>
      </c>
      <c r="AN12" s="149">
        <v>781.15</v>
      </c>
      <c r="AO12" s="149">
        <v>2980.29</v>
      </c>
      <c r="AP12" s="149">
        <v>653.16</v>
      </c>
      <c r="AQ12" s="149">
        <v>3990</v>
      </c>
      <c r="AR12" s="149">
        <v>1353.06</v>
      </c>
      <c r="AS12" s="149">
        <v>403</v>
      </c>
      <c r="AT12" s="149">
        <v>8812</v>
      </c>
      <c r="AU12" s="149">
        <v>2227</v>
      </c>
      <c r="AV12" s="170">
        <v>948</v>
      </c>
      <c r="AW12" s="149">
        <v>7233.4991099999997</v>
      </c>
      <c r="AX12" s="149">
        <v>3034.085</v>
      </c>
      <c r="AY12" s="149">
        <v>3412.02</v>
      </c>
      <c r="AZ12" s="149">
        <v>1927</v>
      </c>
      <c r="BA12" s="149">
        <v>6569</v>
      </c>
      <c r="BB12" s="149">
        <v>15437.1</v>
      </c>
      <c r="BC12" s="149">
        <v>3251.3</v>
      </c>
      <c r="BD12" s="149">
        <v>709</v>
      </c>
      <c r="BE12" s="149">
        <v>10088.74</v>
      </c>
      <c r="BF12" s="149">
        <v>3826.31</v>
      </c>
      <c r="BG12" s="149">
        <v>1770.95</v>
      </c>
      <c r="BH12" s="149">
        <v>2285.9899999999998</v>
      </c>
      <c r="BI12" s="149">
        <v>3863</v>
      </c>
      <c r="BJ12" s="149">
        <v>4346.18</v>
      </c>
      <c r="BK12" s="149">
        <v>2650.5377699999999</v>
      </c>
      <c r="BL12" s="149">
        <v>1783.17</v>
      </c>
      <c r="BM12" s="149">
        <v>331</v>
      </c>
      <c r="BN12" s="149">
        <v>6063</v>
      </c>
      <c r="BO12" s="149">
        <v>2073</v>
      </c>
      <c r="BP12" s="149">
        <v>2228</v>
      </c>
      <c r="BQ12" s="149">
        <v>2743</v>
      </c>
      <c r="BR12" s="149">
        <v>1543</v>
      </c>
      <c r="BS12" s="149">
        <v>6287</v>
      </c>
      <c r="BT12" s="149">
        <v>484</v>
      </c>
      <c r="BU12" s="149">
        <v>96</v>
      </c>
      <c r="BV12" s="149">
        <v>1014</v>
      </c>
      <c r="BW12" s="149">
        <v>3629</v>
      </c>
      <c r="BX12" s="149">
        <v>585</v>
      </c>
      <c r="BY12" s="149">
        <v>1435</v>
      </c>
      <c r="BZ12" s="149">
        <v>2463</v>
      </c>
      <c r="CA12" s="149">
        <v>29760</v>
      </c>
      <c r="CB12" s="174">
        <v>9290.36</v>
      </c>
      <c r="CC12" s="171">
        <v>1050.5999999999999</v>
      </c>
      <c r="CD12" s="171">
        <v>4912.3500000000004</v>
      </c>
      <c r="CE12" s="171">
        <v>4192</v>
      </c>
      <c r="CF12" s="171">
        <v>3579</v>
      </c>
      <c r="CG12" s="171">
        <v>1922.47</v>
      </c>
      <c r="CH12" s="171">
        <v>670</v>
      </c>
      <c r="CI12" s="171">
        <v>1059.6500000000001</v>
      </c>
      <c r="CJ12" s="171">
        <v>948</v>
      </c>
      <c r="CK12" s="171">
        <v>4371</v>
      </c>
      <c r="CL12" s="171">
        <v>1526</v>
      </c>
      <c r="CM12" s="171">
        <v>1651</v>
      </c>
      <c r="CN12" s="171">
        <v>6585.94</v>
      </c>
      <c r="CO12" s="171">
        <v>992</v>
      </c>
      <c r="CP12" s="171">
        <v>1099</v>
      </c>
      <c r="CQ12" s="171">
        <v>784.68</v>
      </c>
      <c r="CR12" s="171">
        <v>154.86000000000001</v>
      </c>
      <c r="CS12" s="171">
        <v>331.69</v>
      </c>
      <c r="CT12" s="170">
        <v>3204.17</v>
      </c>
      <c r="CU12" s="170">
        <v>1600</v>
      </c>
      <c r="CV12" s="149">
        <v>2000</v>
      </c>
      <c r="CW12" s="149">
        <v>900</v>
      </c>
      <c r="CX12" s="149">
        <v>3000</v>
      </c>
      <c r="CY12" s="149">
        <v>300</v>
      </c>
      <c r="CZ12" s="149">
        <v>2900</v>
      </c>
      <c r="DA12" s="149">
        <v>1200</v>
      </c>
      <c r="DB12" s="149"/>
      <c r="DC12" s="149"/>
      <c r="DD12" s="149"/>
      <c r="DE12" s="149"/>
      <c r="DF12" s="149"/>
      <c r="DG12" s="149"/>
      <c r="DH12" s="149"/>
      <c r="DI12" s="169"/>
      <c r="DJ12" s="169"/>
      <c r="DK12" s="169"/>
      <c r="DL12" s="169"/>
      <c r="DM12" s="169"/>
      <c r="DN12" s="169"/>
      <c r="DO12" s="169"/>
      <c r="DP12" s="169"/>
      <c r="DQ12" s="169"/>
      <c r="DR12" s="169"/>
      <c r="DS12" s="169"/>
      <c r="DT12" s="169"/>
      <c r="DU12" s="169"/>
      <c r="DV12" s="169"/>
      <c r="DW12" s="169"/>
    </row>
    <row r="13" spans="1:127" ht="15.6">
      <c r="A13" s="149">
        <v>2020</v>
      </c>
      <c r="B13" s="149">
        <v>31200</v>
      </c>
      <c r="C13" s="149">
        <v>14478.49</v>
      </c>
      <c r="D13" s="149">
        <v>17760.169999999998</v>
      </c>
      <c r="E13" s="149">
        <v>2543.66</v>
      </c>
      <c r="F13" s="149">
        <v>8989.61</v>
      </c>
      <c r="G13" s="149">
        <v>28158</v>
      </c>
      <c r="H13" s="149">
        <v>12058</v>
      </c>
      <c r="I13" s="149">
        <v>2871</v>
      </c>
      <c r="J13" s="149">
        <v>3863.9</v>
      </c>
      <c r="K13" s="149">
        <v>5778.88</v>
      </c>
      <c r="L13" s="149">
        <v>4297.0200000000004</v>
      </c>
      <c r="M13" s="149">
        <v>4320.8999999999996</v>
      </c>
      <c r="N13" s="149">
        <v>4122</v>
      </c>
      <c r="O13" s="149">
        <v>6692</v>
      </c>
      <c r="P13" s="170">
        <v>14221.55</v>
      </c>
      <c r="Q13" s="149">
        <v>13450</v>
      </c>
      <c r="R13" s="149">
        <v>3730</v>
      </c>
      <c r="S13" s="149">
        <v>16774</v>
      </c>
      <c r="T13" s="170">
        <v>6069</v>
      </c>
      <c r="U13" s="149">
        <v>23600</v>
      </c>
      <c r="V13" s="149">
        <v>5723</v>
      </c>
      <c r="W13" s="149">
        <v>8285</v>
      </c>
      <c r="X13" s="149">
        <v>1812</v>
      </c>
      <c r="Y13" s="149">
        <v>4199</v>
      </c>
      <c r="Z13" s="149">
        <v>2402</v>
      </c>
      <c r="AA13" s="149">
        <v>5845.37</v>
      </c>
      <c r="AB13" s="149">
        <v>1208.56</v>
      </c>
      <c r="AC13" s="149">
        <v>1003.47</v>
      </c>
      <c r="AD13" s="149">
        <v>2276.3000000000002</v>
      </c>
      <c r="AE13" s="149">
        <v>1584.47</v>
      </c>
      <c r="AF13" s="149">
        <v>1882.22</v>
      </c>
      <c r="AG13" s="149">
        <v>2905.23</v>
      </c>
      <c r="AH13" s="149">
        <v>2572.86</v>
      </c>
      <c r="AI13" s="149">
        <v>1026.46</v>
      </c>
      <c r="AJ13" s="149">
        <v>8347.99</v>
      </c>
      <c r="AK13" s="149">
        <v>3106.89</v>
      </c>
      <c r="AL13" s="149">
        <v>1643.74</v>
      </c>
      <c r="AM13" s="149">
        <v>3770.55</v>
      </c>
      <c r="AN13" s="149">
        <v>587.29999999999995</v>
      </c>
      <c r="AO13" s="149">
        <v>1961.54</v>
      </c>
      <c r="AP13" s="149">
        <v>725.04</v>
      </c>
      <c r="AQ13" s="149">
        <v>3715.9</v>
      </c>
      <c r="AR13" s="149">
        <v>2052.33</v>
      </c>
      <c r="AS13" s="149">
        <v>233.79</v>
      </c>
      <c r="AT13" s="149">
        <v>9564.9500000000007</v>
      </c>
      <c r="AU13" s="170">
        <v>2111.52</v>
      </c>
      <c r="AV13" s="170">
        <v>872.21</v>
      </c>
      <c r="AW13" s="149">
        <v>5572.85</v>
      </c>
      <c r="AX13" s="149">
        <v>2454.88</v>
      </c>
      <c r="AY13" s="149">
        <v>2801.7</v>
      </c>
      <c r="AZ13" s="149">
        <v>1756.05</v>
      </c>
      <c r="BA13" s="149">
        <v>5351.74</v>
      </c>
      <c r="BB13" s="149">
        <v>11898.75</v>
      </c>
      <c r="BC13" s="149">
        <v>3213.04</v>
      </c>
      <c r="BD13" s="149">
        <v>519</v>
      </c>
      <c r="BE13" s="149">
        <v>11319.97</v>
      </c>
      <c r="BF13" s="149">
        <v>2909.74</v>
      </c>
      <c r="BG13" s="149">
        <v>1998.046</v>
      </c>
      <c r="BH13" s="149">
        <v>1962.45</v>
      </c>
      <c r="BI13" s="149">
        <v>640.25</v>
      </c>
      <c r="BJ13" s="149">
        <v>3849.08</v>
      </c>
      <c r="BK13" s="149">
        <v>16742</v>
      </c>
      <c r="BL13" s="149">
        <v>1321.97</v>
      </c>
      <c r="BM13" s="149">
        <v>305.24</v>
      </c>
      <c r="BN13" s="149">
        <v>4537</v>
      </c>
      <c r="BO13" s="149">
        <v>1731</v>
      </c>
      <c r="BP13" s="149">
        <v>2503</v>
      </c>
      <c r="BQ13" s="149">
        <v>1527</v>
      </c>
      <c r="BR13" s="149">
        <v>1129</v>
      </c>
      <c r="BS13" s="149">
        <v>4524</v>
      </c>
      <c r="BT13" s="149">
        <v>2283.1979999999999</v>
      </c>
      <c r="BU13" s="149">
        <v>95</v>
      </c>
      <c r="BV13" s="149">
        <v>1244.4680000000001</v>
      </c>
      <c r="BW13" s="149">
        <v>2639</v>
      </c>
      <c r="BX13" s="149">
        <v>352</v>
      </c>
      <c r="BY13" s="149">
        <v>1132</v>
      </c>
      <c r="BZ13" s="149">
        <v>2039</v>
      </c>
      <c r="CA13" s="149">
        <v>21491</v>
      </c>
      <c r="CB13" s="174" t="s">
        <v>187</v>
      </c>
      <c r="CC13" s="174">
        <v>556.79999999999995</v>
      </c>
      <c r="CD13" s="171">
        <v>3921.3482300000001</v>
      </c>
      <c r="CE13" s="173">
        <v>2584.10123141235</v>
      </c>
      <c r="CF13" s="173">
        <v>2923.3160151060201</v>
      </c>
      <c r="CG13" s="171">
        <v>1955.65</v>
      </c>
      <c r="CH13" s="173">
        <v>1046.14152723386</v>
      </c>
      <c r="CI13" s="171">
        <v>1161.1099999999999</v>
      </c>
      <c r="CJ13" s="173">
        <v>1315.1401441216501</v>
      </c>
      <c r="CK13" s="173">
        <v>2048.8801949261401</v>
      </c>
      <c r="CL13" s="173">
        <v>2267.2402215322099</v>
      </c>
      <c r="CM13" s="173">
        <v>1313.4460150299201</v>
      </c>
      <c r="CN13" s="171">
        <v>5077.74</v>
      </c>
      <c r="CO13" s="173">
        <v>1038.3551971977699</v>
      </c>
      <c r="CP13" s="173">
        <v>1793.03154542122</v>
      </c>
      <c r="CQ13" s="171">
        <v>672.39</v>
      </c>
      <c r="CR13" s="171">
        <v>424.44</v>
      </c>
      <c r="CS13" s="171">
        <v>207.82</v>
      </c>
      <c r="CT13" s="170">
        <v>1775.9</v>
      </c>
      <c r="CU13" s="170">
        <v>2600</v>
      </c>
      <c r="CV13" s="149">
        <v>1499.9</v>
      </c>
      <c r="CW13" s="149">
        <v>600</v>
      </c>
      <c r="CX13" s="149">
        <v>4000</v>
      </c>
      <c r="CY13" s="149">
        <v>200</v>
      </c>
      <c r="CZ13" s="149">
        <v>1800</v>
      </c>
      <c r="DA13" s="149">
        <v>1000</v>
      </c>
      <c r="DB13" s="149">
        <v>5845.51</v>
      </c>
      <c r="DC13" s="149">
        <v>7024.63</v>
      </c>
      <c r="DD13" s="149">
        <v>0</v>
      </c>
      <c r="DE13" s="149">
        <v>0</v>
      </c>
      <c r="DF13" s="149">
        <v>2159.9299999999998</v>
      </c>
      <c r="DG13" s="149">
        <v>122.18</v>
      </c>
      <c r="DH13" s="149"/>
      <c r="DI13" s="169"/>
      <c r="DJ13" s="169"/>
      <c r="DK13" s="169"/>
      <c r="DL13" s="169"/>
      <c r="DM13" s="169"/>
      <c r="DN13" s="169"/>
      <c r="DO13" s="169"/>
      <c r="DP13" s="169"/>
      <c r="DQ13" s="169"/>
      <c r="DR13" s="169"/>
      <c r="DS13" s="169"/>
      <c r="DT13" s="169"/>
      <c r="DU13" s="169"/>
      <c r="DV13" s="169"/>
      <c r="DW13" s="169"/>
    </row>
    <row r="14" spans="1:127" ht="15.6">
      <c r="A14" s="149">
        <v>2021</v>
      </c>
      <c r="B14" s="149">
        <v>32100</v>
      </c>
      <c r="C14" s="149">
        <v>12796.54</v>
      </c>
      <c r="D14" s="149">
        <v>18589.72</v>
      </c>
      <c r="E14" s="149">
        <v>3050.77</v>
      </c>
      <c r="F14" s="149">
        <v>8173.36</v>
      </c>
      <c r="G14" s="149">
        <v>128775</v>
      </c>
      <c r="H14" s="149">
        <v>12864</v>
      </c>
      <c r="I14" s="149">
        <v>4103</v>
      </c>
      <c r="J14" s="149">
        <v>4199.4799999999996</v>
      </c>
      <c r="K14" s="149">
        <v>6125.56</v>
      </c>
      <c r="L14" s="149">
        <v>5027.5200000000004</v>
      </c>
      <c r="M14" s="149">
        <v>4567.8999999999996</v>
      </c>
      <c r="N14" s="149">
        <v>4186</v>
      </c>
      <c r="O14" s="149">
        <v>6803</v>
      </c>
      <c r="P14" s="149">
        <v>13954.42</v>
      </c>
      <c r="Q14" s="149">
        <v>14096.63</v>
      </c>
      <c r="R14" s="149">
        <v>3796</v>
      </c>
      <c r="S14" s="149">
        <v>17669.23</v>
      </c>
      <c r="T14" s="149">
        <v>5793.3</v>
      </c>
      <c r="U14" s="149">
        <v>25469.18</v>
      </c>
      <c r="V14" s="149">
        <v>7006.47</v>
      </c>
      <c r="W14" s="149">
        <v>7807.51</v>
      </c>
      <c r="X14" s="149">
        <v>1564.86</v>
      </c>
      <c r="Y14" s="149">
        <v>4290.62</v>
      </c>
      <c r="Z14" s="149">
        <v>2415.06</v>
      </c>
      <c r="AA14" s="149">
        <v>6676.1</v>
      </c>
      <c r="AB14" s="149">
        <v>2009.31</v>
      </c>
      <c r="AC14" s="149">
        <v>1028.2</v>
      </c>
      <c r="AD14" s="149">
        <v>2328.16</v>
      </c>
      <c r="AE14" s="149">
        <v>1302.08</v>
      </c>
      <c r="AF14" s="149">
        <v>1776.27</v>
      </c>
      <c r="AG14" s="149">
        <v>3407.39</v>
      </c>
      <c r="AH14" s="149">
        <v>2782.4</v>
      </c>
      <c r="AI14" s="149">
        <v>727.96</v>
      </c>
      <c r="AJ14" s="149">
        <v>7237.94</v>
      </c>
      <c r="AK14" s="149">
        <v>3106.89</v>
      </c>
      <c r="AL14" s="149">
        <v>2050</v>
      </c>
      <c r="AM14" s="149">
        <v>4723</v>
      </c>
      <c r="AN14" s="149">
        <v>687.5</v>
      </c>
      <c r="AO14" s="149">
        <v>2248</v>
      </c>
      <c r="AP14" s="149">
        <v>677.25</v>
      </c>
      <c r="AQ14" s="149">
        <v>3798.8</v>
      </c>
      <c r="AR14" s="149">
        <v>2394.36</v>
      </c>
      <c r="AS14" s="149">
        <v>441.13</v>
      </c>
      <c r="AT14" s="149">
        <v>10528.28</v>
      </c>
      <c r="AU14" s="149">
        <v>2060.4</v>
      </c>
      <c r="AV14" s="149">
        <v>1027.82</v>
      </c>
      <c r="AW14" s="149">
        <v>6186.55</v>
      </c>
      <c r="AX14" s="149">
        <v>2914.36</v>
      </c>
      <c r="AY14" s="149">
        <v>2786.47</v>
      </c>
      <c r="AZ14" s="149">
        <v>1811.67</v>
      </c>
      <c r="BA14" s="149">
        <v>5520.6</v>
      </c>
      <c r="BB14" s="149">
        <v>13478.9</v>
      </c>
      <c r="BC14" s="149">
        <v>2949.93</v>
      </c>
      <c r="BD14" s="149">
        <v>805</v>
      </c>
      <c r="BE14" s="149">
        <v>6733.71</v>
      </c>
      <c r="BF14" s="149">
        <v>3231.73</v>
      </c>
      <c r="BG14" s="149">
        <v>1956.0423599999999</v>
      </c>
      <c r="BH14" s="149">
        <v>2354.3200000000002</v>
      </c>
      <c r="BI14" s="149">
        <v>3306.2088199999998</v>
      </c>
      <c r="BJ14" s="149">
        <v>4249.9966100000001</v>
      </c>
      <c r="BK14" s="149">
        <v>2598.2283400000001</v>
      </c>
      <c r="BL14" s="149">
        <v>1187.8499999999999</v>
      </c>
      <c r="BM14" s="149">
        <v>390.22</v>
      </c>
      <c r="BN14" s="149">
        <v>4395</v>
      </c>
      <c r="BO14" s="149">
        <v>1662</v>
      </c>
      <c r="BP14" s="149">
        <v>2168.4499999999998</v>
      </c>
      <c r="BQ14" s="149">
        <v>808</v>
      </c>
      <c r="BR14" s="149">
        <v>939.42870000000005</v>
      </c>
      <c r="BS14" s="149">
        <v>6161</v>
      </c>
      <c r="BT14" s="149">
        <v>2050.3200000000002</v>
      </c>
      <c r="BU14" s="149">
        <v>105</v>
      </c>
      <c r="BV14" s="149">
        <v>1146.4459999999999</v>
      </c>
      <c r="BW14" s="149">
        <v>2978</v>
      </c>
      <c r="BX14" s="149">
        <v>343</v>
      </c>
      <c r="BY14" s="149">
        <v>994</v>
      </c>
      <c r="BZ14" s="149">
        <v>2871</v>
      </c>
      <c r="CA14" s="149">
        <v>16268.32</v>
      </c>
      <c r="CB14" s="174" t="s">
        <v>188</v>
      </c>
      <c r="CC14" s="174">
        <v>740.61</v>
      </c>
      <c r="CD14" s="174">
        <v>4775.0663020000002</v>
      </c>
      <c r="CE14" s="173">
        <v>2401.0180187104424</v>
      </c>
      <c r="CF14" s="173">
        <v>3845.0705912542321</v>
      </c>
      <c r="CG14" s="174">
        <v>2208.3000000000002</v>
      </c>
      <c r="CH14" s="173">
        <v>978.11451498314705</v>
      </c>
      <c r="CI14" s="174">
        <v>1064.5899999999999</v>
      </c>
      <c r="CJ14" s="171">
        <v>974</v>
      </c>
      <c r="CK14" s="173">
        <v>2408.8080134620395</v>
      </c>
      <c r="CL14" s="173">
        <v>2198.12406449839</v>
      </c>
      <c r="CM14" s="176">
        <v>2065.0723873652582</v>
      </c>
      <c r="CN14" s="171">
        <v>4629.8999999999996</v>
      </c>
      <c r="CO14" s="176">
        <v>1022.259765811858</v>
      </c>
      <c r="CP14" s="176">
        <v>1641.2102578933016</v>
      </c>
      <c r="CQ14" s="176">
        <v>727.62091886622352</v>
      </c>
      <c r="CR14" s="171">
        <v>128.13</v>
      </c>
      <c r="CS14" s="173">
        <v>161.94999999999999</v>
      </c>
      <c r="CT14" s="149">
        <v>1600</v>
      </c>
      <c r="CU14" s="149">
        <v>2800</v>
      </c>
      <c r="CV14" s="149">
        <v>1645.1</v>
      </c>
      <c r="CW14" s="149">
        <v>400</v>
      </c>
      <c r="CX14" s="149">
        <v>1400</v>
      </c>
      <c r="CY14" s="149">
        <v>200</v>
      </c>
      <c r="CZ14" s="149">
        <v>1600</v>
      </c>
      <c r="DA14" s="149">
        <v>900</v>
      </c>
      <c r="DB14" s="149">
        <v>5511.49</v>
      </c>
      <c r="DC14" s="149">
        <v>6281.68</v>
      </c>
      <c r="DD14" s="149">
        <v>1969.86</v>
      </c>
      <c r="DE14" s="149">
        <v>345.64</v>
      </c>
      <c r="DF14" s="149">
        <v>1953.66</v>
      </c>
      <c r="DG14" s="149">
        <v>255.68</v>
      </c>
      <c r="DH14" s="149"/>
      <c r="DI14" s="169"/>
      <c r="DJ14" s="169"/>
      <c r="DK14" s="169"/>
      <c r="DL14" s="169"/>
      <c r="DM14" s="169"/>
      <c r="DN14" s="169"/>
      <c r="DO14" s="169"/>
      <c r="DP14" s="169"/>
      <c r="DQ14" s="169"/>
      <c r="DR14" s="169"/>
      <c r="DS14" s="169"/>
      <c r="DT14" s="169"/>
      <c r="DU14" s="169"/>
      <c r="DV14" s="169"/>
      <c r="DW14" s="169"/>
    </row>
    <row r="15" spans="1:127">
      <c r="A15" s="149"/>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70"/>
      <c r="DB15" s="149"/>
      <c r="DC15" s="149"/>
      <c r="DD15" s="149"/>
      <c r="DE15" s="149"/>
      <c r="DF15" s="149"/>
      <c r="DG15" s="149"/>
      <c r="DH15" s="149"/>
      <c r="DI15" s="149"/>
      <c r="DJ15" s="149"/>
    </row>
    <row r="16" spans="1:127">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row>
    <row r="17" spans="1:114">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row>
    <row r="18" spans="1:114">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row>
    <row r="19" spans="1:114">
      <c r="A19" s="149"/>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row>
    <row r="20" spans="1:114">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row>
    <row r="21" spans="1:114">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row>
    <row r="22" spans="1:114">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row>
    <row r="23" spans="1:114">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row>
    <row r="24" spans="1:114">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row>
    <row r="25" spans="1:114">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49"/>
      <c r="CZ25" s="149"/>
      <c r="DA25" s="149"/>
      <c r="DB25" s="149"/>
      <c r="DC25" s="149"/>
      <c r="DD25" s="149"/>
      <c r="DE25" s="149"/>
      <c r="DF25" s="149"/>
      <c r="DG25" s="149"/>
      <c r="DH25" s="149"/>
      <c r="DI25" s="149"/>
      <c r="DJ25" s="149"/>
    </row>
    <row r="26" spans="1:114">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49"/>
      <c r="CZ26" s="149"/>
      <c r="DA26" s="149"/>
      <c r="DB26" s="149"/>
      <c r="DC26" s="149"/>
      <c r="DD26" s="149"/>
      <c r="DE26" s="149"/>
      <c r="DF26" s="149"/>
      <c r="DG26" s="149"/>
      <c r="DH26" s="149"/>
      <c r="DI26" s="149"/>
      <c r="DJ26" s="149"/>
    </row>
    <row r="27" spans="1:114">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J27" s="149"/>
    </row>
    <row r="28" spans="1:114">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49"/>
      <c r="CD28" s="149"/>
      <c r="CE28" s="149"/>
      <c r="CF28" s="149"/>
      <c r="CG28" s="149"/>
      <c r="CH28" s="149"/>
      <c r="CI28" s="149"/>
      <c r="CJ28" s="149"/>
      <c r="CK28" s="149"/>
      <c r="CL28" s="149"/>
      <c r="CM28" s="149"/>
      <c r="CN28" s="149"/>
      <c r="CO28" s="149"/>
      <c r="CP28" s="149"/>
      <c r="CQ28" s="149"/>
      <c r="CR28" s="149"/>
      <c r="CS28" s="149"/>
      <c r="CT28" s="149"/>
      <c r="CU28" s="149"/>
      <c r="CV28" s="149"/>
      <c r="CW28" s="149"/>
      <c r="CX28" s="149"/>
      <c r="CY28" s="149"/>
      <c r="CZ28" s="149"/>
      <c r="DA28" s="149"/>
      <c r="DB28" s="149"/>
      <c r="DC28" s="149"/>
      <c r="DD28" s="149"/>
      <c r="DE28" s="149"/>
      <c r="DF28" s="149"/>
      <c r="DG28" s="149"/>
      <c r="DH28" s="149"/>
      <c r="DI28" s="149"/>
      <c r="DJ28" s="149"/>
    </row>
    <row r="29" spans="1:114">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row>
    <row r="30" spans="1:114">
      <c r="A30" s="149"/>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c r="DJ30" s="149"/>
    </row>
    <row r="31" spans="1:114">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49"/>
      <c r="CZ31" s="149"/>
      <c r="DA31" s="149"/>
      <c r="DB31" s="149"/>
      <c r="DC31" s="149"/>
      <c r="DD31" s="149"/>
      <c r="DE31" s="149"/>
      <c r="DF31" s="149"/>
      <c r="DG31" s="149"/>
      <c r="DH31" s="149"/>
      <c r="DI31" s="149"/>
      <c r="DJ31" s="149"/>
    </row>
    <row r="32" spans="1:114">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49"/>
      <c r="CZ32" s="149"/>
      <c r="DA32" s="149"/>
      <c r="DB32" s="149"/>
      <c r="DC32" s="149"/>
      <c r="DD32" s="149"/>
      <c r="DE32" s="149"/>
      <c r="DF32" s="149"/>
      <c r="DG32" s="149"/>
      <c r="DH32" s="149"/>
      <c r="DI32" s="149"/>
      <c r="DJ32" s="149"/>
    </row>
    <row r="33" spans="1:114">
      <c r="A33" s="149"/>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49"/>
      <c r="CZ33" s="149"/>
      <c r="DA33" s="149"/>
      <c r="DB33" s="149"/>
      <c r="DC33" s="149"/>
      <c r="DD33" s="149"/>
      <c r="DE33" s="149"/>
      <c r="DF33" s="149"/>
      <c r="DG33" s="149"/>
      <c r="DH33" s="149"/>
      <c r="DI33" s="149"/>
      <c r="DJ33" s="149"/>
    </row>
    <row r="34" spans="1:114">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row>
    <row r="35" spans="1:114">
      <c r="A35" s="149"/>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49"/>
      <c r="CZ35" s="149"/>
      <c r="DA35" s="149"/>
      <c r="DB35" s="149"/>
      <c r="DC35" s="149"/>
      <c r="DD35" s="149"/>
      <c r="DE35" s="149"/>
      <c r="DF35" s="149"/>
      <c r="DG35" s="149"/>
      <c r="DH35" s="149"/>
      <c r="DI35" s="149"/>
      <c r="DJ35" s="149"/>
    </row>
    <row r="36" spans="1:114">
      <c r="A36" s="149"/>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c r="DJ36" s="149"/>
    </row>
    <row r="37" spans="1:114">
      <c r="A37" s="149"/>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row>
    <row r="38" spans="1:114">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row>
    <row r="39" spans="1:114">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row>
    <row r="40" spans="1:114">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row>
    <row r="41" spans="1:114">
      <c r="A41" s="149"/>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row>
    <row r="42" spans="1:114">
      <c r="A42" s="149"/>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row>
    <row r="43" spans="1:114">
      <c r="A43" s="149"/>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c r="DJ43" s="149"/>
    </row>
    <row r="44" spans="1:114">
      <c r="A44" s="149"/>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row>
    <row r="45" spans="1:114">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row>
    <row r="46" spans="1:114">
      <c r="A46" s="149"/>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row>
    <row r="47" spans="1:114">
      <c r="A47" s="149"/>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c r="DJ47" s="149"/>
    </row>
    <row r="48" spans="1:114">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c r="CK48" s="149"/>
      <c r="CL48" s="149"/>
      <c r="CM48" s="149"/>
      <c r="CN48" s="149"/>
      <c r="CO48" s="149"/>
      <c r="CP48" s="149"/>
      <c r="CQ48" s="149"/>
      <c r="CR48" s="149"/>
      <c r="CS48" s="149"/>
      <c r="CT48" s="149"/>
      <c r="CU48" s="149"/>
      <c r="CV48" s="149"/>
      <c r="CW48" s="149"/>
      <c r="CX48" s="149"/>
      <c r="CY48" s="149"/>
      <c r="CZ48" s="149"/>
      <c r="DA48" s="149"/>
      <c r="DB48" s="149"/>
      <c r="DC48" s="149"/>
      <c r="DD48" s="149"/>
      <c r="DE48" s="149"/>
      <c r="DF48" s="149"/>
      <c r="DG48" s="149"/>
      <c r="DH48" s="149"/>
      <c r="DI48" s="149"/>
      <c r="DJ48" s="149"/>
    </row>
    <row r="49" spans="1:114">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c r="CN49" s="149"/>
      <c r="CO49" s="149"/>
      <c r="CP49" s="149"/>
      <c r="CQ49" s="149"/>
      <c r="CR49" s="149"/>
      <c r="CS49" s="149"/>
      <c r="CT49" s="149"/>
      <c r="CU49" s="149"/>
      <c r="CV49" s="149"/>
      <c r="CW49" s="149"/>
      <c r="CX49" s="149"/>
      <c r="CY49" s="149"/>
      <c r="CZ49" s="149"/>
      <c r="DA49" s="149"/>
      <c r="DB49" s="149"/>
      <c r="DC49" s="149"/>
      <c r="DD49" s="149"/>
      <c r="DE49" s="149"/>
      <c r="DF49" s="149"/>
      <c r="DG49" s="149"/>
      <c r="DH49" s="149"/>
      <c r="DI49" s="149"/>
      <c r="DJ49" s="149"/>
    </row>
    <row r="50" spans="1:114">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row>
    <row r="51" spans="1:114">
      <c r="A51" s="149"/>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c r="CN51" s="149"/>
      <c r="CO51" s="149"/>
      <c r="CP51" s="149"/>
      <c r="CQ51" s="149"/>
      <c r="CR51" s="149"/>
      <c r="CS51" s="149"/>
      <c r="CT51" s="149"/>
      <c r="CU51" s="149"/>
      <c r="CV51" s="149"/>
      <c r="CW51" s="149"/>
      <c r="CX51" s="149"/>
      <c r="CY51" s="149"/>
      <c r="CZ51" s="149"/>
      <c r="DA51" s="149"/>
      <c r="DB51" s="149"/>
      <c r="DC51" s="149"/>
      <c r="DD51" s="149"/>
      <c r="DE51" s="149"/>
      <c r="DF51" s="149"/>
      <c r="DG51" s="149"/>
      <c r="DH51" s="149"/>
      <c r="DI51" s="149"/>
      <c r="DJ51" s="149"/>
    </row>
    <row r="52" spans="1:114">
      <c r="A52" s="149"/>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c r="CN52" s="149"/>
      <c r="CO52" s="149"/>
      <c r="CP52" s="149"/>
      <c r="CQ52" s="149"/>
      <c r="CR52" s="149"/>
      <c r="CS52" s="149"/>
      <c r="CT52" s="149"/>
      <c r="CU52" s="149"/>
      <c r="CV52" s="149"/>
      <c r="CW52" s="149"/>
      <c r="CX52" s="149"/>
      <c r="CY52" s="149"/>
      <c r="CZ52" s="149"/>
      <c r="DA52" s="149"/>
      <c r="DB52" s="149"/>
      <c r="DC52" s="149"/>
      <c r="DD52" s="149"/>
      <c r="DE52" s="149"/>
      <c r="DF52" s="149"/>
      <c r="DG52" s="149"/>
      <c r="DH52" s="149"/>
      <c r="DI52" s="149"/>
      <c r="DJ52" s="149"/>
    </row>
    <row r="53" spans="1:114">
      <c r="A53" s="149"/>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c r="CN53" s="149"/>
      <c r="CO53" s="149"/>
      <c r="CP53" s="149"/>
      <c r="CQ53" s="149"/>
      <c r="CR53" s="149"/>
      <c r="CS53" s="149"/>
      <c r="CT53" s="149"/>
      <c r="CU53" s="149"/>
      <c r="CV53" s="149"/>
      <c r="CW53" s="149"/>
      <c r="CX53" s="149"/>
      <c r="CY53" s="149"/>
      <c r="CZ53" s="149"/>
      <c r="DA53" s="149"/>
      <c r="DB53" s="149"/>
      <c r="DC53" s="149"/>
      <c r="DD53" s="149"/>
      <c r="DE53" s="149"/>
      <c r="DF53" s="149"/>
      <c r="DG53" s="149"/>
      <c r="DH53" s="149"/>
      <c r="DI53" s="149"/>
      <c r="DJ53" s="149"/>
    </row>
    <row r="54" spans="1:114">
      <c r="A54" s="149"/>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c r="CN54" s="149"/>
      <c r="CO54" s="149"/>
      <c r="CP54" s="149"/>
      <c r="CQ54" s="149"/>
      <c r="CR54" s="149"/>
      <c r="CS54" s="149"/>
      <c r="CT54" s="149"/>
      <c r="CU54" s="149"/>
      <c r="CV54" s="149"/>
      <c r="CW54" s="149"/>
      <c r="CX54" s="149"/>
      <c r="CY54" s="149"/>
      <c r="CZ54" s="149"/>
      <c r="DA54" s="149"/>
      <c r="DB54" s="149"/>
      <c r="DC54" s="149"/>
      <c r="DD54" s="149"/>
      <c r="DE54" s="149"/>
      <c r="DF54" s="149"/>
      <c r="DG54" s="149"/>
      <c r="DH54" s="149"/>
      <c r="DI54" s="149"/>
      <c r="DJ54" s="149"/>
    </row>
    <row r="55" spans="1:114">
      <c r="A55" s="149"/>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c r="DJ55" s="149"/>
    </row>
    <row r="56" spans="1:114">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c r="CN56" s="149"/>
      <c r="CO56" s="149"/>
      <c r="CP56" s="149"/>
      <c r="CQ56" s="149"/>
      <c r="CR56" s="149"/>
      <c r="CS56" s="149"/>
      <c r="CT56" s="149"/>
      <c r="CU56" s="149"/>
      <c r="CV56" s="149"/>
      <c r="CW56" s="149"/>
      <c r="CX56" s="149"/>
      <c r="CY56" s="149"/>
      <c r="CZ56" s="149"/>
      <c r="DA56" s="149"/>
      <c r="DB56" s="149"/>
      <c r="DC56" s="149"/>
      <c r="DD56" s="149"/>
      <c r="DE56" s="149"/>
      <c r="DF56" s="149"/>
      <c r="DG56" s="149"/>
      <c r="DH56" s="149"/>
      <c r="DI56" s="149"/>
      <c r="DJ56" s="149"/>
    </row>
    <row r="57" spans="1:114">
      <c r="A57" s="14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c r="CN57" s="149"/>
      <c r="CO57" s="149"/>
      <c r="CP57" s="149"/>
      <c r="CQ57" s="149"/>
      <c r="CR57" s="149"/>
      <c r="CS57" s="149"/>
      <c r="CT57" s="149"/>
      <c r="CU57" s="149"/>
      <c r="CV57" s="149"/>
      <c r="CW57" s="149"/>
      <c r="CX57" s="149"/>
      <c r="CY57" s="149"/>
      <c r="CZ57" s="149"/>
      <c r="DA57" s="149"/>
      <c r="DB57" s="149"/>
      <c r="DC57" s="149"/>
      <c r="DD57" s="149"/>
      <c r="DE57" s="149"/>
      <c r="DF57" s="149"/>
      <c r="DG57" s="149"/>
      <c r="DH57" s="149"/>
      <c r="DI57" s="149"/>
      <c r="DJ57" s="149"/>
    </row>
    <row r="58" spans="1:114">
      <c r="A58" s="1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c r="CN58" s="149"/>
      <c r="CO58" s="149"/>
      <c r="CP58" s="149"/>
      <c r="CQ58" s="149"/>
      <c r="CR58" s="149"/>
      <c r="CS58" s="149"/>
      <c r="CT58" s="149"/>
      <c r="CU58" s="149"/>
      <c r="CV58" s="149"/>
      <c r="CW58" s="149"/>
      <c r="CX58" s="149"/>
      <c r="CY58" s="149"/>
      <c r="CZ58" s="149"/>
      <c r="DA58" s="149"/>
      <c r="DB58" s="149"/>
      <c r="DC58" s="149"/>
      <c r="DD58" s="149"/>
      <c r="DE58" s="149"/>
      <c r="DF58" s="149"/>
      <c r="DG58" s="149"/>
      <c r="DH58" s="149"/>
      <c r="DI58" s="149"/>
      <c r="DJ58" s="149"/>
    </row>
    <row r="59" spans="1:114">
      <c r="A59" s="149"/>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c r="CN59" s="149"/>
      <c r="CO59" s="149"/>
      <c r="CP59" s="149"/>
      <c r="CQ59" s="149"/>
      <c r="CR59" s="149"/>
      <c r="CS59" s="149"/>
      <c r="CT59" s="149"/>
      <c r="CU59" s="149"/>
      <c r="CV59" s="149"/>
      <c r="CW59" s="149"/>
      <c r="CX59" s="149"/>
      <c r="CY59" s="149"/>
      <c r="CZ59" s="149"/>
      <c r="DA59" s="149"/>
      <c r="DB59" s="149"/>
      <c r="DC59" s="149"/>
      <c r="DD59" s="149"/>
      <c r="DE59" s="149"/>
      <c r="DF59" s="149"/>
      <c r="DG59" s="149"/>
      <c r="DH59" s="149"/>
      <c r="DI59" s="149"/>
      <c r="DJ59" s="149"/>
    </row>
    <row r="60" spans="1:114">
      <c r="A60" s="149"/>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c r="CN60" s="149"/>
      <c r="CO60" s="149"/>
      <c r="CP60" s="149"/>
      <c r="CQ60" s="149"/>
      <c r="CR60" s="149"/>
      <c r="CS60" s="149"/>
      <c r="CT60" s="149"/>
      <c r="CU60" s="149"/>
      <c r="CV60" s="149"/>
      <c r="CW60" s="149"/>
      <c r="CX60" s="149"/>
      <c r="CY60" s="149"/>
      <c r="CZ60" s="149"/>
      <c r="DA60" s="149"/>
      <c r="DB60" s="149"/>
      <c r="DC60" s="149"/>
      <c r="DD60" s="149"/>
      <c r="DE60" s="149"/>
      <c r="DF60" s="149"/>
      <c r="DG60" s="149"/>
      <c r="DH60" s="149"/>
      <c r="DI60" s="149"/>
      <c r="DJ60" s="149"/>
    </row>
    <row r="61" spans="1:114">
      <c r="A61" s="149"/>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c r="CN61" s="149"/>
      <c r="CO61" s="149"/>
      <c r="CP61" s="149"/>
      <c r="CQ61" s="149"/>
      <c r="CR61" s="149"/>
      <c r="CS61" s="149"/>
      <c r="CT61" s="149"/>
      <c r="CU61" s="149"/>
      <c r="CV61" s="149"/>
      <c r="CW61" s="149"/>
      <c r="CX61" s="149"/>
      <c r="CY61" s="149"/>
      <c r="CZ61" s="149"/>
      <c r="DA61" s="149"/>
      <c r="DB61" s="149"/>
      <c r="DC61" s="149"/>
      <c r="DD61" s="149"/>
      <c r="DE61" s="149"/>
      <c r="DF61" s="149"/>
      <c r="DG61" s="149"/>
      <c r="DH61" s="149"/>
      <c r="DI61" s="149"/>
      <c r="DJ61" s="149"/>
    </row>
    <row r="62" spans="1:114">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c r="CN62" s="149"/>
      <c r="CO62" s="149"/>
      <c r="CP62" s="149"/>
      <c r="CQ62" s="149"/>
      <c r="CR62" s="149"/>
      <c r="CS62" s="149"/>
      <c r="CT62" s="149"/>
      <c r="CU62" s="149"/>
      <c r="CV62" s="149"/>
      <c r="CW62" s="149"/>
      <c r="CX62" s="149"/>
      <c r="CY62" s="149"/>
      <c r="CZ62" s="149"/>
      <c r="DA62" s="149"/>
      <c r="DB62" s="149"/>
      <c r="DC62" s="149"/>
      <c r="DD62" s="149"/>
      <c r="DE62" s="149"/>
      <c r="DF62" s="149"/>
      <c r="DG62" s="149"/>
      <c r="DH62" s="149"/>
      <c r="DI62" s="149"/>
      <c r="DJ62" s="149"/>
    </row>
    <row r="63" spans="1:114">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c r="CN63" s="149"/>
      <c r="CO63" s="149"/>
      <c r="CP63" s="149"/>
      <c r="CQ63" s="149"/>
      <c r="CR63" s="149"/>
      <c r="CS63" s="149"/>
      <c r="CT63" s="149"/>
      <c r="CU63" s="149"/>
      <c r="CV63" s="149"/>
      <c r="CW63" s="149"/>
      <c r="CX63" s="149"/>
      <c r="CY63" s="149"/>
      <c r="CZ63" s="149"/>
      <c r="DA63" s="149"/>
      <c r="DB63" s="149"/>
      <c r="DC63" s="149"/>
      <c r="DD63" s="149"/>
      <c r="DE63" s="149"/>
      <c r="DF63" s="149"/>
      <c r="DG63" s="149"/>
      <c r="DH63" s="149"/>
      <c r="DI63" s="149"/>
      <c r="DJ63" s="149"/>
    </row>
    <row r="64" spans="1:114">
      <c r="A64" s="149"/>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c r="CN64" s="149"/>
      <c r="CO64" s="149"/>
      <c r="CP64" s="149"/>
      <c r="CQ64" s="149"/>
      <c r="CR64" s="149"/>
      <c r="CS64" s="149"/>
      <c r="CT64" s="149"/>
      <c r="CU64" s="149"/>
      <c r="CV64" s="149"/>
      <c r="CW64" s="149"/>
      <c r="CX64" s="149"/>
      <c r="CY64" s="149"/>
      <c r="CZ64" s="149"/>
      <c r="DA64" s="149"/>
      <c r="DB64" s="149"/>
      <c r="DC64" s="149"/>
      <c r="DD64" s="149"/>
      <c r="DE64" s="149"/>
      <c r="DF64" s="149"/>
      <c r="DG64" s="149"/>
      <c r="DH64" s="149"/>
      <c r="DI64" s="149"/>
      <c r="DJ64" s="149"/>
    </row>
    <row r="65" spans="1:114">
      <c r="A65" s="1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c r="CN65" s="149"/>
      <c r="CO65" s="149"/>
      <c r="CP65" s="149"/>
      <c r="CQ65" s="149"/>
      <c r="CR65" s="149"/>
      <c r="CS65" s="149"/>
      <c r="CT65" s="149"/>
      <c r="CU65" s="149"/>
      <c r="CV65" s="149"/>
      <c r="CW65" s="149"/>
      <c r="CX65" s="149"/>
      <c r="CY65" s="149"/>
      <c r="CZ65" s="149"/>
      <c r="DA65" s="149"/>
      <c r="DB65" s="149"/>
      <c r="DC65" s="149"/>
      <c r="DD65" s="149"/>
      <c r="DE65" s="149"/>
      <c r="DF65" s="149"/>
      <c r="DG65" s="149"/>
      <c r="DH65" s="149"/>
      <c r="DI65" s="149"/>
      <c r="DJ65" s="149"/>
    </row>
    <row r="66" spans="1:114">
      <c r="A66" s="1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c r="CN66" s="149"/>
      <c r="CO66" s="149"/>
      <c r="CP66" s="149"/>
      <c r="CQ66" s="149"/>
      <c r="CR66" s="149"/>
      <c r="CS66" s="149"/>
      <c r="CT66" s="149"/>
      <c r="CU66" s="149"/>
      <c r="CV66" s="149"/>
      <c r="CW66" s="149"/>
      <c r="CX66" s="149"/>
      <c r="CY66" s="149"/>
      <c r="CZ66" s="149"/>
      <c r="DA66" s="149"/>
      <c r="DB66" s="149"/>
      <c r="DC66" s="149"/>
      <c r="DD66" s="149"/>
      <c r="DE66" s="149"/>
      <c r="DF66" s="149"/>
      <c r="DG66" s="149"/>
      <c r="DH66" s="149"/>
      <c r="DI66" s="149"/>
      <c r="DJ66" s="149"/>
    </row>
    <row r="67" spans="1:114">
      <c r="A67" s="1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c r="CN67" s="149"/>
      <c r="CO67" s="149"/>
      <c r="CP67" s="149"/>
      <c r="CQ67" s="149"/>
      <c r="CR67" s="149"/>
      <c r="CS67" s="149"/>
      <c r="CT67" s="149"/>
      <c r="CU67" s="149"/>
      <c r="CV67" s="149"/>
      <c r="CW67" s="149"/>
      <c r="CX67" s="149"/>
      <c r="CY67" s="149"/>
      <c r="CZ67" s="149"/>
      <c r="DA67" s="149"/>
      <c r="DB67" s="149"/>
      <c r="DC67" s="149"/>
      <c r="DD67" s="149"/>
      <c r="DE67" s="149"/>
      <c r="DF67" s="149"/>
      <c r="DG67" s="149"/>
      <c r="DH67" s="149"/>
      <c r="DI67" s="149"/>
      <c r="DJ67" s="149"/>
    </row>
    <row r="68" spans="1:114">
      <c r="A68" s="1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c r="CN68" s="149"/>
      <c r="CO68" s="149"/>
      <c r="CP68" s="149"/>
      <c r="CQ68" s="149"/>
      <c r="CR68" s="149"/>
      <c r="CS68" s="149"/>
      <c r="CT68" s="149"/>
      <c r="CU68" s="149"/>
      <c r="CV68" s="149"/>
      <c r="CW68" s="149"/>
      <c r="CX68" s="149"/>
      <c r="CY68" s="149"/>
      <c r="CZ68" s="149"/>
      <c r="DA68" s="149"/>
      <c r="DB68" s="149"/>
      <c r="DC68" s="149"/>
      <c r="DD68" s="149"/>
      <c r="DE68" s="149"/>
      <c r="DF68" s="149"/>
      <c r="DG68" s="149"/>
      <c r="DH68" s="149"/>
      <c r="DI68" s="149"/>
      <c r="DJ68" s="149"/>
    </row>
    <row r="69" spans="1:114">
      <c r="A69" s="1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c r="CN69" s="149"/>
      <c r="CO69" s="149"/>
      <c r="CP69" s="149"/>
      <c r="CQ69" s="149"/>
      <c r="CR69" s="149"/>
      <c r="CS69" s="149"/>
      <c r="CT69" s="149"/>
      <c r="CU69" s="149"/>
      <c r="CV69" s="149"/>
      <c r="CW69" s="149"/>
      <c r="CX69" s="149"/>
      <c r="CY69" s="149"/>
      <c r="CZ69" s="149"/>
      <c r="DA69" s="149"/>
      <c r="DB69" s="149"/>
      <c r="DC69" s="149"/>
      <c r="DD69" s="149"/>
      <c r="DE69" s="149"/>
      <c r="DF69" s="149"/>
      <c r="DG69" s="149"/>
      <c r="DH69" s="149"/>
      <c r="DI69" s="149"/>
      <c r="DJ69" s="149"/>
    </row>
    <row r="70" spans="1:114">
      <c r="A70" s="1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row>
    <row r="71" spans="1:114">
      <c r="A71" s="1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c r="CN71" s="149"/>
      <c r="CO71" s="149"/>
      <c r="CP71" s="149"/>
      <c r="CQ71" s="149"/>
      <c r="CR71" s="149"/>
      <c r="CS71" s="149"/>
      <c r="CT71" s="149"/>
      <c r="CU71" s="149"/>
      <c r="CV71" s="149"/>
      <c r="CW71" s="149"/>
      <c r="CX71" s="149"/>
      <c r="CY71" s="149"/>
      <c r="CZ71" s="149"/>
      <c r="DA71" s="149"/>
      <c r="DB71" s="149"/>
      <c r="DC71" s="149"/>
      <c r="DD71" s="149"/>
      <c r="DE71" s="149"/>
      <c r="DF71" s="149"/>
      <c r="DG71" s="149"/>
      <c r="DH71" s="149"/>
      <c r="DI71" s="149"/>
      <c r="DJ71" s="149"/>
    </row>
    <row r="72" spans="1:114">
      <c r="A72" s="1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c r="CN72" s="149"/>
      <c r="CO72" s="149"/>
      <c r="CP72" s="149"/>
      <c r="CQ72" s="149"/>
      <c r="CR72" s="149"/>
      <c r="CS72" s="149"/>
      <c r="CT72" s="149"/>
      <c r="CU72" s="149"/>
      <c r="CV72" s="149"/>
      <c r="CW72" s="149"/>
      <c r="CX72" s="149"/>
      <c r="CY72" s="149"/>
      <c r="CZ72" s="149"/>
      <c r="DA72" s="149"/>
      <c r="DB72" s="149"/>
      <c r="DC72" s="149"/>
      <c r="DD72" s="149"/>
      <c r="DE72" s="149"/>
      <c r="DF72" s="149"/>
      <c r="DG72" s="149"/>
      <c r="DH72" s="149"/>
      <c r="DI72" s="149"/>
      <c r="DJ72" s="149"/>
    </row>
    <row r="73" spans="1:114">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c r="CN73" s="149"/>
      <c r="CO73" s="149"/>
      <c r="CP73" s="149"/>
      <c r="CQ73" s="149"/>
      <c r="CR73" s="149"/>
      <c r="CS73" s="149"/>
      <c r="CT73" s="149"/>
      <c r="CU73" s="149"/>
      <c r="CV73" s="149"/>
      <c r="CW73" s="149"/>
      <c r="CX73" s="149"/>
      <c r="CY73" s="149"/>
      <c r="CZ73" s="149"/>
      <c r="DA73" s="149"/>
      <c r="DB73" s="149"/>
      <c r="DC73" s="149"/>
      <c r="DD73" s="149"/>
      <c r="DE73" s="149"/>
      <c r="DF73" s="149"/>
      <c r="DG73" s="149"/>
      <c r="DH73" s="149"/>
      <c r="DI73" s="149"/>
      <c r="DJ73" s="149"/>
    </row>
    <row r="74" spans="1:114">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c r="CN74" s="149"/>
      <c r="CO74" s="149"/>
      <c r="CP74" s="149"/>
      <c r="CQ74" s="149"/>
      <c r="CR74" s="149"/>
      <c r="CS74" s="149"/>
      <c r="CT74" s="149"/>
      <c r="CU74" s="149"/>
      <c r="CV74" s="149"/>
      <c r="CW74" s="149"/>
      <c r="CX74" s="149"/>
      <c r="CY74" s="149"/>
      <c r="CZ74" s="149"/>
      <c r="DA74" s="149"/>
      <c r="DB74" s="149"/>
      <c r="DC74" s="149"/>
      <c r="DD74" s="149"/>
      <c r="DE74" s="149"/>
      <c r="DF74" s="149"/>
      <c r="DG74" s="149"/>
      <c r="DH74" s="149"/>
      <c r="DI74" s="149"/>
      <c r="DJ74" s="149"/>
    </row>
    <row r="75" spans="1:114">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c r="CN75" s="149"/>
      <c r="CO75" s="149"/>
      <c r="CP75" s="149"/>
      <c r="CQ75" s="149"/>
      <c r="CR75" s="149"/>
      <c r="CS75" s="149"/>
      <c r="CT75" s="149"/>
      <c r="CU75" s="149"/>
      <c r="CV75" s="149"/>
      <c r="CW75" s="149"/>
      <c r="CX75" s="149"/>
      <c r="CY75" s="149"/>
      <c r="CZ75" s="149"/>
      <c r="DA75" s="149"/>
      <c r="DB75" s="149"/>
      <c r="DC75" s="149"/>
      <c r="DD75" s="149"/>
      <c r="DE75" s="149"/>
      <c r="DF75" s="149"/>
      <c r="DG75" s="149"/>
      <c r="DH75" s="149"/>
      <c r="DI75" s="149"/>
      <c r="DJ75" s="149"/>
    </row>
    <row r="76" spans="1:114">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c r="DJ76" s="149"/>
    </row>
    <row r="77" spans="1:114">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c r="CN77" s="149"/>
      <c r="CO77" s="149"/>
      <c r="CP77" s="149"/>
      <c r="CQ77" s="149"/>
      <c r="CR77" s="149"/>
      <c r="CS77" s="149"/>
      <c r="CT77" s="149"/>
      <c r="CU77" s="149"/>
      <c r="CV77" s="149"/>
      <c r="CW77" s="149"/>
      <c r="CX77" s="149"/>
      <c r="CY77" s="149"/>
      <c r="CZ77" s="149"/>
      <c r="DA77" s="149"/>
      <c r="DB77" s="149"/>
      <c r="DC77" s="149"/>
      <c r="DD77" s="149"/>
      <c r="DE77" s="149"/>
      <c r="DF77" s="149"/>
      <c r="DG77" s="149"/>
      <c r="DH77" s="149"/>
      <c r="DI77" s="149"/>
      <c r="DJ77" s="149"/>
    </row>
    <row r="78" spans="1:114">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c r="DJ78" s="149"/>
    </row>
    <row r="79" spans="1:114">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c r="CN79" s="149"/>
      <c r="CO79" s="149"/>
      <c r="CP79" s="149"/>
      <c r="CQ79" s="149"/>
      <c r="CR79" s="149"/>
      <c r="CS79" s="149"/>
      <c r="CT79" s="149"/>
      <c r="CU79" s="149"/>
      <c r="CV79" s="149"/>
      <c r="CW79" s="149"/>
      <c r="CX79" s="149"/>
      <c r="CY79" s="149"/>
      <c r="CZ79" s="149"/>
      <c r="DA79" s="149"/>
      <c r="DB79" s="149"/>
      <c r="DC79" s="149"/>
      <c r="DD79" s="149"/>
      <c r="DE79" s="149"/>
      <c r="DF79" s="149"/>
      <c r="DG79" s="149"/>
      <c r="DH79" s="149"/>
      <c r="DI79" s="149"/>
      <c r="DJ79" s="149"/>
    </row>
    <row r="80" spans="1:114">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c r="CN80" s="149"/>
      <c r="CO80" s="149"/>
      <c r="CP80" s="149"/>
      <c r="CQ80" s="149"/>
      <c r="CR80" s="149"/>
      <c r="CS80" s="149"/>
      <c r="CT80" s="149"/>
      <c r="CU80" s="149"/>
      <c r="CV80" s="149"/>
      <c r="CW80" s="149"/>
      <c r="CX80" s="149"/>
      <c r="CY80" s="149"/>
      <c r="CZ80" s="149"/>
      <c r="DA80" s="149"/>
      <c r="DB80" s="149"/>
      <c r="DC80" s="149"/>
      <c r="DD80" s="149"/>
      <c r="DE80" s="149"/>
      <c r="DF80" s="149"/>
      <c r="DG80" s="149"/>
      <c r="DH80" s="149"/>
      <c r="DI80" s="149"/>
      <c r="DJ80" s="149"/>
    </row>
    <row r="81" spans="1:114">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c r="CN81" s="149"/>
      <c r="CO81" s="149"/>
      <c r="CP81" s="149"/>
      <c r="CQ81" s="149"/>
      <c r="CR81" s="149"/>
      <c r="CS81" s="149"/>
      <c r="CT81" s="149"/>
      <c r="CU81" s="149"/>
      <c r="CV81" s="149"/>
      <c r="CW81" s="149"/>
      <c r="CX81" s="149"/>
      <c r="CY81" s="149"/>
      <c r="CZ81" s="149"/>
      <c r="DA81" s="149"/>
      <c r="DB81" s="149"/>
      <c r="DC81" s="149"/>
      <c r="DD81" s="149"/>
      <c r="DE81" s="149"/>
      <c r="DF81" s="149"/>
      <c r="DG81" s="149"/>
      <c r="DH81" s="149"/>
      <c r="DI81" s="149"/>
      <c r="DJ81" s="149"/>
    </row>
    <row r="82" spans="1:114">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c r="CN82" s="149"/>
      <c r="CO82" s="149"/>
      <c r="CP82" s="149"/>
      <c r="CQ82" s="149"/>
      <c r="CR82" s="149"/>
      <c r="CS82" s="149"/>
      <c r="CT82" s="149"/>
      <c r="CU82" s="149"/>
      <c r="CV82" s="149"/>
      <c r="CW82" s="149"/>
      <c r="CX82" s="149"/>
      <c r="CY82" s="149"/>
      <c r="CZ82" s="149"/>
      <c r="DA82" s="149"/>
      <c r="DB82" s="149"/>
      <c r="DC82" s="149"/>
      <c r="DD82" s="149"/>
      <c r="DE82" s="149"/>
      <c r="DF82" s="149"/>
      <c r="DG82" s="149"/>
      <c r="DH82" s="149"/>
      <c r="DI82" s="149"/>
      <c r="DJ82" s="149"/>
    </row>
    <row r="83" spans="1:114">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49"/>
      <c r="DF83" s="149"/>
      <c r="DG83" s="149"/>
      <c r="DH83" s="149"/>
      <c r="DI83" s="149"/>
      <c r="DJ83" s="149"/>
    </row>
    <row r="84" spans="1:114">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c r="CN84" s="149"/>
      <c r="CO84" s="149"/>
      <c r="CP84" s="149"/>
      <c r="CQ84" s="149"/>
      <c r="CR84" s="149"/>
      <c r="CS84" s="149"/>
      <c r="CT84" s="149"/>
      <c r="CU84" s="149"/>
      <c r="CV84" s="149"/>
      <c r="CW84" s="149"/>
      <c r="CX84" s="149"/>
      <c r="CY84" s="149"/>
      <c r="CZ84" s="149"/>
      <c r="DA84" s="149"/>
      <c r="DB84" s="149"/>
      <c r="DC84" s="149"/>
      <c r="DD84" s="149"/>
      <c r="DE84" s="149"/>
      <c r="DF84" s="149"/>
      <c r="DG84" s="149"/>
      <c r="DH84" s="149"/>
      <c r="DI84" s="149"/>
      <c r="DJ84" s="149"/>
    </row>
    <row r="85" spans="1:114">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c r="CN85" s="149"/>
      <c r="CO85" s="149"/>
      <c r="CP85" s="149"/>
      <c r="CQ85" s="149"/>
      <c r="CR85" s="149"/>
      <c r="CS85" s="149"/>
      <c r="CT85" s="149"/>
      <c r="CU85" s="149"/>
      <c r="CV85" s="149"/>
      <c r="CW85" s="149"/>
      <c r="CX85" s="149"/>
      <c r="CY85" s="149"/>
      <c r="CZ85" s="149"/>
      <c r="DA85" s="149"/>
      <c r="DB85" s="149"/>
      <c r="DC85" s="149"/>
      <c r="DD85" s="149"/>
      <c r="DE85" s="149"/>
      <c r="DF85" s="149"/>
      <c r="DG85" s="149"/>
      <c r="DH85" s="149"/>
      <c r="DI85" s="149"/>
      <c r="DJ85" s="149"/>
    </row>
    <row r="86" spans="1:114">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c r="CN86" s="149"/>
      <c r="CO86" s="149"/>
      <c r="CP86" s="149"/>
      <c r="CQ86" s="149"/>
      <c r="CR86" s="149"/>
      <c r="CS86" s="149"/>
      <c r="CT86" s="149"/>
      <c r="CU86" s="149"/>
      <c r="CV86" s="149"/>
      <c r="CW86" s="149"/>
      <c r="CX86" s="149"/>
      <c r="CY86" s="149"/>
      <c r="CZ86" s="149"/>
      <c r="DA86" s="149"/>
      <c r="DB86" s="149"/>
      <c r="DC86" s="149"/>
      <c r="DD86" s="149"/>
      <c r="DE86" s="149"/>
      <c r="DF86" s="149"/>
      <c r="DG86" s="149"/>
      <c r="DH86" s="149"/>
      <c r="DI86" s="149"/>
      <c r="DJ86" s="149"/>
    </row>
    <row r="87" spans="1:114">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c r="CN87" s="149"/>
      <c r="CO87" s="149"/>
      <c r="CP87" s="149"/>
      <c r="CQ87" s="149"/>
      <c r="CR87" s="149"/>
      <c r="CS87" s="149"/>
      <c r="CT87" s="149"/>
      <c r="CU87" s="149"/>
      <c r="CV87" s="149"/>
      <c r="CW87" s="149"/>
      <c r="CX87" s="149"/>
      <c r="CY87" s="149"/>
      <c r="CZ87" s="149"/>
      <c r="DA87" s="149"/>
      <c r="DB87" s="149"/>
      <c r="DC87" s="149"/>
      <c r="DD87" s="149"/>
      <c r="DE87" s="149"/>
      <c r="DF87" s="149"/>
      <c r="DG87" s="149"/>
      <c r="DH87" s="149"/>
      <c r="DI87" s="149"/>
      <c r="DJ87" s="149"/>
    </row>
    <row r="88" spans="1:114">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c r="CN88" s="149"/>
      <c r="CO88" s="149"/>
      <c r="CP88" s="149"/>
      <c r="CQ88" s="149"/>
      <c r="CR88" s="149"/>
      <c r="CS88" s="149"/>
      <c r="CT88" s="149"/>
      <c r="CU88" s="149"/>
      <c r="CV88" s="149"/>
      <c r="CW88" s="149"/>
      <c r="CX88" s="149"/>
      <c r="CY88" s="149"/>
      <c r="CZ88" s="149"/>
      <c r="DA88" s="149"/>
      <c r="DB88" s="149"/>
      <c r="DC88" s="149"/>
      <c r="DD88" s="149"/>
      <c r="DE88" s="149"/>
      <c r="DF88" s="149"/>
      <c r="DG88" s="149"/>
      <c r="DH88" s="149"/>
      <c r="DI88" s="149"/>
      <c r="DJ88" s="149"/>
    </row>
    <row r="89" spans="1:114">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c r="CN89" s="149"/>
      <c r="CO89" s="149"/>
      <c r="CP89" s="149"/>
      <c r="CQ89" s="149"/>
      <c r="CR89" s="149"/>
      <c r="CS89" s="149"/>
      <c r="CT89" s="149"/>
      <c r="CU89" s="149"/>
      <c r="CV89" s="149"/>
      <c r="CW89" s="149"/>
      <c r="CX89" s="149"/>
      <c r="CY89" s="149"/>
      <c r="CZ89" s="149"/>
      <c r="DA89" s="149"/>
      <c r="DB89" s="149"/>
      <c r="DC89" s="149"/>
      <c r="DD89" s="149"/>
      <c r="DE89" s="149"/>
      <c r="DF89" s="149"/>
      <c r="DG89" s="149"/>
      <c r="DH89" s="149"/>
      <c r="DI89" s="149"/>
      <c r="DJ89" s="149"/>
    </row>
    <row r="90" spans="1:114">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c r="CN90" s="149"/>
      <c r="CO90" s="149"/>
      <c r="CP90" s="149"/>
      <c r="CQ90" s="149"/>
      <c r="CR90" s="149"/>
      <c r="CS90" s="149"/>
      <c r="CT90" s="149"/>
      <c r="CU90" s="149"/>
      <c r="CV90" s="149"/>
      <c r="CW90" s="149"/>
      <c r="CX90" s="149"/>
      <c r="CY90" s="149"/>
      <c r="CZ90" s="149"/>
      <c r="DA90" s="149"/>
      <c r="DB90" s="149"/>
      <c r="DC90" s="149"/>
      <c r="DD90" s="149"/>
      <c r="DE90" s="149"/>
      <c r="DF90" s="149"/>
      <c r="DG90" s="149"/>
      <c r="DH90" s="149"/>
      <c r="DI90" s="149"/>
      <c r="DJ90" s="149"/>
    </row>
    <row r="91" spans="1:114">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c r="CN91" s="149"/>
      <c r="CO91" s="149"/>
      <c r="CP91" s="149"/>
      <c r="CQ91" s="149"/>
      <c r="CR91" s="149"/>
      <c r="CS91" s="149"/>
      <c r="CT91" s="149"/>
      <c r="CU91" s="149"/>
      <c r="CV91" s="149"/>
      <c r="CW91" s="149"/>
      <c r="CX91" s="149"/>
      <c r="CY91" s="149"/>
      <c r="CZ91" s="149"/>
      <c r="DA91" s="149"/>
      <c r="DB91" s="149"/>
      <c r="DC91" s="149"/>
      <c r="DD91" s="149"/>
      <c r="DE91" s="149"/>
      <c r="DF91" s="149"/>
      <c r="DG91" s="149"/>
      <c r="DH91" s="149"/>
      <c r="DI91" s="149"/>
      <c r="DJ91" s="149"/>
    </row>
    <row r="92" spans="1:114">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c r="DJ92" s="149"/>
    </row>
    <row r="93" spans="1:114">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c r="CN93" s="149"/>
      <c r="CO93" s="149"/>
      <c r="CP93" s="149"/>
      <c r="CQ93" s="149"/>
      <c r="CR93" s="149"/>
      <c r="CS93" s="149"/>
      <c r="CT93" s="149"/>
      <c r="CU93" s="149"/>
      <c r="CV93" s="149"/>
      <c r="CW93" s="149"/>
      <c r="CX93" s="149"/>
      <c r="CY93" s="149"/>
      <c r="CZ93" s="149"/>
      <c r="DA93" s="149"/>
      <c r="DB93" s="149"/>
      <c r="DC93" s="149"/>
      <c r="DD93" s="149"/>
      <c r="DE93" s="149"/>
      <c r="DF93" s="149"/>
      <c r="DG93" s="149"/>
      <c r="DH93" s="149"/>
      <c r="DI93" s="149"/>
      <c r="DJ93" s="149"/>
    </row>
    <row r="94" spans="1:114">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c r="CN94" s="149"/>
      <c r="CO94" s="149"/>
      <c r="CP94" s="149"/>
      <c r="CQ94" s="149"/>
      <c r="CR94" s="149"/>
      <c r="CS94" s="149"/>
      <c r="CT94" s="149"/>
      <c r="CU94" s="149"/>
      <c r="CV94" s="149"/>
      <c r="CW94" s="149"/>
      <c r="CX94" s="149"/>
      <c r="CY94" s="149"/>
      <c r="CZ94" s="149"/>
      <c r="DA94" s="149"/>
      <c r="DB94" s="149"/>
      <c r="DC94" s="149"/>
      <c r="DD94" s="149"/>
      <c r="DE94" s="149"/>
      <c r="DF94" s="149"/>
      <c r="DG94" s="149"/>
      <c r="DH94" s="149"/>
      <c r="DI94" s="149"/>
      <c r="DJ94" s="149"/>
    </row>
    <row r="95" spans="1:114">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c r="DJ95" s="149"/>
    </row>
    <row r="96" spans="1:114">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c r="CN96" s="149"/>
      <c r="CO96" s="149"/>
      <c r="CP96" s="149"/>
      <c r="CQ96" s="149"/>
      <c r="CR96" s="149"/>
      <c r="CS96" s="149"/>
      <c r="CT96" s="149"/>
      <c r="CU96" s="149"/>
      <c r="CV96" s="149"/>
      <c r="CW96" s="149"/>
      <c r="CX96" s="149"/>
      <c r="CY96" s="149"/>
      <c r="CZ96" s="149"/>
      <c r="DA96" s="149"/>
      <c r="DB96" s="149"/>
      <c r="DC96" s="149"/>
      <c r="DD96" s="149"/>
      <c r="DE96" s="149"/>
      <c r="DF96" s="149"/>
      <c r="DG96" s="149"/>
      <c r="DH96" s="149"/>
      <c r="DI96" s="149"/>
      <c r="DJ96" s="149"/>
    </row>
    <row r="97" spans="1:114">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49"/>
      <c r="CU97" s="149"/>
      <c r="CV97" s="149"/>
      <c r="CW97" s="149"/>
      <c r="CX97" s="149"/>
      <c r="CY97" s="149"/>
      <c r="CZ97" s="149"/>
      <c r="DA97" s="149"/>
      <c r="DB97" s="149"/>
      <c r="DC97" s="149"/>
      <c r="DD97" s="149"/>
      <c r="DE97" s="149"/>
      <c r="DF97" s="149"/>
      <c r="DG97" s="149"/>
      <c r="DH97" s="149"/>
      <c r="DI97" s="149"/>
      <c r="DJ97" s="149"/>
    </row>
    <row r="98" spans="1:114">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c r="CN98" s="149"/>
      <c r="CO98" s="149"/>
      <c r="CP98" s="149"/>
      <c r="CQ98" s="149"/>
      <c r="CR98" s="149"/>
      <c r="CS98" s="149"/>
      <c r="CT98" s="149"/>
      <c r="CU98" s="149"/>
      <c r="CV98" s="149"/>
      <c r="CW98" s="149"/>
      <c r="CX98" s="149"/>
      <c r="CY98" s="149"/>
      <c r="CZ98" s="149"/>
      <c r="DA98" s="149"/>
      <c r="DB98" s="149"/>
      <c r="DC98" s="149"/>
      <c r="DD98" s="149"/>
      <c r="DE98" s="149"/>
      <c r="DF98" s="149"/>
      <c r="DG98" s="149"/>
      <c r="DH98" s="149"/>
      <c r="DI98" s="149"/>
      <c r="DJ98" s="149"/>
    </row>
    <row r="99" spans="1:114">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c r="CN99" s="149"/>
      <c r="CO99" s="149"/>
      <c r="CP99" s="149"/>
      <c r="CQ99" s="149"/>
      <c r="CR99" s="149"/>
      <c r="CS99" s="149"/>
      <c r="CT99" s="149"/>
      <c r="CU99" s="149"/>
      <c r="CV99" s="149"/>
      <c r="CW99" s="149"/>
      <c r="CX99" s="149"/>
      <c r="CY99" s="149"/>
      <c r="CZ99" s="149"/>
      <c r="DA99" s="149"/>
      <c r="DB99" s="149"/>
      <c r="DC99" s="149"/>
      <c r="DD99" s="149"/>
      <c r="DE99" s="149"/>
      <c r="DF99" s="149"/>
      <c r="DG99" s="149"/>
      <c r="DH99" s="149"/>
      <c r="DI99" s="149"/>
      <c r="DJ99" s="149"/>
    </row>
    <row r="100" spans="1:114">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49"/>
      <c r="CT100" s="149"/>
      <c r="CU100" s="149"/>
      <c r="CV100" s="149"/>
      <c r="CW100" s="149"/>
      <c r="CX100" s="149"/>
      <c r="CY100" s="149"/>
      <c r="CZ100" s="149"/>
      <c r="DA100" s="149"/>
      <c r="DB100" s="149"/>
      <c r="DC100" s="149"/>
      <c r="DD100" s="149"/>
      <c r="DE100" s="149"/>
      <c r="DF100" s="149"/>
      <c r="DG100" s="149"/>
      <c r="DH100" s="149"/>
      <c r="DI100" s="149"/>
      <c r="DJ100" s="149"/>
    </row>
    <row r="101" spans="1:114">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49"/>
      <c r="CT101" s="149"/>
      <c r="CU101" s="149"/>
      <c r="CV101" s="149"/>
      <c r="CW101" s="149"/>
      <c r="CX101" s="149"/>
      <c r="CY101" s="149"/>
      <c r="CZ101" s="149"/>
      <c r="DA101" s="149"/>
      <c r="DB101" s="149"/>
      <c r="DC101" s="149"/>
      <c r="DD101" s="149"/>
      <c r="DE101" s="149"/>
      <c r="DF101" s="149"/>
      <c r="DG101" s="149"/>
      <c r="DH101" s="149"/>
      <c r="DI101" s="149"/>
      <c r="DJ101" s="149"/>
    </row>
    <row r="102" spans="1:114">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49"/>
      <c r="CT102" s="149"/>
      <c r="CU102" s="149"/>
      <c r="CV102" s="149"/>
      <c r="CW102" s="149"/>
      <c r="CX102" s="149"/>
      <c r="CY102" s="149"/>
      <c r="CZ102" s="149"/>
      <c r="DA102" s="149"/>
      <c r="DB102" s="149"/>
      <c r="DC102" s="149"/>
      <c r="DD102" s="149"/>
      <c r="DE102" s="149"/>
      <c r="DF102" s="149"/>
      <c r="DG102" s="149"/>
      <c r="DH102" s="149"/>
      <c r="DI102" s="149"/>
      <c r="DJ102" s="149"/>
    </row>
    <row r="103" spans="1:114">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49"/>
      <c r="CT103" s="149"/>
      <c r="CU103" s="149"/>
      <c r="CV103" s="149"/>
      <c r="CW103" s="149"/>
      <c r="CX103" s="149"/>
      <c r="CY103" s="149"/>
      <c r="CZ103" s="149"/>
      <c r="DA103" s="149"/>
      <c r="DB103" s="149"/>
      <c r="DC103" s="149"/>
      <c r="DD103" s="149"/>
      <c r="DE103" s="149"/>
      <c r="DF103" s="149"/>
      <c r="DG103" s="149"/>
      <c r="DH103" s="149"/>
      <c r="DI103" s="149"/>
      <c r="DJ103" s="149"/>
    </row>
    <row r="104" spans="1:114">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149"/>
      <c r="CT104" s="149"/>
      <c r="CU104" s="149"/>
      <c r="CV104" s="149"/>
      <c r="CW104" s="149"/>
      <c r="CX104" s="149"/>
      <c r="CY104" s="149"/>
      <c r="CZ104" s="149"/>
      <c r="DA104" s="149"/>
      <c r="DB104" s="149"/>
      <c r="DC104" s="149"/>
      <c r="DD104" s="149"/>
      <c r="DE104" s="149"/>
      <c r="DF104" s="149"/>
      <c r="DG104" s="149"/>
      <c r="DH104" s="149"/>
      <c r="DI104" s="149"/>
      <c r="DJ104" s="149"/>
    </row>
    <row r="105" spans="1:114">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c r="CN105" s="149"/>
      <c r="CO105" s="149"/>
      <c r="CP105" s="149"/>
      <c r="CQ105" s="149"/>
      <c r="CR105" s="149"/>
      <c r="CS105" s="149"/>
      <c r="CT105" s="149"/>
      <c r="CU105" s="149"/>
      <c r="CV105" s="149"/>
      <c r="CW105" s="149"/>
      <c r="CX105" s="149"/>
      <c r="CY105" s="149"/>
      <c r="CZ105" s="149"/>
      <c r="DA105" s="149"/>
      <c r="DB105" s="149"/>
      <c r="DC105" s="149"/>
      <c r="DD105" s="149"/>
      <c r="DE105" s="149"/>
      <c r="DF105" s="149"/>
      <c r="DG105" s="149"/>
      <c r="DH105" s="149"/>
      <c r="DI105" s="149"/>
      <c r="DJ105" s="149"/>
    </row>
    <row r="106" spans="1:114">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c r="CB106" s="149"/>
      <c r="CC106" s="149"/>
      <c r="CD106" s="149"/>
      <c r="CE106" s="149"/>
      <c r="CF106" s="149"/>
      <c r="CG106" s="149"/>
      <c r="CH106" s="149"/>
      <c r="CI106" s="149"/>
      <c r="CJ106" s="149"/>
      <c r="CK106" s="149"/>
      <c r="CL106" s="149"/>
      <c r="CM106" s="149"/>
      <c r="CN106" s="149"/>
      <c r="CO106" s="149"/>
      <c r="CP106" s="149"/>
      <c r="CQ106" s="149"/>
      <c r="CR106" s="149"/>
      <c r="CS106" s="149"/>
      <c r="CT106" s="149"/>
      <c r="CU106" s="149"/>
      <c r="CV106" s="149"/>
      <c r="CW106" s="149"/>
      <c r="CX106" s="149"/>
      <c r="CY106" s="149"/>
      <c r="CZ106" s="149"/>
      <c r="DA106" s="149"/>
      <c r="DB106" s="149"/>
      <c r="DC106" s="149"/>
      <c r="DD106" s="149"/>
      <c r="DE106" s="149"/>
      <c r="DF106" s="149"/>
      <c r="DG106" s="149"/>
      <c r="DH106" s="149"/>
      <c r="DI106" s="149"/>
      <c r="DJ106" s="149"/>
    </row>
    <row r="107" spans="1:114">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c r="CB107" s="149"/>
      <c r="CC107" s="149"/>
      <c r="CD107" s="149"/>
      <c r="CE107" s="149"/>
      <c r="CF107" s="149"/>
      <c r="CG107" s="149"/>
      <c r="CH107" s="149"/>
      <c r="CI107" s="149"/>
      <c r="CJ107" s="149"/>
      <c r="CK107" s="149"/>
      <c r="CL107" s="149"/>
      <c r="CM107" s="149"/>
      <c r="CN107" s="149"/>
      <c r="CO107" s="149"/>
      <c r="CP107" s="149"/>
      <c r="CQ107" s="149"/>
      <c r="CR107" s="149"/>
      <c r="CS107" s="149"/>
      <c r="CT107" s="149"/>
      <c r="CU107" s="149"/>
      <c r="CV107" s="149"/>
      <c r="CW107" s="149"/>
      <c r="CX107" s="149"/>
      <c r="CY107" s="149"/>
      <c r="CZ107" s="149"/>
      <c r="DA107" s="149"/>
      <c r="DB107" s="149"/>
      <c r="DC107" s="149"/>
      <c r="DD107" s="149"/>
      <c r="DE107" s="149"/>
      <c r="DF107" s="149"/>
      <c r="DG107" s="149"/>
      <c r="DH107" s="149"/>
      <c r="DI107" s="149"/>
      <c r="DJ107" s="149"/>
    </row>
    <row r="108" spans="1:114">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c r="CB108" s="149"/>
      <c r="CC108" s="149"/>
      <c r="CD108" s="149"/>
      <c r="CE108" s="149"/>
      <c r="CF108" s="149"/>
      <c r="CG108" s="149"/>
      <c r="CH108" s="149"/>
      <c r="CI108" s="149"/>
      <c r="CJ108" s="149"/>
      <c r="CK108" s="149"/>
      <c r="CL108" s="149"/>
      <c r="CM108" s="149"/>
      <c r="CN108" s="149"/>
      <c r="CO108" s="149"/>
      <c r="CP108" s="149"/>
      <c r="CQ108" s="149"/>
      <c r="CR108" s="149"/>
      <c r="CS108" s="149"/>
      <c r="CT108" s="149"/>
      <c r="CU108" s="149"/>
      <c r="CV108" s="149"/>
      <c r="CW108" s="149"/>
      <c r="CX108" s="149"/>
      <c r="CY108" s="149"/>
      <c r="CZ108" s="149"/>
      <c r="DA108" s="149"/>
      <c r="DB108" s="149"/>
      <c r="DC108" s="149"/>
      <c r="DD108" s="149"/>
      <c r="DE108" s="149"/>
      <c r="DF108" s="149"/>
      <c r="DG108" s="149"/>
      <c r="DH108" s="149"/>
      <c r="DI108" s="149"/>
      <c r="DJ108" s="149"/>
    </row>
    <row r="109" spans="1:114">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c r="DJ109" s="149"/>
    </row>
    <row r="110" spans="1:114">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c r="CB110" s="149"/>
      <c r="CC110" s="149"/>
      <c r="CD110" s="149"/>
      <c r="CE110" s="149"/>
      <c r="CF110" s="149"/>
      <c r="CG110" s="149"/>
      <c r="CH110" s="149"/>
      <c r="CI110" s="149"/>
      <c r="CJ110" s="149"/>
      <c r="CK110" s="149"/>
      <c r="CL110" s="149"/>
      <c r="CM110" s="149"/>
      <c r="CN110" s="149"/>
      <c r="CO110" s="149"/>
      <c r="CP110" s="149"/>
      <c r="CQ110" s="149"/>
      <c r="CR110" s="149"/>
      <c r="CS110" s="149"/>
      <c r="CT110" s="149"/>
      <c r="CU110" s="149"/>
      <c r="CV110" s="149"/>
      <c r="CW110" s="149"/>
      <c r="CX110" s="149"/>
      <c r="CY110" s="149"/>
      <c r="CZ110" s="149"/>
      <c r="DA110" s="149"/>
      <c r="DB110" s="149"/>
      <c r="DC110" s="149"/>
      <c r="DD110" s="149"/>
      <c r="DE110" s="149"/>
      <c r="DF110" s="149"/>
      <c r="DG110" s="149"/>
      <c r="DH110" s="149"/>
      <c r="DI110" s="149"/>
      <c r="DJ110" s="149"/>
    </row>
    <row r="111" spans="1:114">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c r="CB111" s="149"/>
      <c r="CC111" s="149"/>
      <c r="CD111" s="149"/>
      <c r="CE111" s="149"/>
      <c r="CF111" s="149"/>
      <c r="CG111" s="149"/>
      <c r="CH111" s="149"/>
      <c r="CI111" s="149"/>
      <c r="CJ111" s="149"/>
      <c r="CK111" s="149"/>
      <c r="CL111" s="149"/>
      <c r="CM111" s="149"/>
      <c r="CN111" s="149"/>
      <c r="CO111" s="149"/>
      <c r="CP111" s="149"/>
      <c r="CQ111" s="149"/>
      <c r="CR111" s="149"/>
      <c r="CS111" s="149"/>
      <c r="CT111" s="149"/>
      <c r="CU111" s="149"/>
      <c r="CV111" s="149"/>
      <c r="CW111" s="149"/>
      <c r="CX111" s="149"/>
      <c r="CY111" s="149"/>
      <c r="CZ111" s="149"/>
      <c r="DA111" s="149"/>
      <c r="DB111" s="149"/>
      <c r="DC111" s="149"/>
      <c r="DD111" s="149"/>
      <c r="DE111" s="149"/>
      <c r="DF111" s="149"/>
      <c r="DG111" s="149"/>
      <c r="DH111" s="149"/>
      <c r="DI111" s="149"/>
      <c r="DJ111" s="149"/>
    </row>
    <row r="112" spans="1:114">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49"/>
      <c r="BQ112" s="149"/>
      <c r="BR112" s="149"/>
      <c r="BS112" s="149"/>
      <c r="BT112" s="149"/>
      <c r="BU112" s="149"/>
      <c r="BV112" s="149"/>
      <c r="BW112" s="149"/>
      <c r="BX112" s="149"/>
      <c r="BY112" s="149"/>
      <c r="BZ112" s="149"/>
      <c r="CA112" s="149"/>
      <c r="CB112" s="149"/>
      <c r="CC112" s="149"/>
      <c r="CD112" s="149"/>
      <c r="CE112" s="149"/>
      <c r="CF112" s="149"/>
      <c r="CG112" s="149"/>
      <c r="CH112" s="149"/>
      <c r="CI112" s="149"/>
      <c r="CJ112" s="149"/>
      <c r="CK112" s="149"/>
      <c r="CL112" s="149"/>
      <c r="CM112" s="149"/>
      <c r="CN112" s="149"/>
      <c r="CO112" s="149"/>
      <c r="CP112" s="149"/>
      <c r="CQ112" s="149"/>
      <c r="CR112" s="149"/>
      <c r="CS112" s="149"/>
      <c r="CT112" s="149"/>
      <c r="CU112" s="149"/>
      <c r="CV112" s="149"/>
      <c r="CW112" s="149"/>
      <c r="CX112" s="149"/>
      <c r="CY112" s="149"/>
      <c r="CZ112" s="149"/>
      <c r="DA112" s="149"/>
      <c r="DB112" s="149"/>
      <c r="DC112" s="149"/>
      <c r="DD112" s="149"/>
      <c r="DE112" s="149"/>
      <c r="DF112" s="149"/>
      <c r="DG112" s="149"/>
      <c r="DH112" s="149"/>
      <c r="DI112" s="149"/>
      <c r="DJ112" s="149"/>
    </row>
    <row r="113" spans="1:114">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c r="CB113" s="149"/>
      <c r="CC113" s="149"/>
      <c r="CD113" s="149"/>
      <c r="CE113" s="149"/>
      <c r="CF113" s="149"/>
      <c r="CG113" s="149"/>
      <c r="CH113" s="149"/>
      <c r="CI113" s="149"/>
      <c r="CJ113" s="149"/>
      <c r="CK113" s="149"/>
      <c r="CL113" s="149"/>
      <c r="CM113" s="149"/>
      <c r="CN113" s="149"/>
      <c r="CO113" s="149"/>
      <c r="CP113" s="149"/>
      <c r="CQ113" s="149"/>
      <c r="CR113" s="149"/>
      <c r="CS113" s="149"/>
      <c r="CT113" s="149"/>
      <c r="CU113" s="149"/>
      <c r="CV113" s="149"/>
      <c r="CW113" s="149"/>
      <c r="CX113" s="149"/>
      <c r="CY113" s="149"/>
      <c r="CZ113" s="149"/>
      <c r="DA113" s="149"/>
      <c r="DB113" s="149"/>
      <c r="DC113" s="149"/>
      <c r="DD113" s="149"/>
      <c r="DE113" s="149"/>
      <c r="DF113" s="149"/>
      <c r="DG113" s="149"/>
      <c r="DH113" s="149"/>
      <c r="DI113" s="149"/>
      <c r="DJ113" s="149"/>
    </row>
    <row r="114" spans="1:114">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c r="CB114" s="149"/>
      <c r="CC114" s="149"/>
      <c r="CD114" s="149"/>
      <c r="CE114" s="149"/>
      <c r="CF114" s="149"/>
      <c r="CG114" s="149"/>
      <c r="CH114" s="149"/>
      <c r="CI114" s="149"/>
      <c r="CJ114" s="149"/>
      <c r="CK114" s="149"/>
      <c r="CL114" s="149"/>
      <c r="CM114" s="149"/>
      <c r="CN114" s="149"/>
      <c r="CO114" s="149"/>
      <c r="CP114" s="149"/>
      <c r="CQ114" s="149"/>
      <c r="CR114" s="149"/>
      <c r="CS114" s="149"/>
      <c r="CT114" s="149"/>
      <c r="CU114" s="149"/>
      <c r="CV114" s="149"/>
      <c r="CW114" s="149"/>
      <c r="CX114" s="149"/>
      <c r="CY114" s="149"/>
      <c r="CZ114" s="149"/>
      <c r="DA114" s="149"/>
      <c r="DB114" s="149"/>
      <c r="DC114" s="149"/>
      <c r="DD114" s="149"/>
      <c r="DE114" s="149"/>
      <c r="DF114" s="149"/>
      <c r="DG114" s="149"/>
      <c r="DH114" s="149"/>
      <c r="DI114" s="149"/>
      <c r="DJ114" s="149"/>
    </row>
    <row r="115" spans="1:114">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c r="BK115" s="149"/>
      <c r="BL115" s="149"/>
      <c r="BM115" s="149"/>
      <c r="BN115" s="149"/>
      <c r="BO115" s="149"/>
      <c r="BP115" s="149"/>
      <c r="BQ115" s="149"/>
      <c r="BR115" s="149"/>
      <c r="BS115" s="149"/>
      <c r="BT115" s="149"/>
      <c r="BU115" s="149"/>
      <c r="BV115" s="149"/>
      <c r="BW115" s="149"/>
      <c r="BX115" s="149"/>
      <c r="BY115" s="149"/>
      <c r="BZ115" s="149"/>
      <c r="CA115" s="149"/>
      <c r="CB115" s="149"/>
      <c r="CC115" s="149"/>
      <c r="CD115" s="149"/>
      <c r="CE115" s="149"/>
      <c r="CF115" s="149"/>
      <c r="CG115" s="149"/>
      <c r="CH115" s="149"/>
      <c r="CI115" s="149"/>
      <c r="CJ115" s="149"/>
      <c r="CK115" s="149"/>
      <c r="CL115" s="149"/>
      <c r="CM115" s="149"/>
      <c r="CN115" s="149"/>
      <c r="CO115" s="149"/>
      <c r="CP115" s="149"/>
      <c r="CQ115" s="149"/>
      <c r="CR115" s="149"/>
      <c r="CS115" s="149"/>
      <c r="CT115" s="149"/>
      <c r="CU115" s="149"/>
      <c r="CV115" s="149"/>
      <c r="CW115" s="149"/>
      <c r="CX115" s="149"/>
      <c r="CY115" s="149"/>
      <c r="CZ115" s="149"/>
      <c r="DA115" s="149"/>
      <c r="DB115" s="149"/>
      <c r="DC115" s="149"/>
      <c r="DD115" s="149"/>
      <c r="DE115" s="149"/>
      <c r="DF115" s="149"/>
      <c r="DG115" s="149"/>
      <c r="DH115" s="149"/>
      <c r="DI115" s="149"/>
      <c r="DJ115" s="149"/>
    </row>
    <row r="116" spans="1:114">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c r="BK116" s="149"/>
      <c r="BL116" s="149"/>
      <c r="BM116" s="149"/>
      <c r="BN116" s="149"/>
      <c r="BO116" s="149"/>
      <c r="BP116" s="149"/>
      <c r="BQ116" s="149"/>
      <c r="BR116" s="149"/>
      <c r="BS116" s="149"/>
      <c r="BT116" s="149"/>
      <c r="BU116" s="149"/>
      <c r="BV116" s="149"/>
      <c r="BW116" s="149"/>
      <c r="BX116" s="149"/>
      <c r="BY116" s="149"/>
      <c r="BZ116" s="149"/>
      <c r="CA116" s="149"/>
      <c r="CB116" s="149"/>
      <c r="CC116" s="149"/>
      <c r="CD116" s="149"/>
      <c r="CE116" s="149"/>
      <c r="CF116" s="149"/>
      <c r="CG116" s="149"/>
      <c r="CH116" s="149"/>
      <c r="CI116" s="149"/>
      <c r="CJ116" s="149"/>
      <c r="CK116" s="149"/>
      <c r="CL116" s="149"/>
      <c r="CM116" s="149"/>
      <c r="CN116" s="149"/>
      <c r="CO116" s="149"/>
      <c r="CP116" s="149"/>
      <c r="CQ116" s="149"/>
      <c r="CR116" s="149"/>
      <c r="CS116" s="149"/>
      <c r="CT116" s="149"/>
      <c r="CU116" s="149"/>
      <c r="CV116" s="149"/>
      <c r="CW116" s="149"/>
      <c r="CX116" s="149"/>
      <c r="CY116" s="149"/>
      <c r="CZ116" s="149"/>
      <c r="DA116" s="149"/>
      <c r="DB116" s="149"/>
      <c r="DC116" s="149"/>
      <c r="DD116" s="149"/>
      <c r="DE116" s="149"/>
      <c r="DF116" s="149"/>
      <c r="DG116" s="149"/>
      <c r="DH116" s="149"/>
      <c r="DI116" s="149"/>
      <c r="DJ116" s="149"/>
    </row>
    <row r="117" spans="1:114">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c r="BK117" s="149"/>
      <c r="BL117" s="149"/>
      <c r="BM117" s="149"/>
      <c r="BN117" s="149"/>
      <c r="BO117" s="149"/>
      <c r="BP117" s="149"/>
      <c r="BQ117" s="149"/>
      <c r="BR117" s="149"/>
      <c r="BS117" s="149"/>
      <c r="BT117" s="149"/>
      <c r="BU117" s="149"/>
      <c r="BV117" s="149"/>
      <c r="BW117" s="149"/>
      <c r="BX117" s="149"/>
      <c r="BY117" s="149"/>
      <c r="BZ117" s="149"/>
      <c r="CA117" s="149"/>
      <c r="CB117" s="149"/>
      <c r="CC117" s="149"/>
      <c r="CD117" s="149"/>
      <c r="CE117" s="149"/>
      <c r="CF117" s="149"/>
      <c r="CG117" s="149"/>
      <c r="CH117" s="149"/>
      <c r="CI117" s="149"/>
      <c r="CJ117" s="149"/>
      <c r="CK117" s="149"/>
      <c r="CL117" s="149"/>
      <c r="CM117" s="149"/>
      <c r="CN117" s="149"/>
      <c r="CO117" s="149"/>
      <c r="CP117" s="149"/>
      <c r="CQ117" s="149"/>
      <c r="CR117" s="149"/>
      <c r="CS117" s="149"/>
      <c r="CT117" s="149"/>
      <c r="CU117" s="149"/>
      <c r="CV117" s="149"/>
      <c r="CW117" s="149"/>
      <c r="CX117" s="149"/>
      <c r="CY117" s="149"/>
      <c r="CZ117" s="149"/>
      <c r="DA117" s="149"/>
      <c r="DB117" s="149"/>
      <c r="DC117" s="149"/>
      <c r="DD117" s="149"/>
      <c r="DE117" s="149"/>
      <c r="DF117" s="149"/>
      <c r="DG117" s="149"/>
      <c r="DH117" s="149"/>
      <c r="DI117" s="149"/>
      <c r="DJ117" s="149"/>
    </row>
    <row r="118" spans="1:114">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c r="BK118" s="149"/>
      <c r="BL118" s="149"/>
      <c r="BM118" s="149"/>
      <c r="BN118" s="149"/>
      <c r="BO118" s="149"/>
      <c r="BP118" s="149"/>
      <c r="BQ118" s="149"/>
      <c r="BR118" s="149"/>
      <c r="BS118" s="149"/>
      <c r="BT118" s="149"/>
      <c r="BU118" s="149"/>
      <c r="BV118" s="149"/>
      <c r="BW118" s="149"/>
      <c r="BX118" s="149"/>
      <c r="BY118" s="149"/>
      <c r="BZ118" s="149"/>
      <c r="CA118" s="149"/>
      <c r="CB118" s="149"/>
      <c r="CC118" s="149"/>
      <c r="CD118" s="149"/>
      <c r="CE118" s="149"/>
      <c r="CF118" s="149"/>
      <c r="CG118" s="149"/>
      <c r="CH118" s="149"/>
      <c r="CI118" s="149"/>
      <c r="CJ118" s="149"/>
      <c r="CK118" s="149"/>
      <c r="CL118" s="149"/>
      <c r="CM118" s="149"/>
      <c r="CN118" s="149"/>
      <c r="CO118" s="149"/>
      <c r="CP118" s="149"/>
      <c r="CQ118" s="149"/>
      <c r="CR118" s="149"/>
      <c r="CS118" s="149"/>
      <c r="CT118" s="149"/>
      <c r="CU118" s="149"/>
      <c r="CV118" s="149"/>
      <c r="CW118" s="149"/>
      <c r="CX118" s="149"/>
      <c r="CY118" s="149"/>
      <c r="CZ118" s="149"/>
      <c r="DA118" s="149"/>
      <c r="DB118" s="149"/>
      <c r="DC118" s="149"/>
      <c r="DD118" s="149"/>
      <c r="DE118" s="149"/>
      <c r="DF118" s="149"/>
      <c r="DG118" s="149"/>
      <c r="DH118" s="149"/>
      <c r="DI118" s="149"/>
      <c r="DJ118" s="149"/>
    </row>
    <row r="119" spans="1:114">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c r="BK119" s="149"/>
      <c r="BL119" s="149"/>
      <c r="BM119" s="149"/>
      <c r="BN119" s="149"/>
      <c r="BO119" s="149"/>
      <c r="BP119" s="149"/>
      <c r="BQ119" s="149"/>
      <c r="BR119" s="149"/>
      <c r="BS119" s="149"/>
      <c r="BT119" s="149"/>
      <c r="BU119" s="149"/>
      <c r="BV119" s="149"/>
      <c r="BW119" s="149"/>
      <c r="BX119" s="149"/>
      <c r="BY119" s="149"/>
      <c r="BZ119" s="149"/>
      <c r="CA119" s="149"/>
      <c r="CB119" s="149"/>
      <c r="CC119" s="149"/>
      <c r="CD119" s="149"/>
      <c r="CE119" s="149"/>
      <c r="CF119" s="149"/>
      <c r="CG119" s="149"/>
      <c r="CH119" s="149"/>
      <c r="CI119" s="149"/>
      <c r="CJ119" s="149"/>
      <c r="CK119" s="149"/>
      <c r="CL119" s="149"/>
      <c r="CM119" s="149"/>
      <c r="CN119" s="149"/>
      <c r="CO119" s="149"/>
      <c r="CP119" s="149"/>
      <c r="CQ119" s="149"/>
      <c r="CR119" s="149"/>
      <c r="CS119" s="149"/>
      <c r="CT119" s="149"/>
      <c r="CU119" s="149"/>
      <c r="CV119" s="149"/>
      <c r="CW119" s="149"/>
      <c r="CX119" s="149"/>
      <c r="CY119" s="149"/>
      <c r="CZ119" s="149"/>
      <c r="DA119" s="149"/>
      <c r="DB119" s="149"/>
      <c r="DC119" s="149"/>
      <c r="DD119" s="149"/>
      <c r="DE119" s="149"/>
      <c r="DF119" s="149"/>
      <c r="DG119" s="149"/>
      <c r="DH119" s="149"/>
      <c r="DI119" s="149"/>
      <c r="DJ119" s="149"/>
    </row>
    <row r="120" spans="1:114">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c r="BI120" s="149"/>
      <c r="BJ120" s="149"/>
      <c r="BK120" s="149"/>
      <c r="BL120" s="149"/>
      <c r="BM120" s="149"/>
      <c r="BN120" s="149"/>
      <c r="BO120" s="149"/>
      <c r="BP120" s="149"/>
      <c r="BQ120" s="149"/>
      <c r="BR120" s="149"/>
      <c r="BS120" s="149"/>
      <c r="BT120" s="149"/>
      <c r="BU120" s="149"/>
      <c r="BV120" s="149"/>
      <c r="BW120" s="149"/>
      <c r="BX120" s="149"/>
      <c r="BY120" s="149"/>
      <c r="BZ120" s="149"/>
      <c r="CA120" s="149"/>
      <c r="CB120" s="149"/>
      <c r="CC120" s="149"/>
      <c r="CD120" s="149"/>
      <c r="CE120" s="149"/>
      <c r="CF120" s="149"/>
      <c r="CG120" s="149"/>
      <c r="CH120" s="149"/>
      <c r="CI120" s="149"/>
      <c r="CJ120" s="149"/>
      <c r="CK120" s="149"/>
      <c r="CL120" s="149"/>
      <c r="CM120" s="149"/>
      <c r="CN120" s="149"/>
      <c r="CO120" s="149"/>
      <c r="CP120" s="149"/>
      <c r="CQ120" s="149"/>
      <c r="CR120" s="149"/>
      <c r="CS120" s="149"/>
      <c r="CT120" s="149"/>
      <c r="CU120" s="149"/>
      <c r="CV120" s="149"/>
      <c r="CW120" s="149"/>
      <c r="CX120" s="149"/>
      <c r="CY120" s="149"/>
      <c r="CZ120" s="149"/>
      <c r="DA120" s="149"/>
      <c r="DB120" s="149"/>
      <c r="DC120" s="149"/>
      <c r="DD120" s="149"/>
      <c r="DE120" s="149"/>
      <c r="DF120" s="149"/>
      <c r="DG120" s="149"/>
      <c r="DH120" s="149"/>
      <c r="DI120" s="149"/>
      <c r="DJ120" s="149"/>
    </row>
    <row r="121" spans="1:114">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c r="BI121" s="149"/>
      <c r="BJ121" s="149"/>
      <c r="BK121" s="149"/>
      <c r="BL121" s="149"/>
      <c r="BM121" s="149"/>
      <c r="BN121" s="149"/>
      <c r="BO121" s="149"/>
      <c r="BP121" s="149"/>
      <c r="BQ121" s="149"/>
      <c r="BR121" s="149"/>
      <c r="BS121" s="149"/>
      <c r="BT121" s="149"/>
      <c r="BU121" s="149"/>
      <c r="BV121" s="149"/>
      <c r="BW121" s="149"/>
      <c r="BX121" s="149"/>
      <c r="BY121" s="149"/>
      <c r="BZ121" s="149"/>
      <c r="CA121" s="149"/>
      <c r="CB121" s="149"/>
      <c r="CC121" s="149"/>
      <c r="CD121" s="149"/>
      <c r="CE121" s="149"/>
      <c r="CF121" s="149"/>
      <c r="CG121" s="149"/>
      <c r="CH121" s="149"/>
      <c r="CI121" s="149"/>
      <c r="CJ121" s="149"/>
      <c r="CK121" s="149"/>
      <c r="CL121" s="149"/>
      <c r="CM121" s="149"/>
      <c r="CN121" s="149"/>
      <c r="CO121" s="149"/>
      <c r="CP121" s="149"/>
      <c r="CQ121" s="149"/>
      <c r="CR121" s="149"/>
      <c r="CS121" s="149"/>
      <c r="CT121" s="149"/>
      <c r="CU121" s="149"/>
      <c r="CV121" s="149"/>
      <c r="CW121" s="149"/>
      <c r="CX121" s="149"/>
      <c r="CY121" s="149"/>
      <c r="CZ121" s="149"/>
      <c r="DA121" s="149"/>
      <c r="DB121" s="149"/>
      <c r="DC121" s="149"/>
      <c r="DD121" s="149"/>
      <c r="DE121" s="149"/>
      <c r="DF121" s="149"/>
      <c r="DG121" s="149"/>
      <c r="DH121" s="149"/>
      <c r="DI121" s="149"/>
      <c r="DJ121" s="149"/>
    </row>
    <row r="122" spans="1:114">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149"/>
      <c r="BN122" s="149"/>
      <c r="BO122" s="149"/>
      <c r="BP122" s="149"/>
      <c r="BQ122" s="149"/>
      <c r="BR122" s="149"/>
      <c r="BS122" s="149"/>
      <c r="BT122" s="149"/>
      <c r="BU122" s="149"/>
      <c r="BV122" s="149"/>
      <c r="BW122" s="149"/>
      <c r="BX122" s="149"/>
      <c r="BY122" s="149"/>
      <c r="BZ122" s="149"/>
      <c r="CA122" s="149"/>
      <c r="CB122" s="149"/>
      <c r="CC122" s="149"/>
      <c r="CD122" s="149"/>
      <c r="CE122" s="149"/>
      <c r="CF122" s="149"/>
      <c r="CG122" s="149"/>
      <c r="CH122" s="149"/>
      <c r="CI122" s="149"/>
      <c r="CJ122" s="149"/>
      <c r="CK122" s="149"/>
      <c r="CL122" s="149"/>
      <c r="CM122" s="149"/>
      <c r="CN122" s="149"/>
      <c r="CO122" s="149"/>
      <c r="CP122" s="149"/>
      <c r="CQ122" s="149"/>
      <c r="CR122" s="149"/>
      <c r="CS122" s="149"/>
      <c r="CT122" s="149"/>
      <c r="CU122" s="149"/>
      <c r="CV122" s="149"/>
      <c r="CW122" s="149"/>
      <c r="CX122" s="149"/>
      <c r="CY122" s="149"/>
      <c r="CZ122" s="149"/>
      <c r="DA122" s="149"/>
      <c r="DB122" s="149"/>
      <c r="DC122" s="149"/>
      <c r="DD122" s="149"/>
      <c r="DE122" s="149"/>
      <c r="DF122" s="149"/>
      <c r="DG122" s="149"/>
      <c r="DH122" s="149"/>
      <c r="DI122" s="149"/>
      <c r="DJ122" s="149"/>
    </row>
    <row r="123" spans="1:114">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c r="BI123" s="149"/>
      <c r="BJ123" s="149"/>
      <c r="BK123" s="149"/>
      <c r="BL123" s="149"/>
      <c r="BM123" s="149"/>
      <c r="BN123" s="149"/>
      <c r="BO123" s="149"/>
      <c r="BP123" s="149"/>
      <c r="BQ123" s="149"/>
      <c r="BR123" s="149"/>
      <c r="BS123" s="149"/>
      <c r="BT123" s="149"/>
      <c r="BU123" s="149"/>
      <c r="BV123" s="149"/>
      <c r="BW123" s="149"/>
      <c r="BX123" s="149"/>
      <c r="BY123" s="149"/>
      <c r="BZ123" s="149"/>
      <c r="CA123" s="149"/>
      <c r="CB123" s="149"/>
      <c r="CC123" s="149"/>
      <c r="CD123" s="149"/>
      <c r="CE123" s="149"/>
      <c r="CF123" s="149"/>
      <c r="CG123" s="149"/>
      <c r="CH123" s="149"/>
      <c r="CI123" s="149"/>
      <c r="CJ123" s="149"/>
      <c r="CK123" s="149"/>
      <c r="CL123" s="149"/>
      <c r="CM123" s="149"/>
      <c r="CN123" s="149"/>
      <c r="CO123" s="149"/>
      <c r="CP123" s="149"/>
      <c r="CQ123" s="149"/>
      <c r="CR123" s="149"/>
      <c r="CS123" s="149"/>
      <c r="CT123" s="149"/>
      <c r="CU123" s="149"/>
      <c r="CV123" s="149"/>
      <c r="CW123" s="149"/>
      <c r="CX123" s="149"/>
      <c r="CY123" s="149"/>
      <c r="CZ123" s="149"/>
      <c r="DA123" s="149"/>
      <c r="DB123" s="149"/>
      <c r="DC123" s="149"/>
      <c r="DD123" s="149"/>
      <c r="DE123" s="149"/>
      <c r="DF123" s="149"/>
      <c r="DG123" s="149"/>
      <c r="DH123" s="149"/>
      <c r="DI123" s="149"/>
      <c r="DJ123" s="149"/>
    </row>
    <row r="124" spans="1:114">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c r="BI124" s="149"/>
      <c r="BJ124" s="149"/>
      <c r="BK124" s="149"/>
      <c r="BL124" s="149"/>
      <c r="BM124" s="149"/>
      <c r="BN124" s="149"/>
      <c r="BO124" s="149"/>
      <c r="BP124" s="149"/>
      <c r="BQ124" s="149"/>
      <c r="BR124" s="149"/>
      <c r="BS124" s="149"/>
      <c r="BT124" s="149"/>
      <c r="BU124" s="149"/>
      <c r="BV124" s="149"/>
      <c r="BW124" s="149"/>
      <c r="BX124" s="149"/>
      <c r="BY124" s="149"/>
      <c r="BZ124" s="149"/>
      <c r="CA124" s="149"/>
      <c r="CB124" s="149"/>
      <c r="CC124" s="149"/>
      <c r="CD124" s="149"/>
      <c r="CE124" s="149"/>
      <c r="CF124" s="149"/>
      <c r="CG124" s="149"/>
      <c r="CH124" s="149"/>
      <c r="CI124" s="149"/>
      <c r="CJ124" s="149"/>
      <c r="CK124" s="149"/>
      <c r="CL124" s="149"/>
      <c r="CM124" s="149"/>
      <c r="CN124" s="149"/>
      <c r="CO124" s="149"/>
      <c r="CP124" s="149"/>
      <c r="CQ124" s="149"/>
      <c r="CR124" s="149"/>
      <c r="CS124" s="149"/>
      <c r="CT124" s="149"/>
      <c r="CU124" s="149"/>
      <c r="CV124" s="149"/>
      <c r="CW124" s="149"/>
      <c r="CX124" s="149"/>
      <c r="CY124" s="149"/>
      <c r="CZ124" s="149"/>
      <c r="DA124" s="149"/>
      <c r="DB124" s="149"/>
      <c r="DC124" s="149"/>
      <c r="DD124" s="149"/>
      <c r="DE124" s="149"/>
      <c r="DF124" s="149"/>
      <c r="DG124" s="149"/>
      <c r="DH124" s="149"/>
      <c r="DI124" s="149"/>
      <c r="DJ124" s="149"/>
    </row>
    <row r="125" spans="1:114">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149"/>
      <c r="BN125" s="149"/>
      <c r="BO125" s="149"/>
      <c r="BP125" s="149"/>
      <c r="BQ125" s="149"/>
      <c r="BR125" s="149"/>
      <c r="BS125" s="149"/>
      <c r="BT125" s="149"/>
      <c r="BU125" s="149"/>
      <c r="BV125" s="149"/>
      <c r="BW125" s="149"/>
      <c r="BX125" s="149"/>
      <c r="BY125" s="149"/>
      <c r="BZ125" s="149"/>
      <c r="CA125" s="149"/>
      <c r="CB125" s="149"/>
      <c r="CC125" s="149"/>
      <c r="CD125" s="149"/>
      <c r="CE125" s="149"/>
      <c r="CF125" s="149"/>
      <c r="CG125" s="149"/>
      <c r="CH125" s="149"/>
      <c r="CI125" s="149"/>
      <c r="CJ125" s="149"/>
      <c r="CK125" s="149"/>
      <c r="CL125" s="149"/>
      <c r="CM125" s="149"/>
      <c r="CN125" s="149"/>
      <c r="CO125" s="149"/>
      <c r="CP125" s="149"/>
      <c r="CQ125" s="149"/>
      <c r="CR125" s="149"/>
      <c r="CS125" s="149"/>
      <c r="CT125" s="149"/>
      <c r="CU125" s="149"/>
      <c r="CV125" s="149"/>
      <c r="CW125" s="149"/>
      <c r="CX125" s="149"/>
      <c r="CY125" s="149"/>
      <c r="CZ125" s="149"/>
      <c r="DA125" s="149"/>
      <c r="DB125" s="149"/>
      <c r="DC125" s="149"/>
      <c r="DD125" s="149"/>
      <c r="DE125" s="149"/>
      <c r="DF125" s="149"/>
      <c r="DG125" s="149"/>
      <c r="DH125" s="149"/>
      <c r="DI125" s="149"/>
      <c r="DJ125" s="149"/>
    </row>
    <row r="126" spans="1:114">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c r="BI126" s="149"/>
      <c r="BJ126" s="149"/>
      <c r="BK126" s="149"/>
      <c r="BL126" s="149"/>
      <c r="BM126" s="149"/>
      <c r="BN126" s="149"/>
      <c r="BO126" s="149"/>
      <c r="BP126" s="149"/>
      <c r="BQ126" s="149"/>
      <c r="BR126" s="149"/>
      <c r="BS126" s="149"/>
      <c r="BT126" s="149"/>
      <c r="BU126" s="149"/>
      <c r="BV126" s="149"/>
      <c r="BW126" s="149"/>
      <c r="BX126" s="149"/>
      <c r="BY126" s="149"/>
      <c r="BZ126" s="149"/>
      <c r="CA126" s="149"/>
      <c r="CB126" s="149"/>
      <c r="CC126" s="149"/>
      <c r="CD126" s="149"/>
      <c r="CE126" s="149"/>
      <c r="CF126" s="149"/>
      <c r="CG126" s="149"/>
      <c r="CH126" s="149"/>
      <c r="CI126" s="149"/>
      <c r="CJ126" s="149"/>
      <c r="CK126" s="149"/>
      <c r="CL126" s="149"/>
      <c r="CM126" s="149"/>
      <c r="CN126" s="149"/>
      <c r="CO126" s="149"/>
      <c r="CP126" s="149"/>
      <c r="CQ126" s="149"/>
      <c r="CR126" s="149"/>
      <c r="CS126" s="149"/>
      <c r="CT126" s="149"/>
      <c r="CU126" s="149"/>
      <c r="CV126" s="149"/>
      <c r="CW126" s="149"/>
      <c r="CX126" s="149"/>
      <c r="CY126" s="149"/>
      <c r="CZ126" s="149"/>
      <c r="DA126" s="149"/>
      <c r="DB126" s="149"/>
      <c r="DC126" s="149"/>
      <c r="DD126" s="149"/>
      <c r="DE126" s="149"/>
      <c r="DF126" s="149"/>
      <c r="DG126" s="149"/>
      <c r="DH126" s="149"/>
      <c r="DI126" s="149"/>
      <c r="DJ126" s="149"/>
    </row>
    <row r="127" spans="1:114">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c r="BI127" s="149"/>
      <c r="BJ127" s="149"/>
      <c r="BK127" s="149"/>
      <c r="BL127" s="149"/>
      <c r="BM127" s="149"/>
      <c r="BN127" s="149"/>
      <c r="BO127" s="149"/>
      <c r="BP127" s="149"/>
      <c r="BQ127" s="149"/>
      <c r="BR127" s="149"/>
      <c r="BS127" s="149"/>
      <c r="BT127" s="149"/>
      <c r="BU127" s="149"/>
      <c r="BV127" s="149"/>
      <c r="BW127" s="149"/>
      <c r="BX127" s="149"/>
      <c r="BY127" s="149"/>
      <c r="BZ127" s="149"/>
      <c r="CA127" s="149"/>
      <c r="CB127" s="149"/>
      <c r="CC127" s="149"/>
      <c r="CD127" s="149"/>
      <c r="CE127" s="149"/>
      <c r="CF127" s="149"/>
      <c r="CG127" s="149"/>
      <c r="CH127" s="149"/>
      <c r="CI127" s="149"/>
      <c r="CJ127" s="149"/>
      <c r="CK127" s="149"/>
      <c r="CL127" s="149"/>
      <c r="CM127" s="149"/>
      <c r="CN127" s="149"/>
      <c r="CO127" s="149"/>
      <c r="CP127" s="149"/>
      <c r="CQ127" s="149"/>
      <c r="CR127" s="149"/>
      <c r="CS127" s="149"/>
      <c r="CT127" s="149"/>
      <c r="CU127" s="149"/>
      <c r="CV127" s="149"/>
      <c r="CW127" s="149"/>
      <c r="CX127" s="149"/>
      <c r="CY127" s="149"/>
      <c r="CZ127" s="149"/>
      <c r="DA127" s="149"/>
      <c r="DB127" s="149"/>
      <c r="DC127" s="149"/>
      <c r="DD127" s="149"/>
      <c r="DE127" s="149"/>
      <c r="DF127" s="149"/>
      <c r="DG127" s="149"/>
      <c r="DH127" s="149"/>
      <c r="DI127" s="149"/>
      <c r="DJ127" s="149"/>
    </row>
    <row r="128" spans="1:114">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c r="BI128" s="149"/>
      <c r="BJ128" s="149"/>
      <c r="BK128" s="149"/>
      <c r="BL128" s="149"/>
      <c r="BM128" s="149"/>
      <c r="BN128" s="149"/>
      <c r="BO128" s="149"/>
      <c r="BP128" s="149"/>
      <c r="BQ128" s="149"/>
      <c r="BR128" s="149"/>
      <c r="BS128" s="149"/>
      <c r="BT128" s="149"/>
      <c r="BU128" s="149"/>
      <c r="BV128" s="149"/>
      <c r="BW128" s="149"/>
      <c r="BX128" s="149"/>
      <c r="BY128" s="149"/>
      <c r="BZ128" s="149"/>
      <c r="CA128" s="149"/>
      <c r="CB128" s="149"/>
      <c r="CC128" s="149"/>
      <c r="CD128" s="149"/>
      <c r="CE128" s="149"/>
      <c r="CF128" s="149"/>
      <c r="CG128" s="149"/>
      <c r="CH128" s="149"/>
      <c r="CI128" s="149"/>
      <c r="CJ128" s="149"/>
      <c r="CK128" s="149"/>
      <c r="CL128" s="149"/>
      <c r="CM128" s="149"/>
      <c r="CN128" s="149"/>
      <c r="CO128" s="149"/>
      <c r="CP128" s="149"/>
      <c r="CQ128" s="149"/>
      <c r="CR128" s="149"/>
      <c r="CS128" s="149"/>
      <c r="CT128" s="149"/>
      <c r="CU128" s="149"/>
      <c r="CV128" s="149"/>
      <c r="CW128" s="149"/>
      <c r="CX128" s="149"/>
      <c r="CY128" s="149"/>
      <c r="CZ128" s="149"/>
      <c r="DA128" s="149"/>
      <c r="DB128" s="149"/>
      <c r="DC128" s="149"/>
      <c r="DD128" s="149"/>
      <c r="DE128" s="149"/>
      <c r="DF128" s="149"/>
      <c r="DG128" s="149"/>
      <c r="DH128" s="149"/>
      <c r="DI128" s="149"/>
      <c r="DJ128" s="149"/>
    </row>
    <row r="129" spans="1:114">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c r="BK129" s="149"/>
      <c r="BL129" s="149"/>
      <c r="BM129" s="149"/>
      <c r="BN129" s="149"/>
      <c r="BO129" s="149"/>
      <c r="BP129" s="149"/>
      <c r="BQ129" s="149"/>
      <c r="BR129" s="149"/>
      <c r="BS129" s="149"/>
      <c r="BT129" s="149"/>
      <c r="BU129" s="149"/>
      <c r="BV129" s="149"/>
      <c r="BW129" s="149"/>
      <c r="BX129" s="149"/>
      <c r="BY129" s="149"/>
      <c r="BZ129" s="149"/>
      <c r="CA129" s="149"/>
      <c r="CB129" s="149"/>
      <c r="CC129" s="149"/>
      <c r="CD129" s="149"/>
      <c r="CE129" s="149"/>
      <c r="CF129" s="149"/>
      <c r="CG129" s="149"/>
      <c r="CH129" s="149"/>
      <c r="CI129" s="149"/>
      <c r="CJ129" s="149"/>
      <c r="CK129" s="149"/>
      <c r="CL129" s="149"/>
      <c r="CM129" s="149"/>
      <c r="CN129" s="149"/>
      <c r="CO129" s="149"/>
      <c r="CP129" s="149"/>
      <c r="CQ129" s="149"/>
      <c r="CR129" s="149"/>
      <c r="CS129" s="149"/>
      <c r="CT129" s="149"/>
      <c r="CU129" s="149"/>
      <c r="CV129" s="149"/>
      <c r="CW129" s="149"/>
      <c r="CX129" s="149"/>
      <c r="CY129" s="149"/>
      <c r="CZ129" s="149"/>
      <c r="DA129" s="149"/>
      <c r="DB129" s="149"/>
      <c r="DC129" s="149"/>
      <c r="DD129" s="149"/>
      <c r="DE129" s="149"/>
      <c r="DF129" s="149"/>
      <c r="DG129" s="149"/>
      <c r="DH129" s="149"/>
      <c r="DI129" s="149"/>
      <c r="DJ129" s="149"/>
    </row>
    <row r="130" spans="1:114">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c r="BI130" s="149"/>
      <c r="BJ130" s="149"/>
      <c r="BK130" s="149"/>
      <c r="BL130" s="149"/>
      <c r="BM130" s="149"/>
      <c r="BN130" s="149"/>
      <c r="BO130" s="149"/>
      <c r="BP130" s="149"/>
      <c r="BQ130" s="149"/>
      <c r="BR130" s="149"/>
      <c r="BS130" s="149"/>
      <c r="BT130" s="149"/>
      <c r="BU130" s="149"/>
      <c r="BV130" s="149"/>
      <c r="BW130" s="149"/>
      <c r="BX130" s="149"/>
      <c r="BY130" s="149"/>
      <c r="BZ130" s="149"/>
      <c r="CA130" s="149"/>
      <c r="CB130" s="149"/>
      <c r="CC130" s="149"/>
      <c r="CD130" s="149"/>
      <c r="CE130" s="149"/>
      <c r="CF130" s="149"/>
      <c r="CG130" s="149"/>
      <c r="CH130" s="149"/>
      <c r="CI130" s="149"/>
      <c r="CJ130" s="149"/>
      <c r="CK130" s="149"/>
      <c r="CL130" s="149"/>
      <c r="CM130" s="149"/>
      <c r="CN130" s="149"/>
      <c r="CO130" s="149"/>
      <c r="CP130" s="149"/>
      <c r="CQ130" s="149"/>
      <c r="CR130" s="149"/>
      <c r="CS130" s="149"/>
      <c r="CT130" s="149"/>
      <c r="CU130" s="149"/>
      <c r="CV130" s="149"/>
      <c r="CW130" s="149"/>
      <c r="CX130" s="149"/>
      <c r="CY130" s="149"/>
      <c r="CZ130" s="149"/>
      <c r="DA130" s="149"/>
      <c r="DB130" s="149"/>
      <c r="DC130" s="149"/>
      <c r="DD130" s="149"/>
      <c r="DE130" s="149"/>
      <c r="DF130" s="149"/>
      <c r="DG130" s="149"/>
      <c r="DH130" s="149"/>
      <c r="DI130" s="149"/>
      <c r="DJ130" s="149"/>
    </row>
    <row r="131" spans="1:114">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c r="BI131" s="149"/>
      <c r="BJ131" s="149"/>
      <c r="BK131" s="149"/>
      <c r="BL131" s="149"/>
      <c r="BM131" s="149"/>
      <c r="BN131" s="149"/>
      <c r="BO131" s="149"/>
      <c r="BP131" s="149"/>
      <c r="BQ131" s="149"/>
      <c r="BR131" s="149"/>
      <c r="BS131" s="149"/>
      <c r="BT131" s="149"/>
      <c r="BU131" s="149"/>
      <c r="BV131" s="149"/>
      <c r="BW131" s="149"/>
      <c r="BX131" s="149"/>
      <c r="BY131" s="149"/>
      <c r="BZ131" s="149"/>
      <c r="CA131" s="149"/>
      <c r="CB131" s="149"/>
      <c r="CC131" s="149"/>
      <c r="CD131" s="149"/>
      <c r="CE131" s="149"/>
      <c r="CF131" s="149"/>
      <c r="CG131" s="149"/>
      <c r="CH131" s="149"/>
      <c r="CI131" s="149"/>
      <c r="CJ131" s="149"/>
      <c r="CK131" s="149"/>
      <c r="CL131" s="149"/>
      <c r="CM131" s="149"/>
      <c r="CN131" s="149"/>
      <c r="CO131" s="149"/>
      <c r="CP131" s="149"/>
      <c r="CQ131" s="149"/>
      <c r="CR131" s="149"/>
      <c r="CS131" s="149"/>
      <c r="CT131" s="149"/>
      <c r="CU131" s="149"/>
      <c r="CV131" s="149"/>
      <c r="CW131" s="149"/>
      <c r="CX131" s="149"/>
      <c r="CY131" s="149"/>
      <c r="CZ131" s="149"/>
      <c r="DA131" s="149"/>
      <c r="DB131" s="149"/>
      <c r="DC131" s="149"/>
      <c r="DD131" s="149"/>
      <c r="DE131" s="149"/>
      <c r="DF131" s="149"/>
      <c r="DG131" s="149"/>
      <c r="DH131" s="149"/>
      <c r="DI131" s="149"/>
      <c r="DJ131" s="149"/>
    </row>
    <row r="132" spans="1:114">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149"/>
      <c r="CB132" s="149"/>
      <c r="CC132" s="149"/>
      <c r="CD132" s="149"/>
      <c r="CE132" s="149"/>
      <c r="CF132" s="149"/>
      <c r="CG132" s="149"/>
      <c r="CH132" s="149"/>
      <c r="CI132" s="149"/>
      <c r="CJ132" s="149"/>
      <c r="CK132" s="149"/>
      <c r="CL132" s="149"/>
      <c r="CM132" s="149"/>
      <c r="CN132" s="149"/>
      <c r="CO132" s="149"/>
      <c r="CP132" s="149"/>
      <c r="CQ132" s="149"/>
      <c r="CR132" s="149"/>
      <c r="CS132" s="149"/>
      <c r="CT132" s="149"/>
      <c r="CU132" s="149"/>
      <c r="CV132" s="149"/>
      <c r="CW132" s="149"/>
      <c r="CX132" s="149"/>
      <c r="CY132" s="149"/>
      <c r="CZ132" s="149"/>
      <c r="DA132" s="149"/>
      <c r="DB132" s="149"/>
      <c r="DC132" s="149"/>
      <c r="DD132" s="149"/>
      <c r="DE132" s="149"/>
      <c r="DF132" s="149"/>
      <c r="DG132" s="149"/>
      <c r="DH132" s="149"/>
      <c r="DI132" s="149"/>
      <c r="DJ132" s="149"/>
    </row>
    <row r="133" spans="1:114">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c r="BK133" s="149"/>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49"/>
      <c r="CM133" s="149"/>
      <c r="CN133" s="149"/>
      <c r="CO133" s="149"/>
      <c r="CP133" s="149"/>
      <c r="CQ133" s="149"/>
      <c r="CR133" s="149"/>
      <c r="CS133" s="149"/>
      <c r="CT133" s="149"/>
      <c r="CU133" s="149"/>
      <c r="CV133" s="149"/>
      <c r="CW133" s="149"/>
      <c r="CX133" s="149"/>
      <c r="CY133" s="149"/>
      <c r="CZ133" s="149"/>
      <c r="DA133" s="149"/>
      <c r="DB133" s="149"/>
      <c r="DC133" s="149"/>
      <c r="DD133" s="149"/>
      <c r="DE133" s="149"/>
      <c r="DF133" s="149"/>
      <c r="DG133" s="149"/>
      <c r="DH133" s="149"/>
      <c r="DI133" s="149"/>
      <c r="DJ133" s="149"/>
    </row>
    <row r="134" spans="1:114">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BM134" s="149"/>
      <c r="BN134" s="149"/>
      <c r="BO134" s="149"/>
      <c r="BP134" s="149"/>
      <c r="BQ134" s="149"/>
      <c r="BR134" s="149"/>
      <c r="BS134" s="149"/>
      <c r="BT134" s="149"/>
      <c r="BU134" s="149"/>
      <c r="BV134" s="149"/>
      <c r="BW134" s="149"/>
      <c r="BX134" s="149"/>
      <c r="BY134" s="149"/>
      <c r="BZ134" s="149"/>
      <c r="CA134" s="149"/>
      <c r="CB134" s="149"/>
      <c r="CC134" s="149"/>
      <c r="CD134" s="149"/>
      <c r="CE134" s="149"/>
      <c r="CF134" s="149"/>
      <c r="CG134" s="149"/>
      <c r="CH134" s="149"/>
      <c r="CI134" s="149"/>
      <c r="CJ134" s="149"/>
      <c r="CK134" s="149"/>
      <c r="CL134" s="149"/>
      <c r="CM134" s="149"/>
      <c r="CN134" s="149"/>
      <c r="CO134" s="149"/>
      <c r="CP134" s="149"/>
      <c r="CQ134" s="149"/>
      <c r="CR134" s="149"/>
      <c r="CS134" s="149"/>
      <c r="CT134" s="149"/>
      <c r="CU134" s="149"/>
      <c r="CV134" s="149"/>
      <c r="CW134" s="149"/>
      <c r="CX134" s="149"/>
      <c r="CY134" s="149"/>
      <c r="CZ134" s="149"/>
      <c r="DA134" s="149"/>
      <c r="DB134" s="149"/>
      <c r="DC134" s="149"/>
      <c r="DD134" s="149"/>
      <c r="DE134" s="149"/>
      <c r="DF134" s="149"/>
      <c r="DG134" s="149"/>
      <c r="DH134" s="149"/>
      <c r="DI134" s="149"/>
      <c r="DJ134" s="149"/>
    </row>
    <row r="135" spans="1:114">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149"/>
      <c r="CB135" s="149"/>
      <c r="CC135" s="149"/>
      <c r="CD135" s="149"/>
      <c r="CE135" s="149"/>
      <c r="CF135" s="149"/>
      <c r="CG135" s="149"/>
      <c r="CH135" s="149"/>
      <c r="CI135" s="149"/>
      <c r="CJ135" s="149"/>
      <c r="CK135" s="149"/>
      <c r="CL135" s="149"/>
      <c r="CM135" s="149"/>
      <c r="CN135" s="149"/>
      <c r="CO135" s="149"/>
      <c r="CP135" s="149"/>
      <c r="CQ135" s="149"/>
      <c r="CR135" s="149"/>
      <c r="CS135" s="149"/>
      <c r="CT135" s="149"/>
      <c r="CU135" s="149"/>
      <c r="CV135" s="149"/>
      <c r="CW135" s="149"/>
      <c r="CX135" s="149"/>
      <c r="CY135" s="149"/>
      <c r="CZ135" s="149"/>
      <c r="DA135" s="149"/>
      <c r="DB135" s="149"/>
      <c r="DC135" s="149"/>
      <c r="DD135" s="149"/>
      <c r="DE135" s="149"/>
      <c r="DF135" s="149"/>
      <c r="DG135" s="149"/>
      <c r="DH135" s="149"/>
      <c r="DI135" s="149"/>
      <c r="DJ135" s="149"/>
    </row>
    <row r="136" spans="1:114">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c r="BK136" s="149"/>
      <c r="BL136" s="149"/>
      <c r="BM136" s="149"/>
      <c r="BN136" s="149"/>
      <c r="BO136" s="149"/>
      <c r="BP136" s="149"/>
      <c r="BQ136" s="149"/>
      <c r="BR136" s="149"/>
      <c r="BS136" s="149"/>
      <c r="BT136" s="149"/>
      <c r="BU136" s="149"/>
      <c r="BV136" s="149"/>
      <c r="BW136" s="149"/>
      <c r="BX136" s="149"/>
      <c r="BY136" s="149"/>
      <c r="BZ136" s="149"/>
      <c r="CA136" s="149"/>
      <c r="CB136" s="149"/>
      <c r="CC136" s="149"/>
      <c r="CD136" s="149"/>
      <c r="CE136" s="149"/>
      <c r="CF136" s="149"/>
      <c r="CG136" s="149"/>
      <c r="CH136" s="149"/>
      <c r="CI136" s="149"/>
      <c r="CJ136" s="149"/>
      <c r="CK136" s="149"/>
      <c r="CL136" s="149"/>
      <c r="CM136" s="149"/>
      <c r="CN136" s="149"/>
      <c r="CO136" s="149"/>
      <c r="CP136" s="149"/>
      <c r="CQ136" s="149"/>
      <c r="CR136" s="149"/>
      <c r="CS136" s="149"/>
      <c r="CT136" s="149"/>
      <c r="CU136" s="149"/>
      <c r="CV136" s="149"/>
      <c r="CW136" s="149"/>
      <c r="CX136" s="149"/>
      <c r="CY136" s="149"/>
      <c r="CZ136" s="149"/>
      <c r="DA136" s="149"/>
      <c r="DB136" s="149"/>
      <c r="DC136" s="149"/>
      <c r="DD136" s="149"/>
      <c r="DE136" s="149"/>
      <c r="DF136" s="149"/>
      <c r="DG136" s="149"/>
      <c r="DH136" s="149"/>
      <c r="DI136" s="149"/>
      <c r="DJ136" s="149"/>
    </row>
    <row r="137" spans="1:114">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c r="BK137" s="149"/>
      <c r="BL137" s="149"/>
      <c r="BM137" s="149"/>
      <c r="BN137" s="149"/>
      <c r="BO137" s="149"/>
      <c r="BP137" s="149"/>
      <c r="BQ137" s="149"/>
      <c r="BR137" s="149"/>
      <c r="BS137" s="149"/>
      <c r="BT137" s="149"/>
      <c r="BU137" s="149"/>
      <c r="BV137" s="149"/>
      <c r="BW137" s="149"/>
      <c r="BX137" s="149"/>
      <c r="BY137" s="149"/>
      <c r="BZ137" s="149"/>
      <c r="CA137" s="149"/>
      <c r="CB137" s="149"/>
      <c r="CC137" s="149"/>
      <c r="CD137" s="149"/>
      <c r="CE137" s="149"/>
      <c r="CF137" s="149"/>
      <c r="CG137" s="149"/>
      <c r="CH137" s="149"/>
      <c r="CI137" s="149"/>
      <c r="CJ137" s="149"/>
      <c r="CK137" s="149"/>
      <c r="CL137" s="149"/>
      <c r="CM137" s="149"/>
      <c r="CN137" s="149"/>
      <c r="CO137" s="149"/>
      <c r="CP137" s="149"/>
      <c r="CQ137" s="149"/>
      <c r="CR137" s="149"/>
      <c r="CS137" s="149"/>
      <c r="CT137" s="149"/>
      <c r="CU137" s="149"/>
      <c r="CV137" s="149"/>
      <c r="CW137" s="149"/>
      <c r="CX137" s="149"/>
      <c r="CY137" s="149"/>
      <c r="CZ137" s="149"/>
      <c r="DA137" s="149"/>
      <c r="DB137" s="149"/>
      <c r="DC137" s="149"/>
      <c r="DD137" s="149"/>
      <c r="DE137" s="149"/>
      <c r="DF137" s="149"/>
      <c r="DG137" s="149"/>
      <c r="DH137" s="149"/>
      <c r="DI137" s="149"/>
      <c r="DJ137" s="149"/>
    </row>
    <row r="138" spans="1:114">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c r="BU138" s="149"/>
      <c r="BV138" s="149"/>
      <c r="BW138" s="149"/>
      <c r="BX138" s="149"/>
      <c r="BY138" s="149"/>
      <c r="BZ138" s="149"/>
      <c r="CA138" s="149"/>
      <c r="CB138" s="149"/>
      <c r="CC138" s="149"/>
      <c r="CD138" s="149"/>
      <c r="CE138" s="149"/>
      <c r="CF138" s="149"/>
      <c r="CG138" s="149"/>
      <c r="CH138" s="149"/>
      <c r="CI138" s="149"/>
      <c r="CJ138" s="149"/>
      <c r="CK138" s="149"/>
      <c r="CL138" s="149"/>
      <c r="CM138" s="149"/>
      <c r="CN138" s="149"/>
      <c r="CO138" s="149"/>
      <c r="CP138" s="149"/>
      <c r="CQ138" s="149"/>
      <c r="CR138" s="149"/>
      <c r="CS138" s="149"/>
      <c r="CT138" s="149"/>
      <c r="CU138" s="149"/>
      <c r="CV138" s="149"/>
      <c r="CW138" s="149"/>
      <c r="CX138" s="149"/>
      <c r="CY138" s="149"/>
      <c r="CZ138" s="149"/>
      <c r="DA138" s="149"/>
      <c r="DB138" s="149"/>
      <c r="DC138" s="149"/>
      <c r="DD138" s="149"/>
      <c r="DE138" s="149"/>
      <c r="DF138" s="149"/>
      <c r="DG138" s="149"/>
      <c r="DH138" s="149"/>
      <c r="DI138" s="149"/>
      <c r="DJ138" s="149"/>
    </row>
    <row r="139" spans="1:114">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c r="BI139" s="149"/>
      <c r="BJ139" s="149"/>
      <c r="BK139" s="149"/>
      <c r="BL139" s="149"/>
      <c r="BM139" s="149"/>
      <c r="BN139" s="149"/>
      <c r="BO139" s="149"/>
      <c r="BP139" s="149"/>
      <c r="BQ139" s="149"/>
      <c r="BR139" s="149"/>
      <c r="BS139" s="149"/>
      <c r="BT139" s="149"/>
      <c r="BU139" s="149"/>
      <c r="BV139" s="149"/>
      <c r="BW139" s="149"/>
      <c r="BX139" s="149"/>
      <c r="BY139" s="149"/>
      <c r="BZ139" s="149"/>
      <c r="CA139" s="149"/>
      <c r="CB139" s="149"/>
      <c r="CC139" s="149"/>
      <c r="CD139" s="149"/>
      <c r="CE139" s="149"/>
      <c r="CF139" s="149"/>
      <c r="CG139" s="149"/>
      <c r="CH139" s="149"/>
      <c r="CI139" s="149"/>
      <c r="CJ139" s="149"/>
      <c r="CK139" s="149"/>
      <c r="CL139" s="149"/>
      <c r="CM139" s="149"/>
      <c r="CN139" s="149"/>
      <c r="CO139" s="149"/>
      <c r="CP139" s="149"/>
      <c r="CQ139" s="149"/>
      <c r="CR139" s="149"/>
      <c r="CS139" s="149"/>
      <c r="CT139" s="149"/>
      <c r="CU139" s="149"/>
      <c r="CV139" s="149"/>
      <c r="CW139" s="149"/>
      <c r="CX139" s="149"/>
      <c r="CY139" s="149"/>
      <c r="CZ139" s="149"/>
      <c r="DA139" s="149"/>
      <c r="DB139" s="149"/>
      <c r="DC139" s="149"/>
      <c r="DD139" s="149"/>
      <c r="DE139" s="149"/>
      <c r="DF139" s="149"/>
      <c r="DG139" s="149"/>
      <c r="DH139" s="149"/>
      <c r="DI139" s="149"/>
      <c r="DJ139" s="149"/>
    </row>
    <row r="140" spans="1:114">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c r="BK140" s="149"/>
      <c r="BL140" s="149"/>
      <c r="BM140" s="149"/>
      <c r="BN140" s="149"/>
      <c r="BO140" s="149"/>
      <c r="BP140" s="149"/>
      <c r="BQ140" s="149"/>
      <c r="BR140" s="149"/>
      <c r="BS140" s="149"/>
      <c r="BT140" s="149"/>
      <c r="BU140" s="149"/>
      <c r="BV140" s="149"/>
      <c r="BW140" s="149"/>
      <c r="BX140" s="149"/>
      <c r="BY140" s="149"/>
      <c r="BZ140" s="149"/>
      <c r="CA140" s="149"/>
      <c r="CB140" s="149"/>
      <c r="CC140" s="149"/>
      <c r="CD140" s="149"/>
      <c r="CE140" s="149"/>
      <c r="CF140" s="149"/>
      <c r="CG140" s="149"/>
      <c r="CH140" s="149"/>
      <c r="CI140" s="149"/>
      <c r="CJ140" s="149"/>
      <c r="CK140" s="149"/>
      <c r="CL140" s="149"/>
      <c r="CM140" s="149"/>
      <c r="CN140" s="149"/>
      <c r="CO140" s="149"/>
      <c r="CP140" s="149"/>
      <c r="CQ140" s="149"/>
      <c r="CR140" s="149"/>
      <c r="CS140" s="149"/>
      <c r="CT140" s="149"/>
      <c r="CU140" s="149"/>
      <c r="CV140" s="149"/>
      <c r="CW140" s="149"/>
      <c r="CX140" s="149"/>
      <c r="CY140" s="149"/>
      <c r="CZ140" s="149"/>
      <c r="DA140" s="149"/>
      <c r="DB140" s="149"/>
      <c r="DC140" s="149"/>
      <c r="DD140" s="149"/>
      <c r="DE140" s="149"/>
      <c r="DF140" s="149"/>
      <c r="DG140" s="149"/>
      <c r="DH140" s="149"/>
      <c r="DI140" s="149"/>
      <c r="DJ140" s="149"/>
    </row>
    <row r="141" spans="1:114">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149"/>
      <c r="BN141" s="149"/>
      <c r="BO141" s="149"/>
      <c r="BP141" s="149"/>
      <c r="BQ141" s="149"/>
      <c r="BR141" s="149"/>
      <c r="BS141" s="149"/>
      <c r="BT141" s="149"/>
      <c r="BU141" s="149"/>
      <c r="BV141" s="149"/>
      <c r="BW141" s="149"/>
      <c r="BX141" s="149"/>
      <c r="BY141" s="149"/>
      <c r="BZ141" s="149"/>
      <c r="CA141" s="149"/>
      <c r="CB141" s="149"/>
      <c r="CC141" s="149"/>
      <c r="CD141" s="149"/>
      <c r="CE141" s="149"/>
      <c r="CF141" s="149"/>
      <c r="CG141" s="149"/>
      <c r="CH141" s="149"/>
      <c r="CI141" s="149"/>
      <c r="CJ141" s="149"/>
      <c r="CK141" s="149"/>
      <c r="CL141" s="149"/>
      <c r="CM141" s="149"/>
      <c r="CN141" s="149"/>
      <c r="CO141" s="149"/>
      <c r="CP141" s="149"/>
      <c r="CQ141" s="149"/>
      <c r="CR141" s="149"/>
      <c r="CS141" s="149"/>
      <c r="CT141" s="149"/>
      <c r="CU141" s="149"/>
      <c r="CV141" s="149"/>
      <c r="CW141" s="149"/>
      <c r="CX141" s="149"/>
      <c r="CY141" s="149"/>
      <c r="CZ141" s="149"/>
      <c r="DA141" s="149"/>
      <c r="DB141" s="149"/>
      <c r="DC141" s="149"/>
      <c r="DD141" s="149"/>
      <c r="DE141" s="149"/>
      <c r="DF141" s="149"/>
      <c r="DG141" s="149"/>
      <c r="DH141" s="149"/>
      <c r="DI141" s="149"/>
      <c r="DJ141" s="149"/>
    </row>
    <row r="142" spans="1:114">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49"/>
      <c r="BQ142" s="149"/>
      <c r="BR142" s="149"/>
      <c r="BS142" s="149"/>
      <c r="BT142" s="149"/>
      <c r="BU142" s="149"/>
      <c r="BV142" s="149"/>
      <c r="BW142" s="149"/>
      <c r="BX142" s="149"/>
      <c r="BY142" s="149"/>
      <c r="BZ142" s="149"/>
      <c r="CA142" s="149"/>
      <c r="CB142" s="149"/>
      <c r="CC142" s="149"/>
      <c r="CD142" s="149"/>
      <c r="CE142" s="149"/>
      <c r="CF142" s="149"/>
      <c r="CG142" s="149"/>
      <c r="CH142" s="149"/>
      <c r="CI142" s="149"/>
      <c r="CJ142" s="149"/>
      <c r="CK142" s="149"/>
      <c r="CL142" s="149"/>
      <c r="CM142" s="149"/>
      <c r="CN142" s="149"/>
      <c r="CO142" s="149"/>
      <c r="CP142" s="149"/>
      <c r="CQ142" s="149"/>
      <c r="CR142" s="149"/>
      <c r="CS142" s="149"/>
      <c r="CT142" s="149"/>
      <c r="CU142" s="149"/>
      <c r="CV142" s="149"/>
      <c r="CW142" s="149"/>
      <c r="CX142" s="149"/>
      <c r="CY142" s="149"/>
      <c r="CZ142" s="149"/>
      <c r="DA142" s="149"/>
      <c r="DB142" s="149"/>
      <c r="DC142" s="149"/>
      <c r="DD142" s="149"/>
      <c r="DE142" s="149"/>
      <c r="DF142" s="149"/>
      <c r="DG142" s="149"/>
      <c r="DH142" s="149"/>
      <c r="DI142" s="149"/>
      <c r="DJ142" s="149"/>
    </row>
    <row r="143" spans="1:114">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c r="BK143" s="149"/>
      <c r="BL143" s="149"/>
      <c r="BM143" s="149"/>
      <c r="BN143" s="149"/>
      <c r="BO143" s="149"/>
      <c r="BP143" s="149"/>
      <c r="BQ143" s="149"/>
      <c r="BR143" s="149"/>
      <c r="BS143" s="149"/>
      <c r="BT143" s="149"/>
      <c r="BU143" s="149"/>
      <c r="BV143" s="149"/>
      <c r="BW143" s="149"/>
      <c r="BX143" s="149"/>
      <c r="BY143" s="149"/>
      <c r="BZ143" s="149"/>
      <c r="CA143" s="149"/>
      <c r="CB143" s="149"/>
      <c r="CC143" s="149"/>
      <c r="CD143" s="149"/>
      <c r="CE143" s="149"/>
      <c r="CF143" s="149"/>
      <c r="CG143" s="149"/>
      <c r="CH143" s="149"/>
      <c r="CI143" s="149"/>
      <c r="CJ143" s="149"/>
      <c r="CK143" s="149"/>
      <c r="CL143" s="149"/>
      <c r="CM143" s="149"/>
      <c r="CN143" s="149"/>
      <c r="CO143" s="149"/>
      <c r="CP143" s="149"/>
      <c r="CQ143" s="149"/>
      <c r="CR143" s="149"/>
      <c r="CS143" s="149"/>
      <c r="CT143" s="149"/>
      <c r="CU143" s="149"/>
      <c r="CV143" s="149"/>
      <c r="CW143" s="149"/>
      <c r="CX143" s="149"/>
      <c r="CY143" s="149"/>
      <c r="CZ143" s="149"/>
      <c r="DA143" s="149"/>
      <c r="DB143" s="149"/>
      <c r="DC143" s="149"/>
      <c r="DD143" s="149"/>
      <c r="DE143" s="149"/>
      <c r="DF143" s="149"/>
      <c r="DG143" s="149"/>
      <c r="DH143" s="149"/>
      <c r="DI143" s="149"/>
      <c r="DJ143" s="149"/>
    </row>
    <row r="144" spans="1:114">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c r="BU144" s="149"/>
      <c r="BV144" s="149"/>
      <c r="BW144" s="149"/>
      <c r="BX144" s="149"/>
      <c r="BY144" s="149"/>
      <c r="BZ144" s="149"/>
      <c r="CA144" s="149"/>
      <c r="CB144" s="149"/>
      <c r="CC144" s="149"/>
      <c r="CD144" s="149"/>
      <c r="CE144" s="149"/>
      <c r="CF144" s="149"/>
      <c r="CG144" s="149"/>
      <c r="CH144" s="149"/>
      <c r="CI144" s="149"/>
      <c r="CJ144" s="149"/>
      <c r="CK144" s="149"/>
      <c r="CL144" s="149"/>
      <c r="CM144" s="149"/>
      <c r="CN144" s="149"/>
      <c r="CO144" s="149"/>
      <c r="CP144" s="149"/>
      <c r="CQ144" s="149"/>
      <c r="CR144" s="149"/>
      <c r="CS144" s="149"/>
      <c r="CT144" s="149"/>
      <c r="CU144" s="149"/>
      <c r="CV144" s="149"/>
      <c r="CW144" s="149"/>
      <c r="CX144" s="149"/>
      <c r="CY144" s="149"/>
      <c r="CZ144" s="149"/>
      <c r="DA144" s="149"/>
      <c r="DB144" s="149"/>
      <c r="DC144" s="149"/>
      <c r="DD144" s="149"/>
      <c r="DE144" s="149"/>
      <c r="DF144" s="149"/>
      <c r="DG144" s="149"/>
      <c r="DH144" s="149"/>
      <c r="DI144" s="149"/>
      <c r="DJ144" s="149"/>
    </row>
    <row r="145" spans="1:114">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c r="BK145" s="149"/>
      <c r="BL145" s="149"/>
      <c r="BM145" s="149"/>
      <c r="BN145" s="149"/>
      <c r="BO145" s="149"/>
      <c r="BP145" s="149"/>
      <c r="BQ145" s="149"/>
      <c r="BR145" s="149"/>
      <c r="BS145" s="149"/>
      <c r="BT145" s="149"/>
      <c r="BU145" s="149"/>
      <c r="BV145" s="149"/>
      <c r="BW145" s="149"/>
      <c r="BX145" s="149"/>
      <c r="BY145" s="149"/>
      <c r="BZ145" s="149"/>
      <c r="CA145" s="149"/>
      <c r="CB145" s="149"/>
      <c r="CC145" s="149"/>
      <c r="CD145" s="149"/>
      <c r="CE145" s="149"/>
      <c r="CF145" s="149"/>
      <c r="CG145" s="149"/>
      <c r="CH145" s="149"/>
      <c r="CI145" s="149"/>
      <c r="CJ145" s="149"/>
      <c r="CK145" s="149"/>
      <c r="CL145" s="149"/>
      <c r="CM145" s="149"/>
      <c r="CN145" s="149"/>
      <c r="CO145" s="149"/>
      <c r="CP145" s="149"/>
      <c r="CQ145" s="149"/>
      <c r="CR145" s="149"/>
      <c r="CS145" s="149"/>
      <c r="CT145" s="149"/>
      <c r="CU145" s="149"/>
      <c r="CV145" s="149"/>
      <c r="CW145" s="149"/>
      <c r="CX145" s="149"/>
      <c r="CY145" s="149"/>
      <c r="CZ145" s="149"/>
      <c r="DA145" s="149"/>
      <c r="DB145" s="149"/>
      <c r="DC145" s="149"/>
      <c r="DD145" s="149"/>
      <c r="DE145" s="149"/>
      <c r="DF145" s="149"/>
      <c r="DG145" s="149"/>
      <c r="DH145" s="149"/>
      <c r="DI145" s="149"/>
      <c r="DJ145" s="149"/>
    </row>
    <row r="146" spans="1:114">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BM146" s="149"/>
      <c r="BN146" s="149"/>
      <c r="BO146" s="149"/>
      <c r="BP146" s="149"/>
      <c r="BQ146" s="149"/>
      <c r="BR146" s="149"/>
      <c r="BS146" s="149"/>
      <c r="BT146" s="149"/>
      <c r="BU146" s="149"/>
      <c r="BV146" s="149"/>
      <c r="BW146" s="149"/>
      <c r="BX146" s="149"/>
      <c r="BY146" s="149"/>
      <c r="BZ146" s="149"/>
      <c r="CA146" s="149"/>
      <c r="CB146" s="149"/>
      <c r="CC146" s="149"/>
      <c r="CD146" s="149"/>
      <c r="CE146" s="149"/>
      <c r="CF146" s="149"/>
      <c r="CG146" s="149"/>
      <c r="CH146" s="149"/>
      <c r="CI146" s="149"/>
      <c r="CJ146" s="149"/>
      <c r="CK146" s="149"/>
      <c r="CL146" s="149"/>
      <c r="CM146" s="149"/>
      <c r="CN146" s="149"/>
      <c r="CO146" s="149"/>
      <c r="CP146" s="149"/>
      <c r="CQ146" s="149"/>
      <c r="CR146" s="149"/>
      <c r="CS146" s="149"/>
      <c r="CT146" s="149"/>
      <c r="CU146" s="149"/>
      <c r="CV146" s="149"/>
      <c r="CW146" s="149"/>
      <c r="CX146" s="149"/>
      <c r="CY146" s="149"/>
      <c r="CZ146" s="149"/>
      <c r="DA146" s="149"/>
      <c r="DB146" s="149"/>
      <c r="DC146" s="149"/>
      <c r="DD146" s="149"/>
      <c r="DE146" s="149"/>
      <c r="DF146" s="149"/>
      <c r="DG146" s="149"/>
      <c r="DH146" s="149"/>
      <c r="DI146" s="149"/>
      <c r="DJ146" s="149"/>
    </row>
    <row r="147" spans="1:114">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c r="BI147" s="149"/>
      <c r="BJ147" s="149"/>
      <c r="BK147" s="149"/>
      <c r="BL147" s="149"/>
      <c r="BM147" s="149"/>
      <c r="BN147" s="149"/>
      <c r="BO147" s="149"/>
      <c r="BP147" s="149"/>
      <c r="BQ147" s="149"/>
      <c r="BR147" s="149"/>
      <c r="BS147" s="149"/>
      <c r="BT147" s="149"/>
      <c r="BU147" s="149"/>
      <c r="BV147" s="149"/>
      <c r="BW147" s="149"/>
      <c r="BX147" s="149"/>
      <c r="BY147" s="149"/>
      <c r="BZ147" s="149"/>
      <c r="CA147" s="149"/>
      <c r="CB147" s="149"/>
      <c r="CC147" s="149"/>
      <c r="CD147" s="149"/>
      <c r="CE147" s="149"/>
      <c r="CF147" s="149"/>
      <c r="CG147" s="149"/>
      <c r="CH147" s="149"/>
      <c r="CI147" s="149"/>
      <c r="CJ147" s="149"/>
      <c r="CK147" s="149"/>
      <c r="CL147" s="149"/>
      <c r="CM147" s="149"/>
      <c r="CN147" s="149"/>
      <c r="CO147" s="149"/>
      <c r="CP147" s="149"/>
      <c r="CQ147" s="149"/>
      <c r="CR147" s="149"/>
      <c r="CS147" s="149"/>
      <c r="CT147" s="149"/>
      <c r="CU147" s="149"/>
      <c r="CV147" s="149"/>
      <c r="CW147" s="149"/>
      <c r="CX147" s="149"/>
      <c r="CY147" s="149"/>
      <c r="CZ147" s="149"/>
      <c r="DA147" s="149"/>
      <c r="DB147" s="149"/>
      <c r="DC147" s="149"/>
      <c r="DD147" s="149"/>
      <c r="DE147" s="149"/>
      <c r="DF147" s="149"/>
      <c r="DG147" s="149"/>
      <c r="DH147" s="149"/>
      <c r="DI147" s="149"/>
      <c r="DJ147" s="149"/>
    </row>
    <row r="148" spans="1:114">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c r="BK148" s="149"/>
      <c r="BL148" s="149"/>
      <c r="BM148" s="149"/>
      <c r="BN148" s="149"/>
      <c r="BO148" s="149"/>
      <c r="BP148" s="149"/>
      <c r="BQ148" s="149"/>
      <c r="BR148" s="149"/>
      <c r="BS148" s="149"/>
      <c r="BT148" s="149"/>
      <c r="BU148" s="149"/>
      <c r="BV148" s="149"/>
      <c r="BW148" s="149"/>
      <c r="BX148" s="149"/>
      <c r="BY148" s="149"/>
      <c r="BZ148" s="149"/>
      <c r="CA148" s="149"/>
      <c r="CB148" s="149"/>
      <c r="CC148" s="149"/>
      <c r="CD148" s="149"/>
      <c r="CE148" s="149"/>
      <c r="CF148" s="149"/>
      <c r="CG148" s="149"/>
      <c r="CH148" s="149"/>
      <c r="CI148" s="149"/>
      <c r="CJ148" s="149"/>
      <c r="CK148" s="149"/>
      <c r="CL148" s="149"/>
      <c r="CM148" s="149"/>
      <c r="CN148" s="149"/>
      <c r="CO148" s="149"/>
      <c r="CP148" s="149"/>
      <c r="CQ148" s="149"/>
      <c r="CR148" s="149"/>
      <c r="CS148" s="149"/>
      <c r="CT148" s="149"/>
      <c r="CU148" s="149"/>
      <c r="CV148" s="149"/>
      <c r="CW148" s="149"/>
      <c r="CX148" s="149"/>
      <c r="CY148" s="149"/>
      <c r="CZ148" s="149"/>
      <c r="DA148" s="149"/>
      <c r="DB148" s="149"/>
      <c r="DC148" s="149"/>
      <c r="DD148" s="149"/>
      <c r="DE148" s="149"/>
      <c r="DF148" s="149"/>
      <c r="DG148" s="149"/>
      <c r="DH148" s="149"/>
      <c r="DI148" s="149"/>
      <c r="DJ148" s="149"/>
    </row>
    <row r="149" spans="1:114">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c r="BI149" s="149"/>
      <c r="BJ149" s="149"/>
      <c r="BK149" s="149"/>
      <c r="BL149" s="149"/>
      <c r="BM149" s="149"/>
      <c r="BN149" s="149"/>
      <c r="BO149" s="149"/>
      <c r="BP149" s="149"/>
      <c r="BQ149" s="149"/>
      <c r="BR149" s="149"/>
      <c r="BS149" s="149"/>
      <c r="BT149" s="149"/>
      <c r="BU149" s="149"/>
      <c r="BV149" s="149"/>
      <c r="BW149" s="149"/>
      <c r="BX149" s="149"/>
      <c r="BY149" s="149"/>
      <c r="BZ149" s="149"/>
      <c r="CA149" s="149"/>
      <c r="CB149" s="149"/>
      <c r="CC149" s="149"/>
      <c r="CD149" s="149"/>
      <c r="CE149" s="149"/>
      <c r="CF149" s="149"/>
      <c r="CG149" s="149"/>
      <c r="CH149" s="149"/>
      <c r="CI149" s="149"/>
      <c r="CJ149" s="149"/>
      <c r="CK149" s="149"/>
      <c r="CL149" s="149"/>
      <c r="CM149" s="149"/>
      <c r="CN149" s="149"/>
      <c r="CO149" s="149"/>
      <c r="CP149" s="149"/>
      <c r="CQ149" s="149"/>
      <c r="CR149" s="149"/>
      <c r="CS149" s="149"/>
      <c r="CT149" s="149"/>
      <c r="CU149" s="149"/>
      <c r="CV149" s="149"/>
      <c r="CW149" s="149"/>
      <c r="CX149" s="149"/>
      <c r="CY149" s="149"/>
      <c r="CZ149" s="149"/>
      <c r="DA149" s="149"/>
      <c r="DB149" s="149"/>
      <c r="DC149" s="149"/>
      <c r="DD149" s="149"/>
      <c r="DE149" s="149"/>
      <c r="DF149" s="149"/>
      <c r="DG149" s="149"/>
      <c r="DH149" s="149"/>
      <c r="DI149" s="149"/>
      <c r="DJ149" s="149"/>
    </row>
    <row r="150" spans="1:114">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c r="BI150" s="149"/>
      <c r="BJ150" s="149"/>
      <c r="BK150" s="149"/>
      <c r="BL150" s="149"/>
      <c r="BM150" s="149"/>
      <c r="BN150" s="149"/>
      <c r="BO150" s="149"/>
      <c r="BP150" s="149"/>
      <c r="BQ150" s="149"/>
      <c r="BR150" s="149"/>
      <c r="BS150" s="149"/>
      <c r="BT150" s="149"/>
      <c r="BU150" s="149"/>
      <c r="BV150" s="149"/>
      <c r="BW150" s="149"/>
      <c r="BX150" s="149"/>
      <c r="BY150" s="149"/>
      <c r="BZ150" s="149"/>
      <c r="CA150" s="149"/>
      <c r="CB150" s="149"/>
      <c r="CC150" s="149"/>
      <c r="CD150" s="149"/>
      <c r="CE150" s="149"/>
      <c r="CF150" s="149"/>
      <c r="CG150" s="149"/>
      <c r="CH150" s="149"/>
      <c r="CI150" s="149"/>
      <c r="CJ150" s="149"/>
      <c r="CK150" s="149"/>
      <c r="CL150" s="149"/>
      <c r="CM150" s="149"/>
      <c r="CN150" s="149"/>
      <c r="CO150" s="149"/>
      <c r="CP150" s="149"/>
      <c r="CQ150" s="149"/>
      <c r="CR150" s="149"/>
      <c r="CS150" s="149"/>
      <c r="CT150" s="149"/>
      <c r="CU150" s="149"/>
      <c r="CV150" s="149"/>
      <c r="CW150" s="149"/>
      <c r="CX150" s="149"/>
      <c r="CY150" s="149"/>
      <c r="CZ150" s="149"/>
      <c r="DA150" s="149"/>
      <c r="DB150" s="149"/>
      <c r="DC150" s="149"/>
      <c r="DD150" s="149"/>
      <c r="DE150" s="149"/>
      <c r="DF150" s="149"/>
      <c r="DG150" s="149"/>
      <c r="DH150" s="149"/>
      <c r="DI150" s="149"/>
      <c r="DJ150" s="149"/>
    </row>
    <row r="151" spans="1:114">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c r="BI151" s="149"/>
      <c r="BJ151" s="149"/>
      <c r="BK151" s="149"/>
      <c r="BL151" s="149"/>
      <c r="BM151" s="149"/>
      <c r="BN151" s="149"/>
      <c r="BO151" s="149"/>
      <c r="BP151" s="149"/>
      <c r="BQ151" s="149"/>
      <c r="BR151" s="149"/>
      <c r="BS151" s="149"/>
      <c r="BT151" s="149"/>
      <c r="BU151" s="149"/>
      <c r="BV151" s="149"/>
      <c r="BW151" s="149"/>
      <c r="BX151" s="149"/>
      <c r="BY151" s="149"/>
      <c r="BZ151" s="149"/>
      <c r="CA151" s="149"/>
      <c r="CB151" s="149"/>
      <c r="CC151" s="149"/>
      <c r="CD151" s="149"/>
      <c r="CE151" s="149"/>
      <c r="CF151" s="149"/>
      <c r="CG151" s="149"/>
      <c r="CH151" s="149"/>
      <c r="CI151" s="149"/>
      <c r="CJ151" s="149"/>
      <c r="CK151" s="149"/>
      <c r="CL151" s="149"/>
      <c r="CM151" s="149"/>
      <c r="CN151" s="149"/>
      <c r="CO151" s="149"/>
      <c r="CP151" s="149"/>
      <c r="CQ151" s="149"/>
      <c r="CR151" s="149"/>
      <c r="CS151" s="149"/>
      <c r="CT151" s="149"/>
      <c r="CU151" s="149"/>
      <c r="CV151" s="149"/>
      <c r="CW151" s="149"/>
      <c r="CX151" s="149"/>
      <c r="CY151" s="149"/>
      <c r="CZ151" s="149"/>
      <c r="DA151" s="149"/>
      <c r="DB151" s="149"/>
      <c r="DC151" s="149"/>
      <c r="DD151" s="149"/>
      <c r="DE151" s="149"/>
      <c r="DF151" s="149"/>
      <c r="DG151" s="149"/>
      <c r="DH151" s="149"/>
      <c r="DI151" s="149"/>
      <c r="DJ151" s="149"/>
    </row>
    <row r="152" spans="1:114">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c r="BI152" s="149"/>
      <c r="BJ152" s="149"/>
      <c r="BK152" s="149"/>
      <c r="BL152" s="149"/>
      <c r="BM152" s="149"/>
      <c r="BN152" s="149"/>
      <c r="BO152" s="149"/>
      <c r="BP152" s="149"/>
      <c r="BQ152" s="149"/>
      <c r="BR152" s="149"/>
      <c r="BS152" s="149"/>
      <c r="BT152" s="149"/>
      <c r="BU152" s="149"/>
      <c r="BV152" s="149"/>
      <c r="BW152" s="149"/>
      <c r="BX152" s="149"/>
      <c r="BY152" s="149"/>
      <c r="BZ152" s="149"/>
      <c r="CA152" s="149"/>
      <c r="CB152" s="149"/>
      <c r="CC152" s="149"/>
      <c r="CD152" s="149"/>
      <c r="CE152" s="149"/>
      <c r="CF152" s="149"/>
      <c r="CG152" s="149"/>
      <c r="CH152" s="149"/>
      <c r="CI152" s="149"/>
      <c r="CJ152" s="149"/>
      <c r="CK152" s="149"/>
      <c r="CL152" s="149"/>
      <c r="CM152" s="149"/>
      <c r="CN152" s="149"/>
      <c r="CO152" s="149"/>
      <c r="CP152" s="149"/>
      <c r="CQ152" s="149"/>
      <c r="CR152" s="149"/>
      <c r="CS152" s="149"/>
      <c r="CT152" s="149"/>
      <c r="CU152" s="149"/>
      <c r="CV152" s="149"/>
      <c r="CW152" s="149"/>
      <c r="CX152" s="149"/>
      <c r="CY152" s="149"/>
      <c r="CZ152" s="149"/>
      <c r="DA152" s="149"/>
      <c r="DB152" s="149"/>
      <c r="DC152" s="149"/>
      <c r="DD152" s="149"/>
      <c r="DE152" s="149"/>
      <c r="DF152" s="149"/>
      <c r="DG152" s="149"/>
      <c r="DH152" s="149"/>
      <c r="DI152" s="149"/>
      <c r="DJ152" s="149"/>
    </row>
    <row r="153" spans="1:114">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c r="BU153" s="149"/>
      <c r="BV153" s="149"/>
      <c r="BW153" s="149"/>
      <c r="BX153" s="149"/>
      <c r="BY153" s="149"/>
      <c r="BZ153" s="149"/>
      <c r="CA153" s="149"/>
      <c r="CB153" s="149"/>
      <c r="CC153" s="149"/>
      <c r="CD153" s="149"/>
      <c r="CE153" s="149"/>
      <c r="CF153" s="149"/>
      <c r="CG153" s="149"/>
      <c r="CH153" s="149"/>
      <c r="CI153" s="149"/>
      <c r="CJ153" s="149"/>
      <c r="CK153" s="149"/>
      <c r="CL153" s="149"/>
      <c r="CM153" s="149"/>
      <c r="CN153" s="149"/>
      <c r="CO153" s="149"/>
      <c r="CP153" s="149"/>
      <c r="CQ153" s="149"/>
      <c r="CR153" s="149"/>
      <c r="CS153" s="149"/>
      <c r="CT153" s="149"/>
      <c r="CU153" s="149"/>
      <c r="CV153" s="149"/>
      <c r="CW153" s="149"/>
      <c r="CX153" s="149"/>
      <c r="CY153" s="149"/>
      <c r="CZ153" s="149"/>
      <c r="DA153" s="149"/>
      <c r="DB153" s="149"/>
      <c r="DC153" s="149"/>
      <c r="DD153" s="149"/>
      <c r="DE153" s="149"/>
      <c r="DF153" s="149"/>
      <c r="DG153" s="149"/>
      <c r="DH153" s="149"/>
      <c r="DI153" s="149"/>
      <c r="DJ153" s="149"/>
    </row>
    <row r="154" spans="1:114">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c r="BI154" s="149"/>
      <c r="BJ154" s="149"/>
      <c r="BK154" s="149"/>
      <c r="BL154" s="149"/>
      <c r="BM154" s="149"/>
      <c r="BN154" s="149"/>
      <c r="BO154" s="149"/>
      <c r="BP154" s="149"/>
      <c r="BQ154" s="149"/>
      <c r="BR154" s="149"/>
      <c r="BS154" s="149"/>
      <c r="BT154" s="149"/>
      <c r="BU154" s="149"/>
      <c r="BV154" s="149"/>
      <c r="BW154" s="149"/>
      <c r="BX154" s="149"/>
      <c r="BY154" s="149"/>
      <c r="BZ154" s="149"/>
      <c r="CA154" s="149"/>
      <c r="CB154" s="149"/>
      <c r="CC154" s="149"/>
      <c r="CD154" s="149"/>
      <c r="CE154" s="149"/>
      <c r="CF154" s="149"/>
      <c r="CG154" s="149"/>
      <c r="CH154" s="149"/>
      <c r="CI154" s="149"/>
      <c r="CJ154" s="149"/>
      <c r="CK154" s="149"/>
      <c r="CL154" s="149"/>
      <c r="CM154" s="149"/>
      <c r="CN154" s="149"/>
      <c r="CO154" s="149"/>
      <c r="CP154" s="149"/>
      <c r="CQ154" s="149"/>
      <c r="CR154" s="149"/>
      <c r="CS154" s="149"/>
      <c r="CT154" s="149"/>
      <c r="CU154" s="149"/>
      <c r="CV154" s="149"/>
      <c r="CW154" s="149"/>
      <c r="CX154" s="149"/>
      <c r="CY154" s="149"/>
      <c r="CZ154" s="149"/>
      <c r="DA154" s="149"/>
      <c r="DB154" s="149"/>
      <c r="DC154" s="149"/>
      <c r="DD154" s="149"/>
      <c r="DE154" s="149"/>
      <c r="DF154" s="149"/>
      <c r="DG154" s="149"/>
      <c r="DH154" s="149"/>
      <c r="DI154" s="149"/>
      <c r="DJ154" s="149"/>
    </row>
    <row r="155" spans="1:114">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c r="BI155" s="149"/>
      <c r="BJ155" s="149"/>
      <c r="BK155" s="149"/>
      <c r="BL155" s="149"/>
      <c r="BM155" s="149"/>
      <c r="BN155" s="149"/>
      <c r="BO155" s="149"/>
      <c r="BP155" s="149"/>
      <c r="BQ155" s="149"/>
      <c r="BR155" s="149"/>
      <c r="BS155" s="149"/>
      <c r="BT155" s="149"/>
      <c r="BU155" s="149"/>
      <c r="BV155" s="149"/>
      <c r="BW155" s="149"/>
      <c r="BX155" s="149"/>
      <c r="BY155" s="149"/>
      <c r="BZ155" s="149"/>
      <c r="CA155" s="149"/>
      <c r="CB155" s="149"/>
      <c r="CC155" s="149"/>
      <c r="CD155" s="149"/>
      <c r="CE155" s="149"/>
      <c r="CF155" s="149"/>
      <c r="CG155" s="149"/>
      <c r="CH155" s="149"/>
      <c r="CI155" s="149"/>
      <c r="CJ155" s="149"/>
      <c r="CK155" s="149"/>
      <c r="CL155" s="149"/>
      <c r="CM155" s="149"/>
      <c r="CN155" s="149"/>
      <c r="CO155" s="149"/>
      <c r="CP155" s="149"/>
      <c r="CQ155" s="149"/>
      <c r="CR155" s="149"/>
      <c r="CS155" s="149"/>
      <c r="CT155" s="149"/>
      <c r="CU155" s="149"/>
      <c r="CV155" s="149"/>
      <c r="CW155" s="149"/>
      <c r="CX155" s="149"/>
      <c r="CY155" s="149"/>
      <c r="CZ155" s="149"/>
      <c r="DA155" s="149"/>
      <c r="DB155" s="149"/>
      <c r="DC155" s="149"/>
      <c r="DD155" s="149"/>
      <c r="DE155" s="149"/>
      <c r="DF155" s="149"/>
      <c r="DG155" s="149"/>
      <c r="DH155" s="149"/>
      <c r="DI155" s="149"/>
      <c r="DJ155" s="149"/>
    </row>
    <row r="156" spans="1:114">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c r="CB156" s="149"/>
      <c r="CC156" s="149"/>
      <c r="CD156" s="149"/>
      <c r="CE156" s="149"/>
      <c r="CF156" s="149"/>
      <c r="CG156" s="149"/>
      <c r="CH156" s="149"/>
      <c r="CI156" s="149"/>
      <c r="CJ156" s="149"/>
      <c r="CK156" s="149"/>
      <c r="CL156" s="149"/>
      <c r="CM156" s="149"/>
      <c r="CN156" s="149"/>
      <c r="CO156" s="149"/>
      <c r="CP156" s="149"/>
      <c r="CQ156" s="149"/>
      <c r="CR156" s="149"/>
      <c r="CS156" s="149"/>
      <c r="CT156" s="149"/>
      <c r="CU156" s="149"/>
      <c r="CV156" s="149"/>
      <c r="CW156" s="149"/>
      <c r="CX156" s="149"/>
      <c r="CY156" s="149"/>
      <c r="CZ156" s="149"/>
      <c r="DA156" s="149"/>
      <c r="DB156" s="149"/>
      <c r="DC156" s="149"/>
      <c r="DD156" s="149"/>
      <c r="DE156" s="149"/>
      <c r="DF156" s="149"/>
      <c r="DG156" s="149"/>
      <c r="DH156" s="149"/>
      <c r="DI156" s="149"/>
      <c r="DJ156" s="149"/>
    </row>
    <row r="157" spans="1:114">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c r="BI157" s="149"/>
      <c r="BJ157" s="149"/>
      <c r="BK157" s="149"/>
      <c r="BL157" s="149"/>
      <c r="BM157" s="149"/>
      <c r="BN157" s="149"/>
      <c r="BO157" s="149"/>
      <c r="BP157" s="149"/>
      <c r="BQ157" s="149"/>
      <c r="BR157" s="149"/>
      <c r="BS157" s="149"/>
      <c r="BT157" s="149"/>
      <c r="BU157" s="149"/>
      <c r="BV157" s="149"/>
      <c r="BW157" s="149"/>
      <c r="BX157" s="149"/>
      <c r="BY157" s="149"/>
      <c r="BZ157" s="149"/>
      <c r="CA157" s="149"/>
      <c r="CB157" s="149"/>
      <c r="CC157" s="149"/>
      <c r="CD157" s="149"/>
      <c r="CE157" s="149"/>
      <c r="CF157" s="149"/>
      <c r="CG157" s="149"/>
      <c r="CH157" s="149"/>
      <c r="CI157" s="149"/>
      <c r="CJ157" s="149"/>
      <c r="CK157" s="149"/>
      <c r="CL157" s="149"/>
      <c r="CM157" s="149"/>
      <c r="CN157" s="149"/>
      <c r="CO157" s="149"/>
      <c r="CP157" s="149"/>
      <c r="CQ157" s="149"/>
      <c r="CR157" s="149"/>
      <c r="CS157" s="149"/>
      <c r="CT157" s="149"/>
      <c r="CU157" s="149"/>
      <c r="CV157" s="149"/>
      <c r="CW157" s="149"/>
      <c r="CX157" s="149"/>
      <c r="CY157" s="149"/>
      <c r="CZ157" s="149"/>
      <c r="DA157" s="149"/>
      <c r="DB157" s="149"/>
      <c r="DC157" s="149"/>
      <c r="DD157" s="149"/>
      <c r="DE157" s="149"/>
      <c r="DF157" s="149"/>
      <c r="DG157" s="149"/>
      <c r="DH157" s="149"/>
      <c r="DI157" s="149"/>
      <c r="DJ157" s="149"/>
    </row>
    <row r="158" spans="1:114">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c r="BI158" s="149"/>
      <c r="BJ158" s="149"/>
      <c r="BK158" s="149"/>
      <c r="BL158" s="149"/>
      <c r="BM158" s="149"/>
      <c r="BN158" s="149"/>
      <c r="BO158" s="149"/>
      <c r="BP158" s="149"/>
      <c r="BQ158" s="149"/>
      <c r="BR158" s="149"/>
      <c r="BS158" s="149"/>
      <c r="BT158" s="149"/>
      <c r="BU158" s="149"/>
      <c r="BV158" s="149"/>
      <c r="BW158" s="149"/>
      <c r="BX158" s="149"/>
      <c r="BY158" s="149"/>
      <c r="BZ158" s="149"/>
      <c r="CA158" s="149"/>
      <c r="CB158" s="149"/>
      <c r="CC158" s="149"/>
      <c r="CD158" s="149"/>
      <c r="CE158" s="149"/>
      <c r="CF158" s="149"/>
      <c r="CG158" s="149"/>
      <c r="CH158" s="149"/>
      <c r="CI158" s="149"/>
      <c r="CJ158" s="149"/>
      <c r="CK158" s="149"/>
      <c r="CL158" s="149"/>
      <c r="CM158" s="149"/>
      <c r="CN158" s="149"/>
      <c r="CO158" s="149"/>
      <c r="CP158" s="149"/>
      <c r="CQ158" s="149"/>
      <c r="CR158" s="149"/>
      <c r="CS158" s="149"/>
      <c r="CT158" s="149"/>
      <c r="CU158" s="149"/>
      <c r="CV158" s="149"/>
      <c r="CW158" s="149"/>
      <c r="CX158" s="149"/>
      <c r="CY158" s="149"/>
      <c r="CZ158" s="149"/>
      <c r="DA158" s="149"/>
      <c r="DB158" s="149"/>
      <c r="DC158" s="149"/>
      <c r="DD158" s="149"/>
      <c r="DE158" s="149"/>
      <c r="DF158" s="149"/>
      <c r="DG158" s="149"/>
      <c r="DH158" s="149"/>
      <c r="DI158" s="149"/>
      <c r="DJ158" s="149"/>
    </row>
    <row r="159" spans="1:114">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49"/>
      <c r="BK159" s="149"/>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149"/>
      <c r="CM159" s="149"/>
      <c r="CN159" s="149"/>
      <c r="CO159" s="149"/>
      <c r="CP159" s="149"/>
      <c r="CQ159" s="149"/>
      <c r="CR159" s="149"/>
      <c r="CS159" s="149"/>
      <c r="CT159" s="149"/>
      <c r="CU159" s="149"/>
      <c r="CV159" s="149"/>
      <c r="CW159" s="149"/>
      <c r="CX159" s="149"/>
      <c r="CY159" s="149"/>
      <c r="CZ159" s="149"/>
      <c r="DA159" s="149"/>
      <c r="DB159" s="149"/>
      <c r="DC159" s="149"/>
      <c r="DD159" s="149"/>
      <c r="DE159" s="149"/>
      <c r="DF159" s="149"/>
      <c r="DG159" s="149"/>
      <c r="DH159" s="149"/>
      <c r="DI159" s="149"/>
      <c r="DJ159" s="149"/>
    </row>
    <row r="160" spans="1:114">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c r="BI160" s="149"/>
      <c r="BJ160" s="149"/>
      <c r="BK160" s="149"/>
      <c r="BL160" s="149"/>
      <c r="BM160" s="149"/>
      <c r="BN160" s="149"/>
      <c r="BO160" s="149"/>
      <c r="BP160" s="149"/>
      <c r="BQ160" s="149"/>
      <c r="BR160" s="149"/>
      <c r="BS160" s="149"/>
      <c r="BT160" s="149"/>
      <c r="BU160" s="149"/>
      <c r="BV160" s="149"/>
      <c r="BW160" s="149"/>
      <c r="BX160" s="149"/>
      <c r="BY160" s="149"/>
      <c r="BZ160" s="149"/>
      <c r="CA160" s="149"/>
      <c r="CB160" s="149"/>
      <c r="CC160" s="149"/>
      <c r="CD160" s="149"/>
      <c r="CE160" s="149"/>
      <c r="CF160" s="149"/>
      <c r="CG160" s="149"/>
      <c r="CH160" s="149"/>
      <c r="CI160" s="149"/>
      <c r="CJ160" s="149"/>
      <c r="CK160" s="149"/>
      <c r="CL160" s="149"/>
      <c r="CM160" s="149"/>
      <c r="CN160" s="149"/>
      <c r="CO160" s="149"/>
      <c r="CP160" s="149"/>
      <c r="CQ160" s="149"/>
      <c r="CR160" s="149"/>
      <c r="CS160" s="149"/>
      <c r="CT160" s="149"/>
      <c r="CU160" s="149"/>
      <c r="CV160" s="149"/>
      <c r="CW160" s="149"/>
      <c r="CX160" s="149"/>
      <c r="CY160" s="149"/>
      <c r="CZ160" s="149"/>
      <c r="DA160" s="149"/>
      <c r="DB160" s="149"/>
      <c r="DC160" s="149"/>
      <c r="DD160" s="149"/>
      <c r="DE160" s="149"/>
      <c r="DF160" s="149"/>
      <c r="DG160" s="149"/>
      <c r="DH160" s="149"/>
      <c r="DI160" s="149"/>
      <c r="DJ160" s="149"/>
    </row>
    <row r="161" spans="1:114">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c r="BI161" s="149"/>
      <c r="BJ161" s="149"/>
      <c r="BK161" s="149"/>
      <c r="BL161" s="149"/>
      <c r="BM161" s="149"/>
      <c r="BN161" s="149"/>
      <c r="BO161" s="149"/>
      <c r="BP161" s="149"/>
      <c r="BQ161" s="149"/>
      <c r="BR161" s="149"/>
      <c r="BS161" s="149"/>
      <c r="BT161" s="149"/>
      <c r="BU161" s="149"/>
      <c r="BV161" s="149"/>
      <c r="BW161" s="149"/>
      <c r="BX161" s="149"/>
      <c r="BY161" s="149"/>
      <c r="BZ161" s="149"/>
      <c r="CA161" s="149"/>
      <c r="CB161" s="149"/>
      <c r="CC161" s="149"/>
      <c r="CD161" s="149"/>
      <c r="CE161" s="149"/>
      <c r="CF161" s="149"/>
      <c r="CG161" s="149"/>
      <c r="CH161" s="149"/>
      <c r="CI161" s="149"/>
      <c r="CJ161" s="149"/>
      <c r="CK161" s="149"/>
      <c r="CL161" s="149"/>
      <c r="CM161" s="149"/>
      <c r="CN161" s="149"/>
      <c r="CO161" s="149"/>
      <c r="CP161" s="149"/>
      <c r="CQ161" s="149"/>
      <c r="CR161" s="149"/>
      <c r="CS161" s="149"/>
      <c r="CT161" s="149"/>
      <c r="CU161" s="149"/>
      <c r="CV161" s="149"/>
      <c r="CW161" s="149"/>
      <c r="CX161" s="149"/>
      <c r="CY161" s="149"/>
      <c r="CZ161" s="149"/>
      <c r="DA161" s="149"/>
      <c r="DB161" s="149"/>
      <c r="DC161" s="149"/>
      <c r="DD161" s="149"/>
      <c r="DE161" s="149"/>
      <c r="DF161" s="149"/>
      <c r="DG161" s="149"/>
      <c r="DH161" s="149"/>
      <c r="DI161" s="149"/>
      <c r="DJ161" s="149"/>
    </row>
    <row r="162" spans="1:114">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c r="BI162" s="149"/>
      <c r="BJ162" s="149"/>
      <c r="BK162" s="149"/>
      <c r="BL162" s="149"/>
      <c r="BM162" s="149"/>
      <c r="BN162" s="149"/>
      <c r="BO162" s="149"/>
      <c r="BP162" s="149"/>
      <c r="BQ162" s="149"/>
      <c r="BR162" s="149"/>
      <c r="BS162" s="149"/>
      <c r="BT162" s="149"/>
      <c r="BU162" s="149"/>
      <c r="BV162" s="149"/>
      <c r="BW162" s="149"/>
      <c r="BX162" s="149"/>
      <c r="BY162" s="149"/>
      <c r="BZ162" s="149"/>
      <c r="CA162" s="149"/>
      <c r="CB162" s="149"/>
      <c r="CC162" s="149"/>
      <c r="CD162" s="149"/>
      <c r="CE162" s="149"/>
      <c r="CF162" s="149"/>
      <c r="CG162" s="149"/>
      <c r="CH162" s="149"/>
      <c r="CI162" s="149"/>
      <c r="CJ162" s="149"/>
      <c r="CK162" s="149"/>
      <c r="CL162" s="149"/>
      <c r="CM162" s="149"/>
      <c r="CN162" s="149"/>
      <c r="CO162" s="149"/>
      <c r="CP162" s="149"/>
      <c r="CQ162" s="149"/>
      <c r="CR162" s="149"/>
      <c r="CS162" s="149"/>
      <c r="CT162" s="149"/>
      <c r="CU162" s="149"/>
      <c r="CV162" s="149"/>
      <c r="CW162" s="149"/>
      <c r="CX162" s="149"/>
      <c r="CY162" s="149"/>
      <c r="CZ162" s="149"/>
      <c r="DA162" s="149"/>
      <c r="DB162" s="149"/>
      <c r="DC162" s="149"/>
      <c r="DD162" s="149"/>
      <c r="DE162" s="149"/>
      <c r="DF162" s="149"/>
      <c r="DG162" s="149"/>
      <c r="DH162" s="149"/>
      <c r="DI162" s="149"/>
      <c r="DJ162" s="149"/>
    </row>
    <row r="163" spans="1:114">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c r="BI163" s="149"/>
      <c r="BJ163" s="149"/>
      <c r="BK163" s="149"/>
      <c r="BL163" s="149"/>
      <c r="BM163" s="149"/>
      <c r="BN163" s="149"/>
      <c r="BO163" s="149"/>
      <c r="BP163" s="149"/>
      <c r="BQ163" s="149"/>
      <c r="BR163" s="149"/>
      <c r="BS163" s="149"/>
      <c r="BT163" s="149"/>
      <c r="BU163" s="149"/>
      <c r="BV163" s="149"/>
      <c r="BW163" s="149"/>
      <c r="BX163" s="149"/>
      <c r="BY163" s="149"/>
      <c r="BZ163" s="149"/>
      <c r="CA163" s="149"/>
      <c r="CB163" s="149"/>
      <c r="CC163" s="149"/>
      <c r="CD163" s="149"/>
      <c r="CE163" s="149"/>
      <c r="CF163" s="149"/>
      <c r="CG163" s="149"/>
      <c r="CH163" s="149"/>
      <c r="CI163" s="149"/>
      <c r="CJ163" s="149"/>
      <c r="CK163" s="149"/>
      <c r="CL163" s="149"/>
      <c r="CM163" s="149"/>
      <c r="CN163" s="149"/>
      <c r="CO163" s="149"/>
      <c r="CP163" s="149"/>
      <c r="CQ163" s="149"/>
      <c r="CR163" s="149"/>
      <c r="CS163" s="149"/>
      <c r="CT163" s="149"/>
      <c r="CU163" s="149"/>
      <c r="CV163" s="149"/>
      <c r="CW163" s="149"/>
      <c r="CX163" s="149"/>
      <c r="CY163" s="149"/>
      <c r="CZ163" s="149"/>
      <c r="DA163" s="149"/>
      <c r="DB163" s="149"/>
      <c r="DC163" s="149"/>
      <c r="DD163" s="149"/>
      <c r="DE163" s="149"/>
      <c r="DF163" s="149"/>
      <c r="DG163" s="149"/>
      <c r="DH163" s="149"/>
      <c r="DI163" s="149"/>
      <c r="DJ163" s="149"/>
    </row>
    <row r="164" spans="1:114">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149"/>
      <c r="BN164" s="149"/>
      <c r="BO164" s="149"/>
      <c r="BP164" s="149"/>
      <c r="BQ164" s="149"/>
      <c r="BR164" s="149"/>
      <c r="BS164" s="149"/>
      <c r="BT164" s="149"/>
      <c r="BU164" s="149"/>
      <c r="BV164" s="149"/>
      <c r="BW164" s="149"/>
      <c r="BX164" s="149"/>
      <c r="BY164" s="149"/>
      <c r="BZ164" s="149"/>
      <c r="CA164" s="149"/>
      <c r="CB164" s="149"/>
      <c r="CC164" s="149"/>
      <c r="CD164" s="149"/>
      <c r="CE164" s="149"/>
      <c r="CF164" s="149"/>
      <c r="CG164" s="149"/>
      <c r="CH164" s="149"/>
      <c r="CI164" s="149"/>
      <c r="CJ164" s="149"/>
      <c r="CK164" s="149"/>
      <c r="CL164" s="149"/>
      <c r="CM164" s="149"/>
      <c r="CN164" s="149"/>
      <c r="CO164" s="149"/>
      <c r="CP164" s="149"/>
      <c r="CQ164" s="149"/>
      <c r="CR164" s="149"/>
      <c r="CS164" s="149"/>
      <c r="CT164" s="149"/>
      <c r="CU164" s="149"/>
      <c r="CV164" s="149"/>
      <c r="CW164" s="149"/>
      <c r="CX164" s="149"/>
      <c r="CY164" s="149"/>
      <c r="CZ164" s="149"/>
      <c r="DA164" s="149"/>
      <c r="DB164" s="149"/>
      <c r="DC164" s="149"/>
      <c r="DD164" s="149"/>
      <c r="DE164" s="149"/>
      <c r="DF164" s="149"/>
      <c r="DG164" s="149"/>
      <c r="DH164" s="149"/>
      <c r="DI164" s="149"/>
      <c r="DJ164" s="149"/>
    </row>
    <row r="165" spans="1:114">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c r="BI165" s="149"/>
      <c r="BJ165" s="149"/>
      <c r="BK165" s="149"/>
      <c r="BL165" s="149"/>
      <c r="BM165" s="149"/>
      <c r="BN165" s="149"/>
      <c r="BO165" s="149"/>
      <c r="BP165" s="149"/>
      <c r="BQ165" s="149"/>
      <c r="BR165" s="149"/>
      <c r="BS165" s="149"/>
      <c r="BT165" s="149"/>
      <c r="BU165" s="149"/>
      <c r="BV165" s="149"/>
      <c r="BW165" s="149"/>
      <c r="BX165" s="149"/>
      <c r="BY165" s="149"/>
      <c r="BZ165" s="149"/>
      <c r="CA165" s="149"/>
      <c r="CB165" s="149"/>
      <c r="CC165" s="149"/>
      <c r="CD165" s="149"/>
      <c r="CE165" s="149"/>
      <c r="CF165" s="149"/>
      <c r="CG165" s="149"/>
      <c r="CH165" s="149"/>
      <c r="CI165" s="149"/>
      <c r="CJ165" s="149"/>
      <c r="CK165" s="149"/>
      <c r="CL165" s="149"/>
      <c r="CM165" s="149"/>
      <c r="CN165" s="149"/>
      <c r="CO165" s="149"/>
      <c r="CP165" s="149"/>
      <c r="CQ165" s="149"/>
      <c r="CR165" s="149"/>
      <c r="CS165" s="149"/>
      <c r="CT165" s="149"/>
      <c r="CU165" s="149"/>
      <c r="CV165" s="149"/>
      <c r="CW165" s="149"/>
      <c r="CX165" s="149"/>
      <c r="CY165" s="149"/>
      <c r="CZ165" s="149"/>
      <c r="DA165" s="149"/>
      <c r="DB165" s="149"/>
      <c r="DC165" s="149"/>
      <c r="DD165" s="149"/>
      <c r="DE165" s="149"/>
      <c r="DF165" s="149"/>
      <c r="DG165" s="149"/>
      <c r="DH165" s="149"/>
      <c r="DI165" s="149"/>
      <c r="DJ165" s="149"/>
    </row>
    <row r="166" spans="1:114">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c r="BI166" s="149"/>
      <c r="BJ166" s="149"/>
      <c r="BK166" s="149"/>
      <c r="BL166" s="149"/>
      <c r="BM166" s="149"/>
      <c r="BN166" s="149"/>
      <c r="BO166" s="149"/>
      <c r="BP166" s="149"/>
      <c r="BQ166" s="149"/>
      <c r="BR166" s="149"/>
      <c r="BS166" s="149"/>
      <c r="BT166" s="149"/>
      <c r="BU166" s="149"/>
      <c r="BV166" s="149"/>
      <c r="BW166" s="149"/>
      <c r="BX166" s="149"/>
      <c r="BY166" s="149"/>
      <c r="BZ166" s="149"/>
      <c r="CA166" s="149"/>
      <c r="CB166" s="149"/>
      <c r="CC166" s="149"/>
      <c r="CD166" s="149"/>
      <c r="CE166" s="149"/>
      <c r="CF166" s="149"/>
      <c r="CG166" s="149"/>
      <c r="CH166" s="149"/>
      <c r="CI166" s="149"/>
      <c r="CJ166" s="149"/>
      <c r="CK166" s="149"/>
      <c r="CL166" s="149"/>
      <c r="CM166" s="149"/>
      <c r="CN166" s="149"/>
      <c r="CO166" s="149"/>
      <c r="CP166" s="149"/>
      <c r="CQ166" s="149"/>
      <c r="CR166" s="149"/>
      <c r="CS166" s="149"/>
      <c r="CT166" s="149"/>
      <c r="CU166" s="149"/>
      <c r="CV166" s="149"/>
      <c r="CW166" s="149"/>
      <c r="CX166" s="149"/>
      <c r="CY166" s="149"/>
      <c r="CZ166" s="149"/>
      <c r="DA166" s="149"/>
      <c r="DB166" s="149"/>
      <c r="DC166" s="149"/>
      <c r="DD166" s="149"/>
      <c r="DE166" s="149"/>
      <c r="DF166" s="149"/>
      <c r="DG166" s="149"/>
      <c r="DH166" s="149"/>
      <c r="DI166" s="149"/>
      <c r="DJ166" s="149"/>
    </row>
    <row r="167" spans="1:114">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c r="BI167" s="149"/>
      <c r="BJ167" s="149"/>
      <c r="BK167" s="149"/>
      <c r="BL167" s="149"/>
      <c r="BM167" s="149"/>
      <c r="BN167" s="149"/>
      <c r="BO167" s="149"/>
      <c r="BP167" s="149"/>
      <c r="BQ167" s="149"/>
      <c r="BR167" s="149"/>
      <c r="BS167" s="149"/>
      <c r="BT167" s="149"/>
      <c r="BU167" s="149"/>
      <c r="BV167" s="149"/>
      <c r="BW167" s="149"/>
      <c r="BX167" s="149"/>
      <c r="BY167" s="149"/>
      <c r="BZ167" s="149"/>
      <c r="CA167" s="149"/>
      <c r="CB167" s="149"/>
      <c r="CC167" s="149"/>
      <c r="CD167" s="149"/>
      <c r="CE167" s="149"/>
      <c r="CF167" s="149"/>
      <c r="CG167" s="149"/>
      <c r="CH167" s="149"/>
      <c r="CI167" s="149"/>
      <c r="CJ167" s="149"/>
      <c r="CK167" s="149"/>
      <c r="CL167" s="149"/>
      <c r="CM167" s="149"/>
      <c r="CN167" s="149"/>
      <c r="CO167" s="149"/>
      <c r="CP167" s="149"/>
      <c r="CQ167" s="149"/>
      <c r="CR167" s="149"/>
      <c r="CS167" s="149"/>
      <c r="CT167" s="149"/>
      <c r="CU167" s="149"/>
      <c r="CV167" s="149"/>
      <c r="CW167" s="149"/>
      <c r="CX167" s="149"/>
      <c r="CY167" s="149"/>
      <c r="CZ167" s="149"/>
      <c r="DA167" s="149"/>
      <c r="DB167" s="149"/>
      <c r="DC167" s="149"/>
      <c r="DD167" s="149"/>
      <c r="DE167" s="149"/>
      <c r="DF167" s="149"/>
      <c r="DG167" s="149"/>
      <c r="DH167" s="149"/>
      <c r="DI167" s="149"/>
      <c r="DJ167" s="149"/>
    </row>
    <row r="168" spans="1:114">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BM168" s="149"/>
      <c r="BN168" s="149"/>
      <c r="BO168" s="149"/>
      <c r="BP168" s="149"/>
      <c r="BQ168" s="149"/>
      <c r="BR168" s="149"/>
      <c r="BS168" s="149"/>
      <c r="BT168" s="149"/>
      <c r="BU168" s="149"/>
      <c r="BV168" s="149"/>
      <c r="BW168" s="149"/>
      <c r="BX168" s="149"/>
      <c r="BY168" s="149"/>
      <c r="BZ168" s="149"/>
      <c r="CA168" s="149"/>
      <c r="CB168" s="149"/>
      <c r="CC168" s="149"/>
      <c r="CD168" s="149"/>
      <c r="CE168" s="149"/>
      <c r="CF168" s="149"/>
      <c r="CG168" s="149"/>
      <c r="CH168" s="149"/>
      <c r="CI168" s="149"/>
      <c r="CJ168" s="149"/>
      <c r="CK168" s="149"/>
      <c r="CL168" s="149"/>
      <c r="CM168" s="149"/>
      <c r="CN168" s="149"/>
      <c r="CO168" s="149"/>
      <c r="CP168" s="149"/>
      <c r="CQ168" s="149"/>
      <c r="CR168" s="149"/>
      <c r="CS168" s="149"/>
      <c r="CT168" s="149"/>
      <c r="CU168" s="149"/>
      <c r="CV168" s="149"/>
      <c r="CW168" s="149"/>
      <c r="CX168" s="149"/>
      <c r="CY168" s="149"/>
      <c r="CZ168" s="149"/>
      <c r="DA168" s="149"/>
      <c r="DB168" s="149"/>
      <c r="DC168" s="149"/>
      <c r="DD168" s="149"/>
      <c r="DE168" s="149"/>
      <c r="DF168" s="149"/>
      <c r="DG168" s="149"/>
      <c r="DH168" s="149"/>
      <c r="DI168" s="149"/>
      <c r="DJ168" s="149"/>
    </row>
    <row r="169" spans="1:114">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c r="BI169" s="149"/>
      <c r="BJ169" s="149"/>
      <c r="BK169" s="149"/>
      <c r="BL169" s="149"/>
      <c r="BM169" s="149"/>
      <c r="BN169" s="149"/>
      <c r="BO169" s="149"/>
      <c r="BP169" s="149"/>
      <c r="BQ169" s="149"/>
      <c r="BR169" s="149"/>
      <c r="BS169" s="149"/>
      <c r="BT169" s="149"/>
      <c r="BU169" s="149"/>
      <c r="BV169" s="149"/>
      <c r="BW169" s="149"/>
      <c r="BX169" s="149"/>
      <c r="BY169" s="149"/>
      <c r="BZ169" s="149"/>
      <c r="CA169" s="149"/>
      <c r="CB169" s="149"/>
      <c r="CC169" s="149"/>
      <c r="CD169" s="149"/>
      <c r="CE169" s="149"/>
      <c r="CF169" s="149"/>
      <c r="CG169" s="149"/>
      <c r="CH169" s="149"/>
      <c r="CI169" s="149"/>
      <c r="CJ169" s="149"/>
      <c r="CK169" s="149"/>
      <c r="CL169" s="149"/>
      <c r="CM169" s="149"/>
      <c r="CN169" s="149"/>
      <c r="CO169" s="149"/>
      <c r="CP169" s="149"/>
      <c r="CQ169" s="149"/>
      <c r="CR169" s="149"/>
      <c r="CS169" s="149"/>
      <c r="CT169" s="149"/>
      <c r="CU169" s="149"/>
      <c r="CV169" s="149"/>
      <c r="CW169" s="149"/>
      <c r="CX169" s="149"/>
      <c r="CY169" s="149"/>
      <c r="CZ169" s="149"/>
      <c r="DA169" s="149"/>
      <c r="DB169" s="149"/>
      <c r="DC169" s="149"/>
      <c r="DD169" s="149"/>
      <c r="DE169" s="149"/>
      <c r="DF169" s="149"/>
      <c r="DG169" s="149"/>
      <c r="DH169" s="149"/>
      <c r="DI169" s="149"/>
      <c r="DJ169" s="149"/>
    </row>
    <row r="170" spans="1:114">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c r="BI170" s="149"/>
      <c r="BJ170" s="149"/>
      <c r="BK170" s="149"/>
      <c r="BL170" s="149"/>
      <c r="BM170" s="149"/>
      <c r="BN170" s="149"/>
      <c r="BO170" s="149"/>
      <c r="BP170" s="149"/>
      <c r="BQ170" s="149"/>
      <c r="BR170" s="149"/>
      <c r="BS170" s="149"/>
      <c r="BT170" s="149"/>
      <c r="BU170" s="149"/>
      <c r="BV170" s="149"/>
      <c r="BW170" s="149"/>
      <c r="BX170" s="149"/>
      <c r="BY170" s="149"/>
      <c r="BZ170" s="149"/>
      <c r="CA170" s="149"/>
      <c r="CB170" s="149"/>
      <c r="CC170" s="149"/>
      <c r="CD170" s="149"/>
      <c r="CE170" s="149"/>
      <c r="CF170" s="149"/>
      <c r="CG170" s="149"/>
      <c r="CH170" s="149"/>
      <c r="CI170" s="149"/>
      <c r="CJ170" s="149"/>
      <c r="CK170" s="149"/>
      <c r="CL170" s="149"/>
      <c r="CM170" s="149"/>
      <c r="CN170" s="149"/>
      <c r="CO170" s="149"/>
      <c r="CP170" s="149"/>
      <c r="CQ170" s="149"/>
      <c r="CR170" s="149"/>
      <c r="CS170" s="149"/>
      <c r="CT170" s="149"/>
      <c r="CU170" s="149"/>
      <c r="CV170" s="149"/>
      <c r="CW170" s="149"/>
      <c r="CX170" s="149"/>
      <c r="CY170" s="149"/>
      <c r="CZ170" s="149"/>
      <c r="DA170" s="149"/>
      <c r="DB170" s="149"/>
      <c r="DC170" s="149"/>
      <c r="DD170" s="149"/>
      <c r="DE170" s="149"/>
      <c r="DF170" s="149"/>
      <c r="DG170" s="149"/>
      <c r="DH170" s="149"/>
      <c r="DI170" s="149"/>
      <c r="DJ170" s="149"/>
    </row>
    <row r="171" spans="1:114">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c r="BI171" s="149"/>
      <c r="BJ171" s="149"/>
      <c r="BK171" s="149"/>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49"/>
      <c r="DE171" s="149"/>
      <c r="DF171" s="149"/>
      <c r="DG171" s="149"/>
      <c r="DH171" s="149"/>
      <c r="DI171" s="149"/>
      <c r="DJ171" s="149"/>
    </row>
    <row r="172" spans="1:114">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c r="BI172" s="149"/>
      <c r="BJ172" s="149"/>
      <c r="BK172" s="149"/>
      <c r="BL172" s="149"/>
      <c r="BM172" s="149"/>
      <c r="BN172" s="149"/>
      <c r="BO172" s="149"/>
      <c r="BP172" s="149"/>
      <c r="BQ172" s="149"/>
      <c r="BR172" s="149"/>
      <c r="BS172" s="149"/>
      <c r="BT172" s="149"/>
      <c r="BU172" s="149"/>
      <c r="BV172" s="149"/>
      <c r="BW172" s="149"/>
      <c r="BX172" s="149"/>
      <c r="BY172" s="149"/>
      <c r="BZ172" s="149"/>
      <c r="CA172" s="149"/>
      <c r="CB172" s="149"/>
      <c r="CC172" s="149"/>
      <c r="CD172" s="149"/>
      <c r="CE172" s="149"/>
      <c r="CF172" s="149"/>
      <c r="CG172" s="149"/>
      <c r="CH172" s="149"/>
      <c r="CI172" s="149"/>
      <c r="CJ172" s="149"/>
      <c r="CK172" s="149"/>
      <c r="CL172" s="149"/>
      <c r="CM172" s="149"/>
      <c r="CN172" s="149"/>
      <c r="CO172" s="149"/>
      <c r="CP172" s="149"/>
      <c r="CQ172" s="149"/>
      <c r="CR172" s="149"/>
      <c r="CS172" s="149"/>
      <c r="CT172" s="149"/>
      <c r="CU172" s="149"/>
      <c r="CV172" s="149"/>
      <c r="CW172" s="149"/>
      <c r="CX172" s="149"/>
      <c r="CY172" s="149"/>
      <c r="CZ172" s="149"/>
      <c r="DA172" s="149"/>
      <c r="DB172" s="149"/>
      <c r="DC172" s="149"/>
      <c r="DD172" s="149"/>
      <c r="DE172" s="149"/>
      <c r="DF172" s="149"/>
      <c r="DG172" s="149"/>
      <c r="DH172" s="149"/>
      <c r="DI172" s="149"/>
      <c r="DJ172" s="149"/>
    </row>
    <row r="173" spans="1:114">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149"/>
      <c r="BN173" s="149"/>
      <c r="BO173" s="149"/>
      <c r="BP173" s="149"/>
      <c r="BQ173" s="149"/>
      <c r="BR173" s="149"/>
      <c r="BS173" s="149"/>
      <c r="BT173" s="149"/>
      <c r="BU173" s="149"/>
      <c r="BV173" s="149"/>
      <c r="BW173" s="149"/>
      <c r="BX173" s="149"/>
      <c r="BY173" s="149"/>
      <c r="BZ173" s="149"/>
      <c r="CA173" s="149"/>
      <c r="CB173" s="149"/>
      <c r="CC173" s="149"/>
      <c r="CD173" s="149"/>
      <c r="CE173" s="149"/>
      <c r="CF173" s="149"/>
      <c r="CG173" s="149"/>
      <c r="CH173" s="149"/>
      <c r="CI173" s="149"/>
      <c r="CJ173" s="149"/>
      <c r="CK173" s="149"/>
      <c r="CL173" s="149"/>
      <c r="CM173" s="149"/>
      <c r="CN173" s="149"/>
      <c r="CO173" s="149"/>
      <c r="CP173" s="149"/>
      <c r="CQ173" s="149"/>
      <c r="CR173" s="149"/>
      <c r="CS173" s="149"/>
      <c r="CT173" s="149"/>
      <c r="CU173" s="149"/>
      <c r="CV173" s="149"/>
      <c r="CW173" s="149"/>
      <c r="CX173" s="149"/>
      <c r="CY173" s="149"/>
      <c r="CZ173" s="149"/>
      <c r="DA173" s="149"/>
      <c r="DB173" s="149"/>
      <c r="DC173" s="149"/>
      <c r="DD173" s="149"/>
      <c r="DE173" s="149"/>
      <c r="DF173" s="149"/>
      <c r="DG173" s="149"/>
      <c r="DH173" s="149"/>
      <c r="DI173" s="149"/>
      <c r="DJ173" s="149"/>
    </row>
    <row r="174" spans="1:114">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c r="BI174" s="149"/>
      <c r="BJ174" s="149"/>
      <c r="BK174" s="149"/>
      <c r="BL174" s="149"/>
      <c r="BM174" s="149"/>
      <c r="BN174" s="149"/>
      <c r="BO174" s="149"/>
      <c r="BP174" s="149"/>
      <c r="BQ174" s="149"/>
      <c r="BR174" s="149"/>
      <c r="BS174" s="149"/>
      <c r="BT174" s="149"/>
      <c r="BU174" s="149"/>
      <c r="BV174" s="149"/>
      <c r="BW174" s="149"/>
      <c r="BX174" s="149"/>
      <c r="BY174" s="149"/>
      <c r="BZ174" s="149"/>
      <c r="CA174" s="149"/>
      <c r="CB174" s="149"/>
      <c r="CC174" s="149"/>
      <c r="CD174" s="149"/>
      <c r="CE174" s="149"/>
      <c r="CF174" s="149"/>
      <c r="CG174" s="149"/>
      <c r="CH174" s="149"/>
      <c r="CI174" s="149"/>
      <c r="CJ174" s="149"/>
      <c r="CK174" s="149"/>
      <c r="CL174" s="149"/>
      <c r="CM174" s="149"/>
      <c r="CN174" s="149"/>
      <c r="CO174" s="149"/>
      <c r="CP174" s="149"/>
      <c r="CQ174" s="149"/>
      <c r="CR174" s="149"/>
      <c r="CS174" s="149"/>
      <c r="CT174" s="149"/>
      <c r="CU174" s="149"/>
      <c r="CV174" s="149"/>
      <c r="CW174" s="149"/>
      <c r="CX174" s="149"/>
      <c r="CY174" s="149"/>
      <c r="CZ174" s="149"/>
      <c r="DA174" s="149"/>
      <c r="DB174" s="149"/>
      <c r="DC174" s="149"/>
      <c r="DD174" s="149"/>
      <c r="DE174" s="149"/>
      <c r="DF174" s="149"/>
      <c r="DG174" s="149"/>
      <c r="DH174" s="149"/>
      <c r="DI174" s="149"/>
      <c r="DJ174" s="149"/>
    </row>
    <row r="175" spans="1:114">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c r="BI175" s="149"/>
      <c r="BJ175" s="149"/>
      <c r="BK175" s="149"/>
      <c r="BL175" s="149"/>
      <c r="BM175" s="149"/>
      <c r="BN175" s="149"/>
      <c r="BO175" s="149"/>
      <c r="BP175" s="149"/>
      <c r="BQ175" s="149"/>
      <c r="BR175" s="149"/>
      <c r="BS175" s="149"/>
      <c r="BT175" s="149"/>
      <c r="BU175" s="149"/>
      <c r="BV175" s="149"/>
      <c r="BW175" s="149"/>
      <c r="BX175" s="149"/>
      <c r="BY175" s="149"/>
      <c r="BZ175" s="149"/>
      <c r="CA175" s="149"/>
      <c r="CB175" s="149"/>
      <c r="CC175" s="149"/>
      <c r="CD175" s="149"/>
      <c r="CE175" s="149"/>
      <c r="CF175" s="149"/>
      <c r="CG175" s="149"/>
      <c r="CH175" s="149"/>
      <c r="CI175" s="149"/>
      <c r="CJ175" s="149"/>
      <c r="CK175" s="149"/>
      <c r="CL175" s="149"/>
      <c r="CM175" s="149"/>
      <c r="CN175" s="149"/>
      <c r="CO175" s="149"/>
      <c r="CP175" s="149"/>
      <c r="CQ175" s="149"/>
      <c r="CR175" s="149"/>
      <c r="CS175" s="149"/>
      <c r="CT175" s="149"/>
      <c r="CU175" s="149"/>
      <c r="CV175" s="149"/>
      <c r="CW175" s="149"/>
      <c r="CX175" s="149"/>
      <c r="CY175" s="149"/>
      <c r="CZ175" s="149"/>
      <c r="DA175" s="149"/>
      <c r="DB175" s="149"/>
      <c r="DC175" s="149"/>
      <c r="DD175" s="149"/>
      <c r="DE175" s="149"/>
      <c r="DF175" s="149"/>
      <c r="DG175" s="149"/>
      <c r="DH175" s="149"/>
      <c r="DI175" s="149"/>
      <c r="DJ175" s="149"/>
    </row>
    <row r="176" spans="1:114">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c r="BI176" s="149"/>
      <c r="BJ176" s="149"/>
      <c r="BK176" s="149"/>
      <c r="BL176" s="149"/>
      <c r="BM176" s="149"/>
      <c r="BN176" s="149"/>
      <c r="BO176" s="149"/>
      <c r="BP176" s="149"/>
      <c r="BQ176" s="149"/>
      <c r="BR176" s="149"/>
      <c r="BS176" s="149"/>
      <c r="BT176" s="149"/>
      <c r="BU176" s="149"/>
      <c r="BV176" s="149"/>
      <c r="BW176" s="149"/>
      <c r="BX176" s="149"/>
      <c r="BY176" s="149"/>
      <c r="BZ176" s="149"/>
      <c r="CA176" s="149"/>
      <c r="CB176" s="149"/>
      <c r="CC176" s="149"/>
      <c r="CD176" s="149"/>
      <c r="CE176" s="149"/>
      <c r="CF176" s="149"/>
      <c r="CG176" s="149"/>
      <c r="CH176" s="149"/>
      <c r="CI176" s="149"/>
      <c r="CJ176" s="149"/>
      <c r="CK176" s="149"/>
      <c r="CL176" s="149"/>
      <c r="CM176" s="149"/>
      <c r="CN176" s="149"/>
      <c r="CO176" s="149"/>
      <c r="CP176" s="149"/>
      <c r="CQ176" s="149"/>
      <c r="CR176" s="149"/>
      <c r="CS176" s="149"/>
      <c r="CT176" s="149"/>
      <c r="CU176" s="149"/>
      <c r="CV176" s="149"/>
      <c r="CW176" s="149"/>
      <c r="CX176" s="149"/>
      <c r="CY176" s="149"/>
      <c r="CZ176" s="149"/>
      <c r="DA176" s="149"/>
      <c r="DB176" s="149"/>
      <c r="DC176" s="149"/>
      <c r="DD176" s="149"/>
      <c r="DE176" s="149"/>
      <c r="DF176" s="149"/>
      <c r="DG176" s="149"/>
      <c r="DH176" s="149"/>
      <c r="DI176" s="149"/>
      <c r="DJ176" s="149"/>
    </row>
    <row r="177" spans="1:114">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c r="BI177" s="149"/>
      <c r="BJ177" s="149"/>
      <c r="BK177" s="149"/>
      <c r="BL177" s="149"/>
      <c r="BM177" s="149"/>
      <c r="BN177" s="149"/>
      <c r="BO177" s="149"/>
      <c r="BP177" s="149"/>
      <c r="BQ177" s="149"/>
      <c r="BR177" s="149"/>
      <c r="BS177" s="149"/>
      <c r="BT177" s="149"/>
      <c r="BU177" s="149"/>
      <c r="BV177" s="149"/>
      <c r="BW177" s="149"/>
      <c r="BX177" s="149"/>
      <c r="BY177" s="149"/>
      <c r="BZ177" s="149"/>
      <c r="CA177" s="149"/>
      <c r="CB177" s="149"/>
      <c r="CC177" s="149"/>
      <c r="CD177" s="149"/>
      <c r="CE177" s="149"/>
      <c r="CF177" s="149"/>
      <c r="CG177" s="149"/>
      <c r="CH177" s="149"/>
      <c r="CI177" s="149"/>
      <c r="CJ177" s="149"/>
      <c r="CK177" s="149"/>
      <c r="CL177" s="149"/>
      <c r="CM177" s="149"/>
      <c r="CN177" s="149"/>
      <c r="CO177" s="149"/>
      <c r="CP177" s="149"/>
      <c r="CQ177" s="149"/>
      <c r="CR177" s="149"/>
      <c r="CS177" s="149"/>
      <c r="CT177" s="149"/>
      <c r="CU177" s="149"/>
      <c r="CV177" s="149"/>
      <c r="CW177" s="149"/>
      <c r="CX177" s="149"/>
      <c r="CY177" s="149"/>
      <c r="CZ177" s="149"/>
      <c r="DA177" s="149"/>
      <c r="DB177" s="149"/>
      <c r="DC177" s="149"/>
      <c r="DD177" s="149"/>
      <c r="DE177" s="149"/>
      <c r="DF177" s="149"/>
      <c r="DG177" s="149"/>
      <c r="DH177" s="149"/>
      <c r="DI177" s="149"/>
      <c r="DJ177" s="149"/>
    </row>
    <row r="178" spans="1:114">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49"/>
      <c r="DE178" s="149"/>
      <c r="DF178" s="149"/>
      <c r="DG178" s="149"/>
      <c r="DH178" s="149"/>
      <c r="DI178" s="149"/>
      <c r="DJ178" s="149"/>
    </row>
    <row r="179" spans="1:114">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c r="BI179" s="149"/>
      <c r="BJ179" s="149"/>
      <c r="BK179" s="149"/>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49"/>
      <c r="DE179" s="149"/>
      <c r="DF179" s="149"/>
      <c r="DG179" s="149"/>
      <c r="DH179" s="149"/>
      <c r="DI179" s="149"/>
      <c r="DJ179" s="149"/>
    </row>
    <row r="180" spans="1:114">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c r="BM180" s="149"/>
      <c r="BN180" s="149"/>
      <c r="BO180" s="149"/>
      <c r="BP180" s="149"/>
      <c r="BQ180" s="149"/>
      <c r="BR180" s="149"/>
      <c r="BS180" s="149"/>
      <c r="BT180" s="149"/>
      <c r="BU180" s="149"/>
      <c r="BV180" s="149"/>
      <c r="BW180" s="149"/>
      <c r="BX180" s="149"/>
      <c r="BY180" s="149"/>
      <c r="BZ180" s="149"/>
      <c r="CA180" s="149"/>
      <c r="CB180" s="149"/>
      <c r="CC180" s="149"/>
      <c r="CD180" s="149"/>
      <c r="CE180" s="149"/>
      <c r="CF180" s="149"/>
      <c r="CG180" s="149"/>
      <c r="CH180" s="149"/>
      <c r="CI180" s="149"/>
      <c r="CJ180" s="149"/>
      <c r="CK180" s="149"/>
      <c r="CL180" s="149"/>
      <c r="CM180" s="149"/>
      <c r="CN180" s="149"/>
      <c r="CO180" s="149"/>
      <c r="CP180" s="149"/>
      <c r="CQ180" s="149"/>
      <c r="CR180" s="149"/>
      <c r="CS180" s="149"/>
      <c r="CT180" s="149"/>
      <c r="CU180" s="149"/>
      <c r="CV180" s="149"/>
      <c r="CW180" s="149"/>
      <c r="CX180" s="149"/>
      <c r="CY180" s="149"/>
      <c r="CZ180" s="149"/>
      <c r="DA180" s="149"/>
      <c r="DB180" s="149"/>
      <c r="DC180" s="149"/>
      <c r="DD180" s="149"/>
      <c r="DE180" s="149"/>
      <c r="DF180" s="149"/>
      <c r="DG180" s="149"/>
      <c r="DH180" s="149"/>
      <c r="DI180" s="149"/>
      <c r="DJ180" s="149"/>
    </row>
    <row r="181" spans="1:114">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c r="BU181" s="149"/>
      <c r="BV181" s="149"/>
      <c r="BW181" s="149"/>
      <c r="BX181" s="149"/>
      <c r="BY181" s="149"/>
      <c r="BZ181" s="149"/>
      <c r="CA181" s="149"/>
      <c r="CB181" s="149"/>
      <c r="CC181" s="149"/>
      <c r="CD181" s="149"/>
      <c r="CE181" s="149"/>
      <c r="CF181" s="149"/>
      <c r="CG181" s="149"/>
      <c r="CH181" s="149"/>
      <c r="CI181" s="149"/>
      <c r="CJ181" s="149"/>
      <c r="CK181" s="149"/>
      <c r="CL181" s="149"/>
      <c r="CM181" s="149"/>
      <c r="CN181" s="149"/>
      <c r="CO181" s="149"/>
      <c r="CP181" s="149"/>
      <c r="CQ181" s="149"/>
      <c r="CR181" s="149"/>
      <c r="CS181" s="149"/>
      <c r="CT181" s="149"/>
      <c r="CU181" s="149"/>
      <c r="CV181" s="149"/>
      <c r="CW181" s="149"/>
      <c r="CX181" s="149"/>
      <c r="CY181" s="149"/>
      <c r="CZ181" s="149"/>
      <c r="DA181" s="149"/>
      <c r="DB181" s="149"/>
      <c r="DC181" s="149"/>
      <c r="DD181" s="149"/>
      <c r="DE181" s="149"/>
      <c r="DF181" s="149"/>
      <c r="DG181" s="149"/>
      <c r="DH181" s="149"/>
      <c r="DI181" s="149"/>
      <c r="DJ181" s="149"/>
    </row>
    <row r="182" spans="1:114">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149"/>
      <c r="CB182" s="149"/>
      <c r="CC182" s="149"/>
      <c r="CD182" s="149"/>
      <c r="CE182" s="149"/>
      <c r="CF182" s="149"/>
      <c r="CG182" s="149"/>
      <c r="CH182" s="149"/>
      <c r="CI182" s="149"/>
      <c r="CJ182" s="149"/>
      <c r="CK182" s="149"/>
      <c r="CL182" s="149"/>
      <c r="CM182" s="149"/>
      <c r="CN182" s="149"/>
      <c r="CO182" s="149"/>
      <c r="CP182" s="149"/>
      <c r="CQ182" s="149"/>
      <c r="CR182" s="149"/>
      <c r="CS182" s="149"/>
      <c r="CT182" s="149"/>
      <c r="CU182" s="149"/>
      <c r="CV182" s="149"/>
      <c r="CW182" s="149"/>
      <c r="CX182" s="149"/>
      <c r="CY182" s="149"/>
      <c r="CZ182" s="149"/>
      <c r="DA182" s="149"/>
      <c r="DB182" s="149"/>
      <c r="DC182" s="149"/>
      <c r="DD182" s="149"/>
      <c r="DE182" s="149"/>
      <c r="DF182" s="149"/>
      <c r="DG182" s="149"/>
      <c r="DH182" s="149"/>
      <c r="DI182" s="149"/>
      <c r="DJ182" s="149"/>
    </row>
    <row r="183" spans="1:114">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c r="BL183" s="149"/>
      <c r="BM183" s="149"/>
      <c r="BN183" s="149"/>
      <c r="BO183" s="149"/>
      <c r="BP183" s="149"/>
      <c r="BQ183" s="149"/>
      <c r="BR183" s="149"/>
      <c r="BS183" s="149"/>
      <c r="BT183" s="149"/>
      <c r="BU183" s="149"/>
      <c r="BV183" s="149"/>
      <c r="BW183" s="149"/>
      <c r="BX183" s="149"/>
      <c r="BY183" s="149"/>
      <c r="BZ183" s="149"/>
      <c r="CA183" s="149"/>
      <c r="CB183" s="149"/>
      <c r="CC183" s="149"/>
      <c r="CD183" s="149"/>
      <c r="CE183" s="149"/>
      <c r="CF183" s="149"/>
      <c r="CG183" s="149"/>
      <c r="CH183" s="149"/>
      <c r="CI183" s="149"/>
      <c r="CJ183" s="149"/>
      <c r="CK183" s="149"/>
      <c r="CL183" s="149"/>
      <c r="CM183" s="149"/>
      <c r="CN183" s="149"/>
      <c r="CO183" s="149"/>
      <c r="CP183" s="149"/>
      <c r="CQ183" s="149"/>
      <c r="CR183" s="149"/>
      <c r="CS183" s="149"/>
      <c r="CT183" s="149"/>
      <c r="CU183" s="149"/>
      <c r="CV183" s="149"/>
      <c r="CW183" s="149"/>
      <c r="CX183" s="149"/>
      <c r="CY183" s="149"/>
      <c r="CZ183" s="149"/>
      <c r="DA183" s="149"/>
      <c r="DB183" s="149"/>
      <c r="DC183" s="149"/>
      <c r="DD183" s="149"/>
      <c r="DE183" s="149"/>
      <c r="DF183" s="149"/>
      <c r="DG183" s="149"/>
      <c r="DH183" s="149"/>
      <c r="DI183" s="149"/>
      <c r="DJ183" s="149"/>
    </row>
    <row r="184" spans="1:114">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c r="BI184" s="149"/>
      <c r="BJ184" s="149"/>
      <c r="BK184" s="149"/>
      <c r="BL184" s="149"/>
      <c r="BM184" s="149"/>
      <c r="BN184" s="149"/>
      <c r="BO184" s="149"/>
      <c r="BP184" s="149"/>
      <c r="BQ184" s="149"/>
      <c r="BR184" s="149"/>
      <c r="BS184" s="149"/>
      <c r="BT184" s="149"/>
      <c r="BU184" s="149"/>
      <c r="BV184" s="149"/>
      <c r="BW184" s="149"/>
      <c r="BX184" s="149"/>
      <c r="BY184" s="149"/>
      <c r="BZ184" s="149"/>
      <c r="CA184" s="149"/>
      <c r="CB184" s="149"/>
      <c r="CC184" s="149"/>
      <c r="CD184" s="149"/>
      <c r="CE184" s="149"/>
      <c r="CF184" s="149"/>
      <c r="CG184" s="149"/>
      <c r="CH184" s="149"/>
      <c r="CI184" s="149"/>
      <c r="CJ184" s="149"/>
      <c r="CK184" s="149"/>
      <c r="CL184" s="149"/>
      <c r="CM184" s="149"/>
      <c r="CN184" s="149"/>
      <c r="CO184" s="149"/>
      <c r="CP184" s="149"/>
      <c r="CQ184" s="149"/>
      <c r="CR184" s="149"/>
      <c r="CS184" s="149"/>
      <c r="CT184" s="149"/>
      <c r="CU184" s="149"/>
      <c r="CV184" s="149"/>
      <c r="CW184" s="149"/>
      <c r="CX184" s="149"/>
      <c r="CY184" s="149"/>
      <c r="CZ184" s="149"/>
      <c r="DA184" s="149"/>
      <c r="DB184" s="149"/>
      <c r="DC184" s="149"/>
      <c r="DD184" s="149"/>
      <c r="DE184" s="149"/>
      <c r="DF184" s="149"/>
      <c r="DG184" s="149"/>
      <c r="DH184" s="149"/>
      <c r="DI184" s="149"/>
      <c r="DJ184" s="149"/>
    </row>
    <row r="185" spans="1:114">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149"/>
      <c r="CB185" s="149"/>
      <c r="CC185" s="149"/>
      <c r="CD185" s="149"/>
      <c r="CE185" s="149"/>
      <c r="CF185" s="149"/>
      <c r="CG185" s="149"/>
      <c r="CH185" s="149"/>
      <c r="CI185" s="149"/>
      <c r="CJ185" s="149"/>
      <c r="CK185" s="149"/>
      <c r="CL185" s="149"/>
      <c r="CM185" s="149"/>
      <c r="CN185" s="149"/>
      <c r="CO185" s="149"/>
      <c r="CP185" s="149"/>
      <c r="CQ185" s="149"/>
      <c r="CR185" s="149"/>
      <c r="CS185" s="149"/>
      <c r="CT185" s="149"/>
      <c r="CU185" s="149"/>
      <c r="CV185" s="149"/>
      <c r="CW185" s="149"/>
      <c r="CX185" s="149"/>
      <c r="CY185" s="149"/>
      <c r="CZ185" s="149"/>
      <c r="DA185" s="149"/>
      <c r="DB185" s="149"/>
      <c r="DC185" s="149"/>
      <c r="DD185" s="149"/>
      <c r="DE185" s="149"/>
      <c r="DF185" s="149"/>
      <c r="DG185" s="149"/>
      <c r="DH185" s="149"/>
      <c r="DI185" s="149"/>
      <c r="DJ185" s="149"/>
    </row>
    <row r="186" spans="1:114">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c r="BM186" s="149"/>
      <c r="BN186" s="149"/>
      <c r="BO186" s="149"/>
      <c r="BP186" s="149"/>
      <c r="BQ186" s="149"/>
      <c r="BR186" s="149"/>
      <c r="BS186" s="149"/>
      <c r="BT186" s="149"/>
      <c r="BU186" s="149"/>
      <c r="BV186" s="149"/>
      <c r="BW186" s="149"/>
      <c r="BX186" s="149"/>
      <c r="BY186" s="149"/>
      <c r="BZ186" s="149"/>
      <c r="CA186" s="149"/>
      <c r="CB186" s="149"/>
      <c r="CC186" s="149"/>
      <c r="CD186" s="149"/>
      <c r="CE186" s="149"/>
      <c r="CF186" s="149"/>
      <c r="CG186" s="149"/>
      <c r="CH186" s="149"/>
      <c r="CI186" s="149"/>
      <c r="CJ186" s="149"/>
      <c r="CK186" s="149"/>
      <c r="CL186" s="149"/>
      <c r="CM186" s="149"/>
      <c r="CN186" s="149"/>
      <c r="CO186" s="149"/>
      <c r="CP186" s="149"/>
      <c r="CQ186" s="149"/>
      <c r="CR186" s="149"/>
      <c r="CS186" s="149"/>
      <c r="CT186" s="149"/>
      <c r="CU186" s="149"/>
      <c r="CV186" s="149"/>
      <c r="CW186" s="149"/>
      <c r="CX186" s="149"/>
      <c r="CY186" s="149"/>
      <c r="CZ186" s="149"/>
      <c r="DA186" s="149"/>
      <c r="DB186" s="149"/>
      <c r="DC186" s="149"/>
      <c r="DD186" s="149"/>
      <c r="DE186" s="149"/>
      <c r="DF186" s="149"/>
      <c r="DG186" s="149"/>
      <c r="DH186" s="149"/>
      <c r="DI186" s="149"/>
      <c r="DJ186" s="149"/>
    </row>
    <row r="187" spans="1:114">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c r="BI187" s="149"/>
      <c r="BJ187" s="149"/>
      <c r="BK187" s="149"/>
      <c r="BL187" s="149"/>
      <c r="BM187" s="149"/>
      <c r="BN187" s="149"/>
      <c r="BO187" s="149"/>
      <c r="BP187" s="149"/>
      <c r="BQ187" s="149"/>
      <c r="BR187" s="149"/>
      <c r="BS187" s="149"/>
      <c r="BT187" s="149"/>
      <c r="BU187" s="149"/>
      <c r="BV187" s="149"/>
      <c r="BW187" s="149"/>
      <c r="BX187" s="149"/>
      <c r="BY187" s="149"/>
      <c r="BZ187" s="149"/>
      <c r="CA187" s="149"/>
      <c r="CB187" s="149"/>
      <c r="CC187" s="149"/>
      <c r="CD187" s="149"/>
      <c r="CE187" s="149"/>
      <c r="CF187" s="149"/>
      <c r="CG187" s="149"/>
      <c r="CH187" s="149"/>
      <c r="CI187" s="149"/>
      <c r="CJ187" s="149"/>
      <c r="CK187" s="149"/>
      <c r="CL187" s="149"/>
      <c r="CM187" s="149"/>
      <c r="CN187" s="149"/>
      <c r="CO187" s="149"/>
      <c r="CP187" s="149"/>
      <c r="CQ187" s="149"/>
      <c r="CR187" s="149"/>
      <c r="CS187" s="149"/>
      <c r="CT187" s="149"/>
      <c r="CU187" s="149"/>
      <c r="CV187" s="149"/>
      <c r="CW187" s="149"/>
      <c r="CX187" s="149"/>
      <c r="CY187" s="149"/>
      <c r="CZ187" s="149"/>
      <c r="DA187" s="149"/>
      <c r="DB187" s="149"/>
      <c r="DC187" s="149"/>
      <c r="DD187" s="149"/>
      <c r="DE187" s="149"/>
      <c r="DF187" s="149"/>
      <c r="DG187" s="149"/>
      <c r="DH187" s="149"/>
      <c r="DI187" s="149"/>
      <c r="DJ187" s="149"/>
    </row>
    <row r="188" spans="1:114">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c r="BM188" s="149"/>
      <c r="BN188" s="149"/>
      <c r="BO188" s="149"/>
      <c r="BP188" s="149"/>
      <c r="BQ188" s="149"/>
      <c r="BR188" s="149"/>
      <c r="BS188" s="149"/>
      <c r="BT188" s="149"/>
      <c r="BU188" s="149"/>
      <c r="BV188" s="149"/>
      <c r="BW188" s="149"/>
      <c r="BX188" s="149"/>
      <c r="BY188" s="149"/>
      <c r="BZ188" s="149"/>
      <c r="CA188" s="149"/>
      <c r="CB188" s="149"/>
      <c r="CC188" s="149"/>
      <c r="CD188" s="149"/>
      <c r="CE188" s="149"/>
      <c r="CF188" s="149"/>
      <c r="CG188" s="149"/>
      <c r="CH188" s="149"/>
      <c r="CI188" s="149"/>
      <c r="CJ188" s="149"/>
      <c r="CK188" s="149"/>
      <c r="CL188" s="149"/>
      <c r="CM188" s="149"/>
      <c r="CN188" s="149"/>
      <c r="CO188" s="149"/>
      <c r="CP188" s="149"/>
      <c r="CQ188" s="149"/>
      <c r="CR188" s="149"/>
      <c r="CS188" s="149"/>
      <c r="CT188" s="149"/>
      <c r="CU188" s="149"/>
      <c r="CV188" s="149"/>
      <c r="CW188" s="149"/>
      <c r="CX188" s="149"/>
      <c r="CY188" s="149"/>
      <c r="CZ188" s="149"/>
      <c r="DA188" s="149"/>
      <c r="DB188" s="149"/>
      <c r="DC188" s="149"/>
      <c r="DD188" s="149"/>
      <c r="DE188" s="149"/>
      <c r="DF188" s="149"/>
      <c r="DG188" s="149"/>
      <c r="DH188" s="149"/>
      <c r="DI188" s="149"/>
      <c r="DJ188" s="149"/>
    </row>
    <row r="189" spans="1:114">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c r="BI189" s="149"/>
      <c r="BJ189" s="149"/>
      <c r="BK189" s="149"/>
      <c r="BL189" s="149"/>
      <c r="BM189" s="149"/>
      <c r="BN189" s="149"/>
      <c r="BO189" s="149"/>
      <c r="BP189" s="149"/>
      <c r="BQ189" s="149"/>
      <c r="BR189" s="149"/>
      <c r="BS189" s="149"/>
      <c r="BT189" s="149"/>
      <c r="BU189" s="149"/>
      <c r="BV189" s="149"/>
      <c r="BW189" s="149"/>
      <c r="BX189" s="149"/>
      <c r="BY189" s="149"/>
      <c r="BZ189" s="149"/>
      <c r="CA189" s="149"/>
      <c r="CB189" s="149"/>
      <c r="CC189" s="149"/>
      <c r="CD189" s="149"/>
      <c r="CE189" s="149"/>
      <c r="CF189" s="149"/>
      <c r="CG189" s="149"/>
      <c r="CH189" s="149"/>
      <c r="CI189" s="149"/>
      <c r="CJ189" s="149"/>
      <c r="CK189" s="149"/>
      <c r="CL189" s="149"/>
      <c r="CM189" s="149"/>
      <c r="CN189" s="149"/>
      <c r="CO189" s="149"/>
      <c r="CP189" s="149"/>
      <c r="CQ189" s="149"/>
      <c r="CR189" s="149"/>
      <c r="CS189" s="149"/>
      <c r="CT189" s="149"/>
      <c r="CU189" s="149"/>
      <c r="CV189" s="149"/>
      <c r="CW189" s="149"/>
      <c r="CX189" s="149"/>
      <c r="CY189" s="149"/>
      <c r="CZ189" s="149"/>
      <c r="DA189" s="149"/>
      <c r="DB189" s="149"/>
      <c r="DC189" s="149"/>
      <c r="DD189" s="149"/>
      <c r="DE189" s="149"/>
      <c r="DF189" s="149"/>
      <c r="DG189" s="149"/>
      <c r="DH189" s="149"/>
      <c r="DI189" s="149"/>
      <c r="DJ189" s="149"/>
    </row>
    <row r="190" spans="1:114">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c r="BI190" s="149"/>
      <c r="BJ190" s="149"/>
      <c r="BK190" s="149"/>
      <c r="BL190" s="149"/>
      <c r="BM190" s="149"/>
      <c r="BN190" s="149"/>
      <c r="BO190" s="149"/>
      <c r="BP190" s="149"/>
      <c r="BQ190" s="149"/>
      <c r="BR190" s="149"/>
      <c r="BS190" s="149"/>
      <c r="BT190" s="149"/>
      <c r="BU190" s="149"/>
      <c r="BV190" s="149"/>
      <c r="BW190" s="149"/>
      <c r="BX190" s="149"/>
      <c r="BY190" s="149"/>
      <c r="BZ190" s="149"/>
      <c r="CA190" s="149"/>
      <c r="CB190" s="149"/>
      <c r="CC190" s="149"/>
      <c r="CD190" s="149"/>
      <c r="CE190" s="149"/>
      <c r="CF190" s="149"/>
      <c r="CG190" s="149"/>
      <c r="CH190" s="149"/>
      <c r="CI190" s="149"/>
      <c r="CJ190" s="149"/>
      <c r="CK190" s="149"/>
      <c r="CL190" s="149"/>
      <c r="CM190" s="149"/>
      <c r="CN190" s="149"/>
      <c r="CO190" s="149"/>
      <c r="CP190" s="149"/>
      <c r="CQ190" s="149"/>
      <c r="CR190" s="149"/>
      <c r="CS190" s="149"/>
      <c r="CT190" s="149"/>
      <c r="CU190" s="149"/>
      <c r="CV190" s="149"/>
      <c r="CW190" s="149"/>
      <c r="CX190" s="149"/>
      <c r="CY190" s="149"/>
      <c r="CZ190" s="149"/>
      <c r="DA190" s="149"/>
      <c r="DB190" s="149"/>
      <c r="DC190" s="149"/>
      <c r="DD190" s="149"/>
      <c r="DE190" s="149"/>
      <c r="DF190" s="149"/>
      <c r="DG190" s="149"/>
      <c r="DH190" s="149"/>
      <c r="DI190" s="149"/>
      <c r="DJ190" s="149"/>
    </row>
    <row r="191" spans="1:114">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49"/>
      <c r="BQ191" s="149"/>
      <c r="BR191" s="149"/>
      <c r="BS191" s="149"/>
      <c r="BT191" s="149"/>
      <c r="BU191" s="149"/>
      <c r="BV191" s="149"/>
      <c r="BW191" s="149"/>
      <c r="BX191" s="149"/>
      <c r="BY191" s="149"/>
      <c r="BZ191" s="149"/>
      <c r="CA191" s="149"/>
      <c r="CB191" s="149"/>
      <c r="CC191" s="149"/>
      <c r="CD191" s="149"/>
      <c r="CE191" s="149"/>
      <c r="CF191" s="149"/>
      <c r="CG191" s="149"/>
      <c r="CH191" s="149"/>
      <c r="CI191" s="149"/>
      <c r="CJ191" s="149"/>
      <c r="CK191" s="149"/>
      <c r="CL191" s="149"/>
      <c r="CM191" s="149"/>
      <c r="CN191" s="149"/>
      <c r="CO191" s="149"/>
      <c r="CP191" s="149"/>
      <c r="CQ191" s="149"/>
      <c r="CR191" s="149"/>
      <c r="CS191" s="149"/>
      <c r="CT191" s="149"/>
      <c r="CU191" s="149"/>
      <c r="CV191" s="149"/>
      <c r="CW191" s="149"/>
      <c r="CX191" s="149"/>
      <c r="CY191" s="149"/>
      <c r="CZ191" s="149"/>
      <c r="DA191" s="149"/>
      <c r="DB191" s="149"/>
      <c r="DC191" s="149"/>
      <c r="DD191" s="149"/>
      <c r="DE191" s="149"/>
      <c r="DF191" s="149"/>
      <c r="DG191" s="149"/>
      <c r="DH191" s="149"/>
      <c r="DI191" s="149"/>
      <c r="DJ191" s="149"/>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P201"/>
  <sheetViews>
    <sheetView zoomScale="80" zoomScaleNormal="80" workbookViewId="0">
      <selection activeCell="F6" sqref="F6"/>
    </sheetView>
  </sheetViews>
  <sheetFormatPr defaultRowHeight="14.4"/>
  <cols>
    <col min="1" max="1" width="14" customWidth="1"/>
    <col min="2" max="40" width="9" customWidth="1"/>
    <col min="41" max="76" width="10" customWidth="1"/>
    <col min="77" max="147" width="9" customWidth="1"/>
    <col min="148" max="149" width="11" customWidth="1"/>
    <col min="150" max="150" width="9" customWidth="1"/>
    <col min="151" max="151" width="11" customWidth="1"/>
    <col min="152" max="171" width="9" customWidth="1"/>
    <col min="172" max="172" width="10" customWidth="1"/>
  </cols>
  <sheetData>
    <row r="1" spans="1:172" ht="28.8">
      <c r="A1" s="3" t="s">
        <v>163</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t="s">
        <v>164</v>
      </c>
    </row>
    <row r="2" spans="1:172" ht="17.399999999999999">
      <c r="A2" s="5" t="s">
        <v>156</v>
      </c>
      <c r="B2" s="5"/>
      <c r="C2" s="199" t="s">
        <v>1</v>
      </c>
      <c r="D2" s="199"/>
      <c r="E2" s="199"/>
      <c r="F2" s="199"/>
      <c r="G2" s="199"/>
      <c r="H2" s="199"/>
      <c r="I2" s="199"/>
      <c r="J2" s="199"/>
      <c r="K2" s="199"/>
      <c r="L2" s="199"/>
      <c r="M2" s="199"/>
      <c r="N2" s="199"/>
      <c r="O2" s="199"/>
      <c r="P2" s="199" t="s">
        <v>222</v>
      </c>
      <c r="Q2" s="199"/>
      <c r="R2" s="199"/>
      <c r="S2" s="199"/>
      <c r="T2" s="199"/>
      <c r="U2" s="199"/>
      <c r="V2" s="199"/>
      <c r="W2" s="199"/>
      <c r="X2" s="199"/>
      <c r="Y2" s="199"/>
      <c r="Z2" s="199"/>
      <c r="AA2" s="199" t="s">
        <v>3</v>
      </c>
      <c r="AB2" s="199"/>
      <c r="AC2" s="199"/>
      <c r="AD2" s="199"/>
      <c r="AE2" s="199"/>
      <c r="AF2" s="199"/>
      <c r="AG2" s="199"/>
      <c r="AH2" s="199"/>
      <c r="AI2" s="199"/>
      <c r="AJ2" s="199"/>
      <c r="AK2" s="199"/>
      <c r="AL2" s="199"/>
      <c r="AM2" s="199"/>
      <c r="AN2" s="199"/>
      <c r="AO2" s="199"/>
      <c r="AP2" s="199"/>
      <c r="AQ2" s="199" t="s">
        <v>132</v>
      </c>
      <c r="AR2" s="199"/>
      <c r="AS2" s="199"/>
      <c r="AT2" s="199"/>
      <c r="AU2" s="199"/>
      <c r="AV2" s="199"/>
      <c r="AW2" s="199"/>
      <c r="AX2" s="199"/>
      <c r="AY2" s="199"/>
      <c r="AZ2" s="199"/>
      <c r="BA2" s="199"/>
      <c r="BB2" s="199" t="s">
        <v>5</v>
      </c>
      <c r="BC2" s="199"/>
      <c r="BD2" s="199"/>
      <c r="BE2" s="199"/>
      <c r="BF2" s="199"/>
      <c r="BG2" s="199"/>
      <c r="BH2" s="199"/>
      <c r="BI2" s="199"/>
      <c r="BJ2" s="199"/>
      <c r="BK2" s="199"/>
      <c r="BL2" s="199"/>
      <c r="BM2" s="199"/>
      <c r="BN2" s="199" t="s">
        <v>6</v>
      </c>
      <c r="BO2" s="199"/>
      <c r="BP2" s="199"/>
      <c r="BQ2" s="199"/>
      <c r="BR2" s="199"/>
      <c r="BS2" s="199"/>
      <c r="BT2" s="199"/>
      <c r="BU2" s="199"/>
      <c r="BV2" s="199"/>
      <c r="BW2" s="199"/>
      <c r="BX2" s="199"/>
      <c r="BY2" s="199"/>
      <c r="BZ2" s="199"/>
      <c r="CA2" s="5"/>
      <c r="CB2" s="199" t="s">
        <v>7</v>
      </c>
      <c r="CC2" s="199"/>
      <c r="CD2" s="199"/>
      <c r="CE2" s="199"/>
      <c r="CF2" s="199"/>
      <c r="CG2" s="199"/>
      <c r="CH2" s="199"/>
      <c r="CI2" s="199"/>
      <c r="CJ2" s="199"/>
      <c r="CK2" s="199"/>
      <c r="CL2" s="199"/>
      <c r="CM2" s="199"/>
      <c r="CN2" s="199"/>
      <c r="CO2" s="199"/>
      <c r="CP2" s="199"/>
      <c r="CQ2" s="199"/>
      <c r="CR2" s="199"/>
      <c r="CS2" s="199"/>
      <c r="CT2" s="199" t="s">
        <v>8</v>
      </c>
      <c r="CU2" s="199"/>
      <c r="CV2" s="199"/>
      <c r="CW2" s="199"/>
      <c r="CX2" s="199"/>
      <c r="CY2" s="199"/>
      <c r="CZ2" s="199"/>
      <c r="DA2" s="199"/>
      <c r="DB2" s="199" t="s">
        <v>9</v>
      </c>
      <c r="DC2" s="199"/>
      <c r="DD2" s="199"/>
      <c r="DE2" s="199"/>
      <c r="DF2" s="199"/>
      <c r="DG2" s="199"/>
      <c r="DH2" s="5"/>
      <c r="DI2" s="205"/>
      <c r="DJ2" s="210"/>
      <c r="DK2" s="210"/>
      <c r="DL2" s="210"/>
      <c r="DM2" s="210"/>
      <c r="DN2" s="211"/>
      <c r="DO2" s="205"/>
      <c r="DP2" s="210"/>
      <c r="DQ2" s="210"/>
      <c r="DR2" s="210"/>
      <c r="DS2" s="210"/>
      <c r="DT2" s="210"/>
      <c r="DU2" s="210"/>
      <c r="DV2" s="210"/>
      <c r="DW2" s="211"/>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row>
    <row r="3" spans="1:172" ht="15.6">
      <c r="A3" s="5"/>
      <c r="B3" s="5" t="s">
        <v>11</v>
      </c>
      <c r="C3" s="5" t="s">
        <v>12</v>
      </c>
      <c r="D3" s="5" t="s">
        <v>13</v>
      </c>
      <c r="E3" s="5" t="s">
        <v>14</v>
      </c>
      <c r="F3" s="5" t="s">
        <v>15</v>
      </c>
      <c r="G3" s="5" t="s">
        <v>16</v>
      </c>
      <c r="H3" s="5" t="s">
        <v>17</v>
      </c>
      <c r="I3" s="5" t="s">
        <v>18</v>
      </c>
      <c r="J3" s="5" t="s">
        <v>19</v>
      </c>
      <c r="K3" s="5" t="s">
        <v>20</v>
      </c>
      <c r="L3" s="5" t="s">
        <v>21</v>
      </c>
      <c r="M3" s="5" t="s">
        <v>22</v>
      </c>
      <c r="N3" s="5" t="s">
        <v>23</v>
      </c>
      <c r="O3" s="13" t="s">
        <v>24</v>
      </c>
      <c r="P3" s="5" t="s">
        <v>25</v>
      </c>
      <c r="Q3" s="5" t="s">
        <v>26</v>
      </c>
      <c r="R3" s="5" t="s">
        <v>27</v>
      </c>
      <c r="S3" s="5" t="s">
        <v>28</v>
      </c>
      <c r="T3" s="5" t="s">
        <v>29</v>
      </c>
      <c r="U3" s="5" t="s">
        <v>30</v>
      </c>
      <c r="V3" s="5" t="s">
        <v>31</v>
      </c>
      <c r="W3" s="5" t="s">
        <v>32</v>
      </c>
      <c r="X3" s="5" t="s">
        <v>33</v>
      </c>
      <c r="Y3" s="5" t="s">
        <v>34</v>
      </c>
      <c r="Z3" s="5" t="s">
        <v>35</v>
      </c>
      <c r="AA3" s="5" t="s">
        <v>36</v>
      </c>
      <c r="AB3" s="5" t="s">
        <v>133</v>
      </c>
      <c r="AC3" s="5" t="s">
        <v>49</v>
      </c>
      <c r="AD3" s="5" t="s">
        <v>47</v>
      </c>
      <c r="AE3" s="5" t="s">
        <v>38</v>
      </c>
      <c r="AF3" s="5" t="s">
        <v>46</v>
      </c>
      <c r="AG3" s="5" t="s">
        <v>39</v>
      </c>
      <c r="AH3" s="5" t="s">
        <v>45</v>
      </c>
      <c r="AI3" s="5" t="s">
        <v>48</v>
      </c>
      <c r="AJ3" s="5" t="s">
        <v>40</v>
      </c>
      <c r="AK3" s="5" t="s">
        <v>37</v>
      </c>
      <c r="AL3" s="5" t="s">
        <v>51</v>
      </c>
      <c r="AM3" s="5" t="s">
        <v>42</v>
      </c>
      <c r="AN3" s="5" t="s">
        <v>50</v>
      </c>
      <c r="AO3" s="5" t="s">
        <v>43</v>
      </c>
      <c r="AP3" s="5" t="s">
        <v>44</v>
      </c>
      <c r="AQ3" s="5" t="s">
        <v>52</v>
      </c>
      <c r="AR3" s="5" t="s">
        <v>53</v>
      </c>
      <c r="AS3" s="5" t="s">
        <v>54</v>
      </c>
      <c r="AT3" s="5" t="s">
        <v>55</v>
      </c>
      <c r="AU3" s="5" t="s">
        <v>56</v>
      </c>
      <c r="AV3" s="5" t="s">
        <v>57</v>
      </c>
      <c r="AW3" s="5" t="s">
        <v>58</v>
      </c>
      <c r="AX3" s="5" t="s">
        <v>59</v>
      </c>
      <c r="AY3" s="5" t="s">
        <v>60</v>
      </c>
      <c r="AZ3" s="5" t="s">
        <v>61</v>
      </c>
      <c r="BA3" s="5" t="s">
        <v>62</v>
      </c>
      <c r="BB3" s="5" t="s">
        <v>63</v>
      </c>
      <c r="BC3" s="5" t="s">
        <v>64</v>
      </c>
      <c r="BD3" s="5" t="s">
        <v>65</v>
      </c>
      <c r="BE3" s="5" t="s">
        <v>66</v>
      </c>
      <c r="BF3" s="5" t="s">
        <v>67</v>
      </c>
      <c r="BG3" s="5" t="s">
        <v>134</v>
      </c>
      <c r="BH3" s="5" t="s">
        <v>69</v>
      </c>
      <c r="BI3" s="5" t="s">
        <v>135</v>
      </c>
      <c r="BJ3" s="5" t="s">
        <v>71</v>
      </c>
      <c r="BK3" s="5" t="s">
        <v>72</v>
      </c>
      <c r="BL3" s="5" t="s">
        <v>73</v>
      </c>
      <c r="BM3" s="5" t="s">
        <v>74</v>
      </c>
      <c r="BN3" s="5" t="s">
        <v>75</v>
      </c>
      <c r="BO3" s="5" t="s">
        <v>76</v>
      </c>
      <c r="BP3" s="5" t="s">
        <v>77</v>
      </c>
      <c r="BQ3" s="5" t="s">
        <v>78</v>
      </c>
      <c r="BR3" s="5" t="s">
        <v>79</v>
      </c>
      <c r="BS3" s="5" t="s">
        <v>80</v>
      </c>
      <c r="BT3" s="5" t="s">
        <v>81</v>
      </c>
      <c r="BU3" s="5" t="s">
        <v>82</v>
      </c>
      <c r="BV3" s="5" t="s">
        <v>83</v>
      </c>
      <c r="BW3" s="5" t="s">
        <v>84</v>
      </c>
      <c r="BX3" s="5" t="s">
        <v>85</v>
      </c>
      <c r="BY3" s="5" t="s">
        <v>86</v>
      </c>
      <c r="BZ3" s="5" t="s">
        <v>87</v>
      </c>
      <c r="CA3" s="5" t="s">
        <v>88</v>
      </c>
      <c r="CB3" s="5" t="s">
        <v>89</v>
      </c>
      <c r="CC3" s="5" t="s">
        <v>90</v>
      </c>
      <c r="CD3" s="5" t="s">
        <v>91</v>
      </c>
      <c r="CE3" s="5" t="s">
        <v>92</v>
      </c>
      <c r="CF3" s="5" t="s">
        <v>93</v>
      </c>
      <c r="CG3" s="5" t="s">
        <v>94</v>
      </c>
      <c r="CH3" s="5" t="s">
        <v>95</v>
      </c>
      <c r="CI3" s="5" t="s">
        <v>96</v>
      </c>
      <c r="CJ3" s="5" t="s">
        <v>97</v>
      </c>
      <c r="CK3" s="5" t="s">
        <v>98</v>
      </c>
      <c r="CL3" s="5" t="s">
        <v>99</v>
      </c>
      <c r="CM3" s="5" t="s">
        <v>100</v>
      </c>
      <c r="CN3" s="5" t="s">
        <v>101</v>
      </c>
      <c r="CO3" s="5" t="s">
        <v>102</v>
      </c>
      <c r="CP3" s="5" t="s">
        <v>103</v>
      </c>
      <c r="CQ3" s="5" t="s">
        <v>104</v>
      </c>
      <c r="CR3" s="5" t="s">
        <v>105</v>
      </c>
      <c r="CS3" s="5" t="s">
        <v>106</v>
      </c>
      <c r="CT3" s="5" t="s">
        <v>107</v>
      </c>
      <c r="CU3" s="5" t="s">
        <v>136</v>
      </c>
      <c r="CV3" s="5" t="s">
        <v>137</v>
      </c>
      <c r="CW3" s="5" t="s">
        <v>110</v>
      </c>
      <c r="CX3" s="5" t="s">
        <v>111</v>
      </c>
      <c r="CY3" s="5" t="s">
        <v>112</v>
      </c>
      <c r="CZ3" s="5" t="s">
        <v>113</v>
      </c>
      <c r="DA3" s="5" t="s">
        <v>114</v>
      </c>
      <c r="DB3" s="5" t="s">
        <v>115</v>
      </c>
      <c r="DC3" s="5" t="s">
        <v>116</v>
      </c>
      <c r="DD3" s="5" t="s">
        <v>117</v>
      </c>
      <c r="DE3" s="5" t="s">
        <v>118</v>
      </c>
      <c r="DF3" s="5" t="s">
        <v>119</v>
      </c>
      <c r="DG3" s="5" t="s">
        <v>120</v>
      </c>
      <c r="DH3" s="5"/>
      <c r="DI3" s="6"/>
      <c r="DJ3" s="6"/>
      <c r="DK3" s="6"/>
      <c r="DL3" s="6"/>
      <c r="DM3" s="6"/>
      <c r="DN3" s="6"/>
      <c r="DO3" s="6"/>
      <c r="DP3" s="6"/>
      <c r="DQ3" s="6"/>
      <c r="DR3" s="6"/>
      <c r="DS3" s="6"/>
      <c r="DT3" s="6"/>
      <c r="DU3" s="6"/>
      <c r="DV3" s="6"/>
      <c r="DW3" s="6"/>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row>
    <row r="4" spans="1:172" ht="15.6">
      <c r="A4" s="5">
        <v>2010</v>
      </c>
      <c r="B4" s="3">
        <v>12969</v>
      </c>
      <c r="C4" s="3">
        <v>5738.23</v>
      </c>
      <c r="D4" s="3">
        <v>3867</v>
      </c>
      <c r="E4" s="3">
        <v>3081.96</v>
      </c>
      <c r="F4" s="3">
        <v>1148.8326</v>
      </c>
      <c r="G4" s="13">
        <v>8271.4645</v>
      </c>
      <c r="H4" s="3">
        <v>2579.6623723440798</v>
      </c>
      <c r="I4" s="3">
        <v>517</v>
      </c>
      <c r="J4" s="3">
        <v>1691.5</v>
      </c>
      <c r="K4" s="3">
        <v>1399.01608694172</v>
      </c>
      <c r="L4" s="3">
        <v>1153.07</v>
      </c>
      <c r="M4" s="3">
        <v>1974</v>
      </c>
      <c r="N4" s="3">
        <v>926.24220000000003</v>
      </c>
      <c r="O4" s="3">
        <v>1609174</v>
      </c>
      <c r="P4" s="13">
        <v>4071.19</v>
      </c>
      <c r="Q4" s="13">
        <v>5349.03</v>
      </c>
      <c r="R4" s="13">
        <v>1009.91</v>
      </c>
      <c r="S4" s="13">
        <v>2087.98</v>
      </c>
      <c r="T4" s="13">
        <v>1647.91</v>
      </c>
      <c r="U4" s="13">
        <v>1489.82</v>
      </c>
      <c r="V4" s="13">
        <v>1161.1600000000001</v>
      </c>
      <c r="W4" s="13">
        <v>1761.23</v>
      </c>
      <c r="X4" s="13">
        <v>175.47</v>
      </c>
      <c r="Y4" s="13">
        <v>1395.68</v>
      </c>
      <c r="Z4" s="13">
        <v>284.39</v>
      </c>
      <c r="AA4" s="8">
        <v>701.51</v>
      </c>
      <c r="AB4" s="8">
        <v>669.94</v>
      </c>
      <c r="AC4" s="8">
        <v>364.67</v>
      </c>
      <c r="AD4" s="8">
        <v>535.25</v>
      </c>
      <c r="AE4" s="8">
        <v>431.95</v>
      </c>
      <c r="AF4" s="8">
        <v>427.06</v>
      </c>
      <c r="AG4" s="8">
        <v>2359.6999999999998</v>
      </c>
      <c r="AH4" s="8">
        <v>308.77</v>
      </c>
      <c r="AI4" s="8">
        <v>182.34</v>
      </c>
      <c r="AJ4" s="8">
        <v>4392.91</v>
      </c>
      <c r="AK4" s="8">
        <v>1636.47</v>
      </c>
      <c r="AL4" s="8">
        <v>801.24</v>
      </c>
      <c r="AM4" s="8">
        <v>1258</v>
      </c>
      <c r="AN4" s="8">
        <v>852.42</v>
      </c>
      <c r="AO4" s="8">
        <v>1355.72</v>
      </c>
      <c r="AP4" s="8">
        <v>16.3</v>
      </c>
      <c r="AQ4" s="8">
        <v>909.59699999999998</v>
      </c>
      <c r="AR4" s="8">
        <v>377.00349999999997</v>
      </c>
      <c r="AS4" s="8">
        <v>759.5367</v>
      </c>
      <c r="AT4" s="8">
        <v>1759.5278000000001</v>
      </c>
      <c r="AU4" s="3">
        <v>1359.9517000000001</v>
      </c>
      <c r="AV4" s="3">
        <v>391.99630000000002</v>
      </c>
      <c r="AW4" s="8">
        <v>855.36479999999995</v>
      </c>
      <c r="AX4" s="8">
        <v>787.88080000000002</v>
      </c>
      <c r="AY4" s="8">
        <v>1415.0965000000001</v>
      </c>
      <c r="AZ4" s="8">
        <v>275.73910000000001</v>
      </c>
      <c r="BA4" s="8">
        <v>919.9914</v>
      </c>
      <c r="BB4" s="8">
        <v>4720.8</v>
      </c>
      <c r="BC4" s="23">
        <v>1166.46567</v>
      </c>
      <c r="BD4" s="8">
        <v>572.4</v>
      </c>
      <c r="BE4" s="8">
        <v>1043.8</v>
      </c>
      <c r="BF4" s="23">
        <v>890.19063600000004</v>
      </c>
      <c r="BG4" s="23">
        <v>686.96238400000004</v>
      </c>
      <c r="BH4" s="8">
        <v>1091.99</v>
      </c>
      <c r="BI4" s="8">
        <v>610</v>
      </c>
      <c r="BJ4" s="23">
        <v>945.62524399999995</v>
      </c>
      <c r="BK4" s="23">
        <v>846.28090699999996</v>
      </c>
      <c r="BL4" s="8">
        <v>543.83000000000004</v>
      </c>
      <c r="BM4" s="8">
        <v>50.07</v>
      </c>
      <c r="BN4" s="8">
        <v>626.94989999999996</v>
      </c>
      <c r="BO4" s="49"/>
      <c r="BP4" s="49"/>
      <c r="BQ4" s="49"/>
      <c r="BR4" s="49"/>
      <c r="BS4" s="9">
        <v>749.35829999999999</v>
      </c>
      <c r="BT4" s="49"/>
      <c r="BU4" s="49"/>
      <c r="BV4" s="49"/>
      <c r="BW4" s="49"/>
      <c r="BX4" s="5"/>
      <c r="BY4" s="5"/>
      <c r="BZ4" s="5"/>
      <c r="CA4" s="8">
        <v>10943.13</v>
      </c>
      <c r="CB4" s="3">
        <v>1998</v>
      </c>
      <c r="CC4" s="3">
        <v>260.61</v>
      </c>
      <c r="CD4" s="3">
        <v>3137.68</v>
      </c>
      <c r="CE4" s="3"/>
      <c r="CF4" s="3"/>
      <c r="CG4" s="3" t="s">
        <v>128</v>
      </c>
      <c r="CH4" s="3"/>
      <c r="CI4" s="3">
        <v>72.130300000000005</v>
      </c>
      <c r="CJ4" s="3"/>
      <c r="CK4" s="3"/>
      <c r="CL4" s="3"/>
      <c r="CM4" s="3"/>
      <c r="CN4" s="3"/>
      <c r="CO4" s="3"/>
      <c r="CP4" s="3"/>
      <c r="CQ4" s="3" t="s">
        <v>128</v>
      </c>
      <c r="CR4" s="3">
        <v>178.31</v>
      </c>
      <c r="CS4" s="3">
        <v>178.8074</v>
      </c>
      <c r="CT4" s="4">
        <v>2828.1844000000001</v>
      </c>
      <c r="CU4" s="4">
        <v>3037.6565999999998</v>
      </c>
      <c r="CV4" s="3">
        <v>869.06</v>
      </c>
      <c r="CW4" s="5">
        <v>241.29</v>
      </c>
      <c r="CX4" s="5">
        <v>292.87</v>
      </c>
      <c r="CY4" s="5">
        <v>67.83</v>
      </c>
      <c r="CZ4" s="5">
        <v>107.68</v>
      </c>
      <c r="DA4" s="5">
        <v>85.09</v>
      </c>
      <c r="DB4" s="4">
        <v>1516</v>
      </c>
      <c r="DC4" s="4"/>
      <c r="DD4" s="5"/>
      <c r="DE4" s="5"/>
      <c r="DF4" s="4">
        <v>3759</v>
      </c>
      <c r="DG4" s="5"/>
      <c r="DH4" s="5"/>
      <c r="DI4" s="6"/>
      <c r="DJ4" s="6"/>
      <c r="DK4" s="6"/>
      <c r="DL4" s="6"/>
      <c r="DM4" s="6"/>
      <c r="DN4" s="6"/>
      <c r="DO4" s="27"/>
      <c r="DP4" s="27"/>
      <c r="DQ4" s="27"/>
      <c r="DR4" s="6"/>
      <c r="DS4" s="6"/>
      <c r="DT4" s="27"/>
      <c r="DU4" s="27"/>
      <c r="DV4" s="6"/>
      <c r="DW4" s="6"/>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row>
    <row r="5" spans="1:172" ht="15.6">
      <c r="A5" s="5">
        <v>2011</v>
      </c>
      <c r="B5" s="5">
        <v>13692</v>
      </c>
      <c r="C5" s="5">
        <v>6962.52</v>
      </c>
      <c r="D5" s="5">
        <v>5737.93</v>
      </c>
      <c r="E5" s="5">
        <v>3861.83</v>
      </c>
      <c r="F5" s="5">
        <v>3697.7676999999999</v>
      </c>
      <c r="G5" s="5">
        <v>15160.770500000001</v>
      </c>
      <c r="H5" s="3">
        <v>4064.8832906759899</v>
      </c>
      <c r="I5" s="5">
        <v>896</v>
      </c>
      <c r="J5" s="5">
        <v>1427.63672794953</v>
      </c>
      <c r="K5" s="3">
        <v>2236.26018992116</v>
      </c>
      <c r="L5" s="5">
        <v>1214.3900000000001</v>
      </c>
      <c r="M5" s="5">
        <v>2755</v>
      </c>
      <c r="N5" s="5">
        <v>1270.9706000000001</v>
      </c>
      <c r="O5" s="5">
        <v>4240975</v>
      </c>
      <c r="P5" s="13">
        <v>4614.79</v>
      </c>
      <c r="Q5" s="13">
        <v>5910.3</v>
      </c>
      <c r="R5" s="13">
        <v>1786.46</v>
      </c>
      <c r="S5" s="13">
        <v>2104.88</v>
      </c>
      <c r="T5" s="13">
        <v>2042.9</v>
      </c>
      <c r="U5" s="13">
        <v>1480.37</v>
      </c>
      <c r="V5" s="13">
        <v>2161.9899999999998</v>
      </c>
      <c r="W5" s="13">
        <v>2215.89</v>
      </c>
      <c r="X5" s="13">
        <v>258.18</v>
      </c>
      <c r="Y5" s="13">
        <v>1700.82</v>
      </c>
      <c r="Z5" s="13">
        <v>663.3</v>
      </c>
      <c r="AA5" s="8">
        <v>2775</v>
      </c>
      <c r="AB5" s="8">
        <v>1295</v>
      </c>
      <c r="AC5" s="8">
        <v>389</v>
      </c>
      <c r="AD5" s="8">
        <v>798</v>
      </c>
      <c r="AE5" s="8">
        <v>670</v>
      </c>
      <c r="AF5" s="8">
        <v>858</v>
      </c>
      <c r="AG5" s="8">
        <v>2692</v>
      </c>
      <c r="AH5" s="8">
        <v>6192</v>
      </c>
      <c r="AI5" s="8">
        <v>1093</v>
      </c>
      <c r="AJ5" s="8">
        <v>5493</v>
      </c>
      <c r="AK5" s="8">
        <v>2459</v>
      </c>
      <c r="AL5" s="8">
        <v>1792</v>
      </c>
      <c r="AM5" s="8">
        <v>1845</v>
      </c>
      <c r="AN5" s="8">
        <v>945</v>
      </c>
      <c r="AO5" s="8">
        <v>1058</v>
      </c>
      <c r="AP5" s="8">
        <v>57</v>
      </c>
      <c r="AQ5" s="8">
        <v>1174.8</v>
      </c>
      <c r="AR5" s="8">
        <v>497.30029999999999</v>
      </c>
      <c r="AS5" s="8">
        <v>2129.4859999999999</v>
      </c>
      <c r="AT5" s="8">
        <v>2382.42</v>
      </c>
      <c r="AU5" s="3">
        <v>1541.7754</v>
      </c>
      <c r="AV5" s="3">
        <v>655.49839999999995</v>
      </c>
      <c r="AW5" s="8">
        <v>1529.67</v>
      </c>
      <c r="AX5" s="8">
        <v>1149.143</v>
      </c>
      <c r="AY5" s="8">
        <v>3295.87</v>
      </c>
      <c r="AZ5" s="8">
        <v>521.20000000000005</v>
      </c>
      <c r="BA5" s="8">
        <v>1224.83</v>
      </c>
      <c r="BB5" s="8">
        <v>6359.95</v>
      </c>
      <c r="BC5" s="23">
        <v>56507.955099999999</v>
      </c>
      <c r="BD5" s="8">
        <v>749.4</v>
      </c>
      <c r="BE5" s="8">
        <v>2591.31</v>
      </c>
      <c r="BF5" s="8">
        <v>1253.5</v>
      </c>
      <c r="BG5" s="23"/>
      <c r="BH5" s="8">
        <v>1508.09</v>
      </c>
      <c r="BI5" s="8">
        <v>605</v>
      </c>
      <c r="BJ5" s="23"/>
      <c r="BK5" s="23"/>
      <c r="BL5" s="8">
        <v>475.58</v>
      </c>
      <c r="BM5" s="8">
        <v>76.7</v>
      </c>
      <c r="BN5" s="8">
        <v>1021.9789</v>
      </c>
      <c r="BO5" s="8">
        <v>1103.95</v>
      </c>
      <c r="BP5" s="8">
        <v>2356</v>
      </c>
      <c r="BQ5" s="49"/>
      <c r="BR5" s="49"/>
      <c r="BS5" s="9">
        <v>1206.27</v>
      </c>
      <c r="BT5" s="49"/>
      <c r="BU5" s="49"/>
      <c r="BV5" s="49"/>
      <c r="BW5" s="49"/>
      <c r="BX5" s="5"/>
      <c r="BY5" s="5"/>
      <c r="BZ5" s="5"/>
      <c r="CA5" s="8">
        <v>9121.07</v>
      </c>
      <c r="CB5" s="3">
        <v>2832</v>
      </c>
      <c r="CC5" s="3">
        <v>355.44</v>
      </c>
      <c r="CD5" s="3">
        <v>3137.2919999999999</v>
      </c>
      <c r="CE5" s="28"/>
      <c r="CF5" s="28"/>
      <c r="CG5" s="3" t="s">
        <v>128</v>
      </c>
      <c r="CH5" s="28"/>
      <c r="CI5" s="3">
        <v>93.858999999999995</v>
      </c>
      <c r="CJ5" s="28"/>
      <c r="CK5" s="28"/>
      <c r="CL5" s="28"/>
      <c r="CM5" s="28"/>
      <c r="CN5" s="28"/>
      <c r="CO5" s="28"/>
      <c r="CP5" s="28"/>
      <c r="CQ5" s="76">
        <v>413.1112</v>
      </c>
      <c r="CR5" s="3">
        <v>127.67</v>
      </c>
      <c r="CS5" s="3">
        <v>204.0924</v>
      </c>
      <c r="CT5" s="4">
        <v>4069</v>
      </c>
      <c r="CU5" s="4">
        <v>4914</v>
      </c>
      <c r="CV5" s="5">
        <v>1299</v>
      </c>
      <c r="CW5" s="5">
        <v>556</v>
      </c>
      <c r="CX5" s="5">
        <v>426</v>
      </c>
      <c r="CY5" s="5">
        <v>237</v>
      </c>
      <c r="CZ5" s="5">
        <v>498</v>
      </c>
      <c r="DA5" s="5">
        <v>203</v>
      </c>
      <c r="DB5" s="4"/>
      <c r="DC5" s="4"/>
      <c r="DD5" s="5"/>
      <c r="DE5" s="5"/>
      <c r="DF5" s="5"/>
      <c r="DG5" s="5"/>
      <c r="DH5" s="5"/>
      <c r="DI5" s="6"/>
      <c r="DJ5" s="6"/>
      <c r="DK5" s="6"/>
      <c r="DL5" s="6"/>
      <c r="DM5" s="6"/>
      <c r="DN5" s="6"/>
      <c r="DO5" s="27"/>
      <c r="DP5" s="6"/>
      <c r="DQ5" s="27"/>
      <c r="DR5" s="6"/>
      <c r="DS5" s="6"/>
      <c r="DT5" s="27"/>
      <c r="DU5" s="27"/>
      <c r="DV5" s="6"/>
      <c r="DW5" s="6"/>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row>
    <row r="6" spans="1:172" ht="15.6">
      <c r="A6" s="5">
        <v>2012</v>
      </c>
      <c r="B6" s="13">
        <v>13361</v>
      </c>
      <c r="C6" s="13">
        <v>6827.51</v>
      </c>
      <c r="D6" s="13">
        <v>5634.7</v>
      </c>
      <c r="E6" s="13">
        <v>5144.47</v>
      </c>
      <c r="F6" s="13">
        <v>2973.7152000000001</v>
      </c>
      <c r="G6" s="13">
        <v>14821</v>
      </c>
      <c r="H6" s="3">
        <v>4148.5157546662304</v>
      </c>
      <c r="I6" s="13">
        <v>1214.0674796092601</v>
      </c>
      <c r="J6" s="13">
        <v>2260.8200000000002</v>
      </c>
      <c r="K6" s="3">
        <v>2383.7200852969499</v>
      </c>
      <c r="L6" s="13">
        <v>1297.3800000000001</v>
      </c>
      <c r="M6" s="13">
        <v>2649</v>
      </c>
      <c r="N6" s="90">
        <v>2579.5760725395799</v>
      </c>
      <c r="O6" s="90">
        <v>1197.8409207325601</v>
      </c>
      <c r="P6" s="13">
        <v>4294.7299999999996</v>
      </c>
      <c r="Q6" s="13">
        <v>6217.88</v>
      </c>
      <c r="R6" s="13">
        <v>1700.62</v>
      </c>
      <c r="S6" s="13">
        <v>2301.87</v>
      </c>
      <c r="T6" s="13">
        <v>1907.32</v>
      </c>
      <c r="U6" s="13">
        <v>1431.2</v>
      </c>
      <c r="V6" s="13">
        <v>1886.33</v>
      </c>
      <c r="W6" s="13">
        <v>1915.02</v>
      </c>
      <c r="X6" s="13">
        <v>201.93</v>
      </c>
      <c r="Y6" s="13">
        <v>1446.82</v>
      </c>
      <c r="Z6" s="13">
        <v>663.61</v>
      </c>
      <c r="AA6" s="8">
        <v>2769</v>
      </c>
      <c r="AB6" s="8">
        <v>1102</v>
      </c>
      <c r="AC6" s="8">
        <v>304</v>
      </c>
      <c r="AD6" s="8">
        <v>766</v>
      </c>
      <c r="AE6" s="8">
        <v>1599</v>
      </c>
      <c r="AF6" s="8">
        <v>690</v>
      </c>
      <c r="AG6" s="8">
        <v>2797</v>
      </c>
      <c r="AH6" s="8">
        <v>2042</v>
      </c>
      <c r="AI6" s="8">
        <v>1147</v>
      </c>
      <c r="AJ6" s="8">
        <v>8656</v>
      </c>
      <c r="AK6" s="8">
        <v>2490</v>
      </c>
      <c r="AL6" s="8">
        <v>1287</v>
      </c>
      <c r="AM6" s="8">
        <v>1928</v>
      </c>
      <c r="AN6" s="8">
        <v>1021</v>
      </c>
      <c r="AO6" s="8">
        <v>999</v>
      </c>
      <c r="AP6" s="8">
        <v>50</v>
      </c>
      <c r="AQ6" s="8">
        <v>1199.0393999999999</v>
      </c>
      <c r="AR6" s="8">
        <v>488.89359999999999</v>
      </c>
      <c r="AS6" s="8">
        <v>1950.3689999999999</v>
      </c>
      <c r="AT6" s="8">
        <v>2497.7600000000002</v>
      </c>
      <c r="AU6" s="3">
        <v>1474.8964000000001</v>
      </c>
      <c r="AV6" s="3">
        <v>386.22829999999999</v>
      </c>
      <c r="AW6" s="8">
        <v>2040.6467</v>
      </c>
      <c r="AX6" s="8">
        <v>631.82619999999997</v>
      </c>
      <c r="AY6" s="8">
        <v>2318.9299999999998</v>
      </c>
      <c r="AZ6" s="8">
        <v>526.0394</v>
      </c>
      <c r="BA6" s="8">
        <v>1299.4686999999999</v>
      </c>
      <c r="BB6" s="8">
        <v>6022.5</v>
      </c>
      <c r="BC6" s="23"/>
      <c r="BD6" s="8">
        <v>755</v>
      </c>
      <c r="BE6" s="8">
        <v>1434</v>
      </c>
      <c r="BF6" s="8">
        <v>1076.83</v>
      </c>
      <c r="BG6" s="23"/>
      <c r="BH6" s="8">
        <v>1442.44</v>
      </c>
      <c r="BI6" s="8">
        <v>605</v>
      </c>
      <c r="BJ6" s="23"/>
      <c r="BK6" s="23"/>
      <c r="BL6" s="8">
        <v>495.54</v>
      </c>
      <c r="BM6" s="8">
        <v>63.3</v>
      </c>
      <c r="BN6" s="8">
        <v>547</v>
      </c>
      <c r="BO6" s="8">
        <v>1258.19</v>
      </c>
      <c r="BP6" s="8">
        <v>2407.6</v>
      </c>
      <c r="BQ6" s="49"/>
      <c r="BR6" s="49"/>
      <c r="BS6" s="49"/>
      <c r="BT6" s="49"/>
      <c r="BU6" s="49"/>
      <c r="BV6" s="49"/>
      <c r="BW6" s="49"/>
      <c r="BX6" s="5"/>
      <c r="BY6" s="5"/>
      <c r="BZ6" s="5"/>
      <c r="CA6" s="8">
        <v>8359.8799999999992</v>
      </c>
      <c r="CB6" s="3">
        <v>2971</v>
      </c>
      <c r="CC6" s="3">
        <v>256</v>
      </c>
      <c r="CD6" s="3">
        <v>2781.71</v>
      </c>
      <c r="CE6" s="28"/>
      <c r="CF6" s="28"/>
      <c r="CG6" s="3" t="s">
        <v>128</v>
      </c>
      <c r="CH6" s="28"/>
      <c r="CI6" s="3">
        <v>95.429599999999994</v>
      </c>
      <c r="CJ6" s="28"/>
      <c r="CK6" s="28"/>
      <c r="CL6" s="28"/>
      <c r="CM6" s="28"/>
      <c r="CN6" s="28"/>
      <c r="CO6" s="28"/>
      <c r="CP6" s="28"/>
      <c r="CQ6" s="76">
        <v>321.53941400000002</v>
      </c>
      <c r="CR6" s="3">
        <v>123.68</v>
      </c>
      <c r="CS6" s="3">
        <v>179.5052</v>
      </c>
      <c r="CT6" s="4">
        <v>3636.7332999999999</v>
      </c>
      <c r="CU6" s="4">
        <v>3662.3285000000001</v>
      </c>
      <c r="CV6" s="13">
        <v>939.86</v>
      </c>
      <c r="CW6" s="13">
        <v>652.22</v>
      </c>
      <c r="CX6" s="5">
        <v>512.21</v>
      </c>
      <c r="CY6" s="5">
        <v>256.39999999999998</v>
      </c>
      <c r="CZ6" s="5">
        <v>550.01</v>
      </c>
      <c r="DA6" s="5">
        <v>208.66</v>
      </c>
      <c r="DB6" s="4"/>
      <c r="DC6" s="4"/>
      <c r="DD6" s="5"/>
      <c r="DE6" s="5"/>
      <c r="DF6" s="5"/>
      <c r="DG6" s="5"/>
      <c r="DH6" s="5"/>
      <c r="DI6" s="6"/>
      <c r="DJ6" s="6"/>
      <c r="DK6" s="6"/>
      <c r="DL6" s="6"/>
      <c r="DM6" s="6"/>
      <c r="DN6" s="6"/>
      <c r="DO6" s="27"/>
      <c r="DP6" s="6"/>
      <c r="DQ6" s="27"/>
      <c r="DR6" s="6"/>
      <c r="DS6" s="6"/>
      <c r="DT6" s="27"/>
      <c r="DU6" s="27"/>
      <c r="DV6" s="6"/>
      <c r="DW6" s="6"/>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row>
    <row r="7" spans="1:172" ht="15.6">
      <c r="A7" s="5">
        <v>2013</v>
      </c>
      <c r="B7" s="3">
        <v>13344</v>
      </c>
      <c r="C7" s="3">
        <v>7930.21</v>
      </c>
      <c r="D7" s="3">
        <v>5979.11</v>
      </c>
      <c r="E7" s="3">
        <v>5183.6099999999997</v>
      </c>
      <c r="F7" s="3">
        <v>3259.9277000000002</v>
      </c>
      <c r="G7" s="3">
        <v>14385</v>
      </c>
      <c r="H7" s="3">
        <v>4381.9942558379098</v>
      </c>
      <c r="I7" s="13">
        <v>1294.8191314559101</v>
      </c>
      <c r="J7" s="3">
        <v>2107.2449999999999</v>
      </c>
      <c r="K7" s="3">
        <v>2541.1351392307802</v>
      </c>
      <c r="L7" s="3">
        <v>1489.63</v>
      </c>
      <c r="M7" s="3">
        <v>2722</v>
      </c>
      <c r="N7" s="90">
        <v>2750.4777377046698</v>
      </c>
      <c r="O7" s="90">
        <v>1365.84017119126</v>
      </c>
      <c r="P7" s="13">
        <v>4757.79</v>
      </c>
      <c r="Q7" s="13">
        <v>6486.95</v>
      </c>
      <c r="R7" s="13">
        <v>1673.73</v>
      </c>
      <c r="S7" s="13">
        <v>2054.9699999999998</v>
      </c>
      <c r="T7" s="13">
        <v>1887.14</v>
      </c>
      <c r="U7" s="13">
        <v>1420.29</v>
      </c>
      <c r="V7" s="13">
        <v>1930.95</v>
      </c>
      <c r="W7" s="13">
        <v>1949.02</v>
      </c>
      <c r="X7" s="13">
        <v>196.06</v>
      </c>
      <c r="Y7" s="13">
        <v>1507.24</v>
      </c>
      <c r="Z7" s="13">
        <v>700.67</v>
      </c>
      <c r="AA7" s="8">
        <v>2862.3</v>
      </c>
      <c r="AB7" s="8">
        <v>1213</v>
      </c>
      <c r="AC7" s="8">
        <v>301.60000000000002</v>
      </c>
      <c r="AD7" s="8">
        <v>1023.6</v>
      </c>
      <c r="AE7" s="8">
        <v>1918.5</v>
      </c>
      <c r="AF7" s="8">
        <v>652.4</v>
      </c>
      <c r="AG7" s="8">
        <v>2809.7</v>
      </c>
      <c r="AH7" s="8">
        <v>1171.7</v>
      </c>
      <c r="AI7" s="8">
        <v>1126.3</v>
      </c>
      <c r="AJ7" s="8">
        <v>6876.8</v>
      </c>
      <c r="AK7" s="8">
        <v>2644</v>
      </c>
      <c r="AL7" s="8">
        <v>1286.9000000000001</v>
      </c>
      <c r="AM7" s="8">
        <v>2114</v>
      </c>
      <c r="AN7" s="8">
        <v>957.2</v>
      </c>
      <c r="AO7" s="8">
        <v>1326.9</v>
      </c>
      <c r="AP7" s="8">
        <v>50.5</v>
      </c>
      <c r="AQ7" s="8">
        <v>1374.3429000000001</v>
      </c>
      <c r="AR7" s="8">
        <v>549.57989999999995</v>
      </c>
      <c r="AS7" s="8">
        <v>1934.673</v>
      </c>
      <c r="AT7" s="8">
        <v>2739.65</v>
      </c>
      <c r="AU7" s="3">
        <v>1587.9856</v>
      </c>
      <c r="AV7" s="3">
        <v>512.68349999999998</v>
      </c>
      <c r="AW7" s="8">
        <v>2072.9497999999999</v>
      </c>
      <c r="AX7" s="8">
        <v>898.46550000000002</v>
      </c>
      <c r="AY7" s="8">
        <v>2320.7620000000002</v>
      </c>
      <c r="AZ7" s="8">
        <v>525.00459999999998</v>
      </c>
      <c r="BA7" s="8">
        <v>1057.6672000000001</v>
      </c>
      <c r="BB7" s="8">
        <v>5632.42</v>
      </c>
      <c r="BC7" s="23"/>
      <c r="BD7" s="8">
        <v>861.3</v>
      </c>
      <c r="BE7" s="8">
        <v>2135</v>
      </c>
      <c r="BF7" s="8">
        <v>1207.9100000000001</v>
      </c>
      <c r="BG7" s="23"/>
      <c r="BH7" s="8">
        <v>1425.31</v>
      </c>
      <c r="BI7" s="8">
        <v>642</v>
      </c>
      <c r="BJ7" s="23"/>
      <c r="BK7" s="23"/>
      <c r="BL7" s="8">
        <v>835.12</v>
      </c>
      <c r="BM7" s="8">
        <v>66.42</v>
      </c>
      <c r="BN7" s="8">
        <v>623.35590000000002</v>
      </c>
      <c r="BO7" s="8">
        <v>1674.14</v>
      </c>
      <c r="BP7" s="8">
        <v>2267.3000000000002</v>
      </c>
      <c r="BQ7" s="49"/>
      <c r="BR7" s="49"/>
      <c r="BS7" s="49"/>
      <c r="BT7" s="49"/>
      <c r="BU7" s="49"/>
      <c r="BV7" s="49"/>
      <c r="BW7" s="9">
        <v>1510.45</v>
      </c>
      <c r="BX7" s="5"/>
      <c r="BY7" s="5"/>
      <c r="BZ7" s="5"/>
      <c r="CA7" s="8">
        <v>9532.44</v>
      </c>
      <c r="CB7" s="3">
        <v>3049</v>
      </c>
      <c r="CC7" s="3">
        <v>498</v>
      </c>
      <c r="CD7" s="5">
        <v>2379.6</v>
      </c>
      <c r="CE7" s="28"/>
      <c r="CF7" s="28"/>
      <c r="CG7" s="3" t="s">
        <v>128</v>
      </c>
      <c r="CH7" s="28"/>
      <c r="CI7" s="3">
        <v>9.1999999999999998E-3</v>
      </c>
      <c r="CJ7" s="28"/>
      <c r="CK7" s="28"/>
      <c r="CL7" s="28"/>
      <c r="CM7" s="28"/>
      <c r="CN7" s="28"/>
      <c r="CO7" s="28"/>
      <c r="CP7" s="28"/>
      <c r="CQ7" s="76">
        <v>408.67681700000003</v>
      </c>
      <c r="CR7" s="3">
        <v>103</v>
      </c>
      <c r="CS7" s="5">
        <v>164.62860000000001</v>
      </c>
      <c r="CT7" s="4">
        <v>3678</v>
      </c>
      <c r="CU7" s="4">
        <v>4109</v>
      </c>
      <c r="CV7" s="3">
        <v>1200</v>
      </c>
      <c r="CW7" s="3">
        <v>657</v>
      </c>
      <c r="CX7" s="5">
        <v>607</v>
      </c>
      <c r="CY7" s="5">
        <v>245</v>
      </c>
      <c r="CZ7" s="5">
        <v>599</v>
      </c>
      <c r="DA7" s="5">
        <v>190</v>
      </c>
      <c r="DB7" s="4"/>
      <c r="DC7" s="4"/>
      <c r="DD7" s="5"/>
      <c r="DE7" s="5"/>
      <c r="DF7" s="5"/>
      <c r="DG7" s="5"/>
      <c r="DH7" s="5"/>
      <c r="DI7" s="6"/>
      <c r="DJ7" s="6"/>
      <c r="DK7" s="6"/>
      <c r="DL7" s="6"/>
      <c r="DM7" s="6"/>
      <c r="DN7" s="6"/>
      <c r="DO7" s="27"/>
      <c r="DP7" s="6"/>
      <c r="DQ7" s="27"/>
      <c r="DR7" s="6"/>
      <c r="DS7" s="6"/>
      <c r="DT7" s="27"/>
      <c r="DU7" s="27"/>
      <c r="DV7" s="6"/>
      <c r="DW7" s="6"/>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row>
    <row r="8" spans="1:172" ht="15.6">
      <c r="A8" s="5">
        <v>2014</v>
      </c>
      <c r="B8" s="5">
        <v>13007</v>
      </c>
      <c r="C8" s="5">
        <v>8172.39</v>
      </c>
      <c r="D8" s="5">
        <v>6270.48</v>
      </c>
      <c r="E8" s="5">
        <v>5488.7956299999996</v>
      </c>
      <c r="F8" s="5">
        <v>3221.7869999999998</v>
      </c>
      <c r="G8" s="5">
        <v>14463</v>
      </c>
      <c r="H8" s="3">
        <v>5204.7818384931898</v>
      </c>
      <c r="I8" s="13">
        <v>1597.3937600443701</v>
      </c>
      <c r="J8" s="5">
        <v>2025.8331535965301</v>
      </c>
      <c r="K8" s="3">
        <v>3125.5008540751201</v>
      </c>
      <c r="L8" s="5">
        <v>1483.54</v>
      </c>
      <c r="M8" s="5">
        <v>2441</v>
      </c>
      <c r="N8" s="5">
        <v>1744.3017</v>
      </c>
      <c r="O8" s="5">
        <v>556.42349999999999</v>
      </c>
      <c r="P8" s="13">
        <v>4428.3</v>
      </c>
      <c r="Q8" s="13">
        <v>6365.57</v>
      </c>
      <c r="R8" s="13">
        <v>4059.44</v>
      </c>
      <c r="S8" s="13">
        <v>2323.9699999999998</v>
      </c>
      <c r="T8" s="13">
        <v>1979.86</v>
      </c>
      <c r="U8" s="13">
        <v>1726.66</v>
      </c>
      <c r="V8" s="13">
        <v>1633.49</v>
      </c>
      <c r="W8" s="13">
        <v>2047.69</v>
      </c>
      <c r="X8" s="13">
        <v>357.54</v>
      </c>
      <c r="Y8" s="13">
        <v>1313.12</v>
      </c>
      <c r="Z8" s="13">
        <v>722.7</v>
      </c>
      <c r="AA8" s="8">
        <v>2853.51</v>
      </c>
      <c r="AB8" s="8">
        <v>1684.7</v>
      </c>
      <c r="AC8" s="8">
        <v>392.35</v>
      </c>
      <c r="AD8" s="8">
        <v>1175.5</v>
      </c>
      <c r="AE8" s="8">
        <v>1326.52</v>
      </c>
      <c r="AF8" s="8">
        <v>676.38</v>
      </c>
      <c r="AG8" s="8">
        <v>2909</v>
      </c>
      <c r="AH8" s="8">
        <v>1528.26</v>
      </c>
      <c r="AI8" s="8">
        <v>1242.83</v>
      </c>
      <c r="AJ8" s="8">
        <v>6666.16</v>
      </c>
      <c r="AK8" s="8">
        <v>2994.93</v>
      </c>
      <c r="AL8" s="8">
        <v>1276.73</v>
      </c>
      <c r="AM8" s="8">
        <v>1090</v>
      </c>
      <c r="AN8" s="8">
        <v>908.89</v>
      </c>
      <c r="AO8" s="8">
        <v>1452.93</v>
      </c>
      <c r="AP8" s="8">
        <v>54.05</v>
      </c>
      <c r="AQ8" s="8">
        <v>1486.694</v>
      </c>
      <c r="AR8" s="8">
        <v>764.94219999999996</v>
      </c>
      <c r="AS8" s="8">
        <v>1809.55</v>
      </c>
      <c r="AT8" s="8">
        <v>2936.1983</v>
      </c>
      <c r="AU8" s="3">
        <v>1698.9835</v>
      </c>
      <c r="AV8" s="3">
        <v>591.04309999999998</v>
      </c>
      <c r="AW8" s="8">
        <v>1848.1305</v>
      </c>
      <c r="AX8" s="8">
        <v>783.10950000000003</v>
      </c>
      <c r="AY8" s="8">
        <v>1869.82</v>
      </c>
      <c r="AZ8" s="8">
        <v>611.91039999999998</v>
      </c>
      <c r="BA8" s="8">
        <v>1212.9936</v>
      </c>
      <c r="BB8" s="8">
        <v>5873.2</v>
      </c>
      <c r="BC8" s="8">
        <v>2525.0259000000001</v>
      </c>
      <c r="BD8" s="8">
        <v>857.8</v>
      </c>
      <c r="BE8" s="8">
        <v>2602</v>
      </c>
      <c r="BF8" s="8">
        <v>1251.8900000000001</v>
      </c>
      <c r="BG8" s="23"/>
      <c r="BH8" s="8">
        <v>1486.97</v>
      </c>
      <c r="BI8" s="8">
        <v>570.33000000000004</v>
      </c>
      <c r="BJ8" s="23"/>
      <c r="BK8" s="23"/>
      <c r="BL8" s="8">
        <v>769.96</v>
      </c>
      <c r="BM8" s="8">
        <v>143.4</v>
      </c>
      <c r="BN8" s="8">
        <v>648.64739999999995</v>
      </c>
      <c r="BO8" s="8">
        <v>1116.7</v>
      </c>
      <c r="BP8" s="8">
        <v>2561.08</v>
      </c>
      <c r="BQ8" s="49"/>
      <c r="BR8" s="8">
        <v>610.26</v>
      </c>
      <c r="BS8" s="49"/>
      <c r="BT8" s="49"/>
      <c r="BU8" s="49"/>
      <c r="BV8" s="49"/>
      <c r="BW8" s="9">
        <v>1582.15</v>
      </c>
      <c r="BX8" s="5"/>
      <c r="BY8" s="5"/>
      <c r="BZ8" s="5"/>
      <c r="CA8" s="8">
        <v>9289.6</v>
      </c>
      <c r="CB8" s="3">
        <v>2447</v>
      </c>
      <c r="CC8" s="3">
        <v>206</v>
      </c>
      <c r="CD8" s="3">
        <v>2541.9</v>
      </c>
      <c r="CE8" s="28"/>
      <c r="CF8" s="28"/>
      <c r="CG8" s="3">
        <v>878.58910000000003</v>
      </c>
      <c r="CH8" s="28"/>
      <c r="CI8" s="3">
        <v>9.9150000000000002E-3</v>
      </c>
      <c r="CJ8" s="28"/>
      <c r="CK8" s="28"/>
      <c r="CL8" s="28"/>
      <c r="CM8" s="28"/>
      <c r="CN8" s="28"/>
      <c r="CO8" s="28"/>
      <c r="CP8" s="28"/>
      <c r="CQ8" s="76">
        <v>339.04622000000001</v>
      </c>
      <c r="CR8" s="3">
        <v>99.43</v>
      </c>
      <c r="CS8" s="3">
        <v>138.6782</v>
      </c>
      <c r="CT8" s="4">
        <v>1823.06</v>
      </c>
      <c r="CU8" s="4">
        <v>3809.43</v>
      </c>
      <c r="CV8" s="3">
        <v>2242.11</v>
      </c>
      <c r="CW8" s="5">
        <v>717.96</v>
      </c>
      <c r="CX8" s="5">
        <v>613.29</v>
      </c>
      <c r="CY8" s="5">
        <v>299.26</v>
      </c>
      <c r="CZ8" s="5">
        <v>586.87</v>
      </c>
      <c r="DA8" s="5">
        <v>216</v>
      </c>
      <c r="DB8" s="4"/>
      <c r="DC8" s="4"/>
      <c r="DD8" s="5"/>
      <c r="DE8" s="5"/>
      <c r="DF8" s="5"/>
      <c r="DG8" s="5"/>
      <c r="DH8" s="5"/>
      <c r="DI8" s="6"/>
      <c r="DJ8" s="6"/>
      <c r="DK8" s="6"/>
      <c r="DL8" s="6"/>
      <c r="DM8" s="6"/>
      <c r="DN8" s="6"/>
      <c r="DO8" s="6"/>
      <c r="DP8" s="6"/>
      <c r="DQ8" s="27"/>
      <c r="DR8" s="6"/>
      <c r="DS8" s="6"/>
      <c r="DT8" s="27"/>
      <c r="DU8" s="27"/>
      <c r="DV8" s="6"/>
      <c r="DW8" s="6"/>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row>
    <row r="9" spans="1:172" ht="15.6">
      <c r="A9" s="5">
        <v>2015</v>
      </c>
      <c r="B9" s="13">
        <v>12802</v>
      </c>
      <c r="C9" s="13">
        <v>878213</v>
      </c>
      <c r="D9" s="13">
        <v>6319.6</v>
      </c>
      <c r="E9" s="13">
        <v>6158.91</v>
      </c>
      <c r="F9" s="13">
        <v>3506.1894000000002</v>
      </c>
      <c r="G9" s="13">
        <v>14018</v>
      </c>
      <c r="H9" s="3">
        <v>5548.1818410332698</v>
      </c>
      <c r="I9" s="13">
        <v>1697.64581394129</v>
      </c>
      <c r="J9" s="5">
        <v>1904.05623305927</v>
      </c>
      <c r="K9" s="3">
        <v>3098.8090153572798</v>
      </c>
      <c r="L9" s="13">
        <v>2678.94</v>
      </c>
      <c r="M9" s="13">
        <v>2750</v>
      </c>
      <c r="N9" s="13">
        <v>1961.8</v>
      </c>
      <c r="O9" s="13">
        <v>892.67100000000005</v>
      </c>
      <c r="P9" s="13">
        <v>4204.3599999999997</v>
      </c>
      <c r="Q9" s="13">
        <v>6268.99</v>
      </c>
      <c r="R9" s="13">
        <v>4226.7</v>
      </c>
      <c r="S9" s="13">
        <v>2240.6</v>
      </c>
      <c r="T9" s="13">
        <v>2100.89</v>
      </c>
      <c r="U9" s="13">
        <v>1645.37</v>
      </c>
      <c r="V9" s="13">
        <v>1347.05</v>
      </c>
      <c r="W9" s="13">
        <v>2198.62</v>
      </c>
      <c r="X9" s="13">
        <v>539.15</v>
      </c>
      <c r="Y9" s="13">
        <v>1318.99</v>
      </c>
      <c r="Z9" s="13">
        <v>751.83</v>
      </c>
      <c r="AA9" s="8">
        <v>2073.14</v>
      </c>
      <c r="AB9" s="8">
        <v>1515.52</v>
      </c>
      <c r="AC9" s="8">
        <v>389.21</v>
      </c>
      <c r="AD9" s="8">
        <v>1078.79</v>
      </c>
      <c r="AE9" s="8">
        <v>1859.07</v>
      </c>
      <c r="AF9" s="8">
        <v>650.67999999999995</v>
      </c>
      <c r="AG9" s="8">
        <v>2557.61</v>
      </c>
      <c r="AH9" s="8">
        <v>1629.89</v>
      </c>
      <c r="AI9" s="8">
        <v>1229.5999999999999</v>
      </c>
      <c r="AJ9" s="8">
        <v>5732.21</v>
      </c>
      <c r="AK9" s="8">
        <v>2679.72</v>
      </c>
      <c r="AL9" s="8">
        <v>1132.45</v>
      </c>
      <c r="AM9" s="8">
        <v>2618</v>
      </c>
      <c r="AN9" s="8">
        <v>2400.41</v>
      </c>
      <c r="AO9" s="8">
        <v>1585.67</v>
      </c>
      <c r="AP9" s="8">
        <v>55.62</v>
      </c>
      <c r="AQ9" s="8">
        <v>1463.5225</v>
      </c>
      <c r="AR9" s="8">
        <v>674.10519999999997</v>
      </c>
      <c r="AS9" s="8">
        <v>1921.393</v>
      </c>
      <c r="AT9" s="8">
        <v>3518.2474999999999</v>
      </c>
      <c r="AU9" s="3">
        <v>1883.269</v>
      </c>
      <c r="AV9" s="3">
        <v>624.30039999999997</v>
      </c>
      <c r="AW9" s="8">
        <v>2029.0027</v>
      </c>
      <c r="AX9" s="8">
        <v>933.65930000000003</v>
      </c>
      <c r="AY9" s="8">
        <v>1935.57</v>
      </c>
      <c r="AZ9" s="8">
        <v>549.60360000000003</v>
      </c>
      <c r="BA9" s="8">
        <v>1521.9899</v>
      </c>
      <c r="BB9" s="8">
        <v>6011.05</v>
      </c>
      <c r="BC9" s="8">
        <v>2906.61</v>
      </c>
      <c r="BD9" s="8">
        <v>114.16</v>
      </c>
      <c r="BE9" s="8">
        <v>4397</v>
      </c>
      <c r="BF9" s="8">
        <v>1257.06</v>
      </c>
      <c r="BG9" s="23"/>
      <c r="BH9" s="8">
        <v>1187.76</v>
      </c>
      <c r="BI9" s="8">
        <v>689.68</v>
      </c>
      <c r="BJ9" s="23"/>
      <c r="BK9" s="23"/>
      <c r="BL9" s="8">
        <v>1530.51</v>
      </c>
      <c r="BM9" s="23"/>
      <c r="BN9" s="8">
        <v>480.3775</v>
      </c>
      <c r="BO9" s="8">
        <v>1064.0999999999999</v>
      </c>
      <c r="BP9" s="8">
        <v>2261.66</v>
      </c>
      <c r="BQ9" s="49"/>
      <c r="BR9" s="8">
        <v>546.74</v>
      </c>
      <c r="BS9" s="49"/>
      <c r="BT9" s="49"/>
      <c r="BU9" s="49"/>
      <c r="BV9" s="49"/>
      <c r="BW9" s="9">
        <v>2045.5840000000001</v>
      </c>
      <c r="BX9" s="5"/>
      <c r="BY9" s="5"/>
      <c r="BZ9" s="5"/>
      <c r="CA9" s="8">
        <v>9928.07</v>
      </c>
      <c r="CB9" s="3">
        <v>1711</v>
      </c>
      <c r="CC9" s="3">
        <v>190</v>
      </c>
      <c r="CD9" s="3">
        <v>1769</v>
      </c>
      <c r="CE9" s="28"/>
      <c r="CF9" s="28"/>
      <c r="CG9" s="3">
        <v>893.00289999999995</v>
      </c>
      <c r="CH9" s="28"/>
      <c r="CI9" s="3">
        <v>118</v>
      </c>
      <c r="CJ9" s="28"/>
      <c r="CK9" s="28"/>
      <c r="CL9" s="28"/>
      <c r="CM9" s="28"/>
      <c r="CN9" s="28"/>
      <c r="CO9" s="28"/>
      <c r="CP9" s="28"/>
      <c r="CQ9" s="76">
        <v>336.58780000000002</v>
      </c>
      <c r="CR9" s="3">
        <v>107.13</v>
      </c>
      <c r="CS9" s="3">
        <v>143.35650000000001</v>
      </c>
      <c r="CT9" s="4">
        <v>3586.81</v>
      </c>
      <c r="CU9" s="4">
        <v>2885.29</v>
      </c>
      <c r="CV9" s="3">
        <v>1258.6199999999999</v>
      </c>
      <c r="CW9" s="13">
        <v>622.13</v>
      </c>
      <c r="CX9" s="5">
        <v>596.4</v>
      </c>
      <c r="CY9" s="5">
        <v>284.94</v>
      </c>
      <c r="CZ9" s="5">
        <v>535.4</v>
      </c>
      <c r="DA9" s="5">
        <v>219.47</v>
      </c>
      <c r="DB9" s="4"/>
      <c r="DC9" s="4"/>
      <c r="DD9" s="5"/>
      <c r="DE9" s="5"/>
      <c r="DF9" s="5"/>
      <c r="DG9" s="5"/>
      <c r="DH9" s="5"/>
      <c r="DI9" s="6"/>
      <c r="DJ9" s="6"/>
      <c r="DK9" s="6"/>
      <c r="DL9" s="6"/>
      <c r="DM9" s="6"/>
      <c r="DN9" s="6"/>
      <c r="DO9" s="6"/>
      <c r="DP9" s="6"/>
      <c r="DQ9" s="27"/>
      <c r="DR9" s="6"/>
      <c r="DS9" s="6"/>
      <c r="DT9" s="27"/>
      <c r="DU9" s="27"/>
      <c r="DV9" s="6"/>
      <c r="DW9" s="27"/>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row>
    <row r="10" spans="1:172" ht="15.6">
      <c r="A10" s="5">
        <v>2016</v>
      </c>
      <c r="B10" s="5">
        <v>12669</v>
      </c>
      <c r="C10" s="5">
        <v>7734.82</v>
      </c>
      <c r="D10" s="5">
        <v>5968.4</v>
      </c>
      <c r="E10" s="5">
        <v>5782.57</v>
      </c>
      <c r="F10" s="2">
        <v>3391.86</v>
      </c>
      <c r="G10" s="5">
        <v>12291</v>
      </c>
      <c r="H10" s="3"/>
      <c r="I10" s="13"/>
      <c r="J10" s="5"/>
      <c r="K10" s="3"/>
      <c r="L10" s="5">
        <v>4658.6000000000004</v>
      </c>
      <c r="M10" s="5">
        <v>2439</v>
      </c>
      <c r="N10" s="5">
        <v>2725</v>
      </c>
      <c r="O10" s="5">
        <v>951</v>
      </c>
      <c r="P10" s="13">
        <v>2963.27</v>
      </c>
      <c r="Q10" s="13">
        <v>6152.37</v>
      </c>
      <c r="R10" s="13">
        <v>1983.23</v>
      </c>
      <c r="S10" s="13">
        <v>2362.38</v>
      </c>
      <c r="T10" s="13">
        <v>1983.23</v>
      </c>
      <c r="U10" s="13">
        <v>1733.11</v>
      </c>
      <c r="V10" s="13">
        <v>1499.97</v>
      </c>
      <c r="W10" s="13">
        <v>1973.31</v>
      </c>
      <c r="X10" s="13">
        <v>552.54999999999995</v>
      </c>
      <c r="Y10" s="13">
        <v>839.42</v>
      </c>
      <c r="Z10" s="13">
        <v>511.25</v>
      </c>
      <c r="AA10" s="8">
        <v>1902.92</v>
      </c>
      <c r="AB10" s="8">
        <v>1334.98</v>
      </c>
      <c r="AC10" s="8">
        <v>394.17</v>
      </c>
      <c r="AD10" s="8">
        <v>785.8</v>
      </c>
      <c r="AE10" s="8">
        <v>504.67</v>
      </c>
      <c r="AF10" s="8">
        <v>678.7</v>
      </c>
      <c r="AG10" s="8">
        <v>2628.68</v>
      </c>
      <c r="AH10" s="8">
        <v>975.85</v>
      </c>
      <c r="AI10" s="8">
        <v>455.4</v>
      </c>
      <c r="AJ10" s="8">
        <v>6056.15</v>
      </c>
      <c r="AK10" s="8">
        <v>2960.76</v>
      </c>
      <c r="AL10" s="8">
        <v>1360.46</v>
      </c>
      <c r="AM10" s="8">
        <v>3024</v>
      </c>
      <c r="AN10" s="8">
        <v>1101.8800000000001</v>
      </c>
      <c r="AO10" s="8">
        <v>1147.55</v>
      </c>
      <c r="AP10" s="8">
        <v>54.43</v>
      </c>
      <c r="AQ10" s="8">
        <v>1539</v>
      </c>
      <c r="AR10" s="8">
        <v>739.04430000000002</v>
      </c>
      <c r="AS10" s="8">
        <v>1869.694</v>
      </c>
      <c r="AT10" s="8">
        <v>2563.23</v>
      </c>
      <c r="AU10" s="3">
        <v>1501</v>
      </c>
      <c r="AV10" s="3">
        <v>477</v>
      </c>
      <c r="AW10" s="8">
        <v>1811</v>
      </c>
      <c r="AX10" s="8">
        <v>868.63879999999995</v>
      </c>
      <c r="AY10" s="8">
        <v>1676.59</v>
      </c>
      <c r="AZ10" s="8">
        <v>596</v>
      </c>
      <c r="BA10" s="8">
        <v>1520</v>
      </c>
      <c r="BB10" s="5"/>
      <c r="BC10" s="13"/>
      <c r="BD10" s="8">
        <v>599.95000000000005</v>
      </c>
      <c r="BE10" s="8">
        <v>2463.15</v>
      </c>
      <c r="BF10" s="8">
        <v>1053.71</v>
      </c>
      <c r="BG10" s="23"/>
      <c r="BH10" s="8">
        <v>1057.1199999999999</v>
      </c>
      <c r="BI10" s="8">
        <v>1092.29</v>
      </c>
      <c r="BJ10" s="23"/>
      <c r="BK10" s="23"/>
      <c r="BL10" s="8">
        <v>768.95</v>
      </c>
      <c r="BM10" s="23"/>
      <c r="BN10" s="8">
        <v>483.46969999999999</v>
      </c>
      <c r="BO10" s="49"/>
      <c r="BP10" s="8">
        <v>2285.1</v>
      </c>
      <c r="BQ10" s="49"/>
      <c r="BR10" s="8">
        <v>528.04899999999998</v>
      </c>
      <c r="BS10" s="49"/>
      <c r="BT10" s="49"/>
      <c r="BU10" s="49"/>
      <c r="BV10" s="49"/>
      <c r="BW10" s="9">
        <v>1009.546</v>
      </c>
      <c r="BX10" s="5"/>
      <c r="BY10" s="5"/>
      <c r="BZ10" s="5"/>
      <c r="CA10" s="8">
        <v>12161.24</v>
      </c>
      <c r="CB10" s="3">
        <v>2105</v>
      </c>
      <c r="CC10" s="3">
        <v>138</v>
      </c>
      <c r="CD10" s="3">
        <v>1797.59</v>
      </c>
      <c r="CE10" s="28"/>
      <c r="CF10" s="28"/>
      <c r="CG10" s="3">
        <v>783.06</v>
      </c>
      <c r="CH10" s="28"/>
      <c r="CI10" s="3">
        <v>130.76</v>
      </c>
      <c r="CJ10" s="28"/>
      <c r="CK10" s="28"/>
      <c r="CL10" s="28"/>
      <c r="CM10" s="28"/>
      <c r="CN10" s="28"/>
      <c r="CO10" s="28"/>
      <c r="CP10" s="28"/>
      <c r="CQ10" s="76">
        <v>275.91210000000001</v>
      </c>
      <c r="CR10" s="3">
        <v>144.54</v>
      </c>
      <c r="CS10" s="3">
        <v>112.8653</v>
      </c>
      <c r="CT10" s="4">
        <v>3199.02</v>
      </c>
      <c r="CU10" s="4">
        <v>3978.43</v>
      </c>
      <c r="CV10" s="3">
        <v>537.64</v>
      </c>
      <c r="CW10" s="5">
        <v>575.42999999999995</v>
      </c>
      <c r="CX10" s="5">
        <v>414.48</v>
      </c>
      <c r="CY10" s="5">
        <v>311.76</v>
      </c>
      <c r="CZ10" s="5">
        <v>1411</v>
      </c>
      <c r="DA10" s="5">
        <v>265.47000000000003</v>
      </c>
      <c r="DB10" s="4"/>
      <c r="DC10" s="4"/>
      <c r="DD10" s="5"/>
      <c r="DE10" s="5"/>
      <c r="DF10" s="5"/>
      <c r="DG10" s="5"/>
      <c r="DH10" s="5"/>
      <c r="DI10" s="6"/>
      <c r="DJ10" s="6"/>
      <c r="DK10" s="6"/>
      <c r="DL10" s="6"/>
      <c r="DM10" s="6"/>
      <c r="DN10" s="6"/>
      <c r="DO10" s="22"/>
      <c r="DP10" s="6"/>
      <c r="DQ10" s="27"/>
      <c r="DR10" s="6"/>
      <c r="DS10" s="6"/>
      <c r="DT10" s="27"/>
      <c r="DU10" s="27"/>
      <c r="DV10" s="6"/>
      <c r="DW10" s="27"/>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row>
    <row r="11" spans="1:172" ht="15.6">
      <c r="A11" s="5">
        <v>2017</v>
      </c>
      <c r="B11" s="5">
        <v>13867</v>
      </c>
      <c r="C11" s="5">
        <v>8465.65</v>
      </c>
      <c r="D11" s="5">
        <v>6741.94</v>
      </c>
      <c r="E11" s="5">
        <v>3971.62</v>
      </c>
      <c r="F11" s="2">
        <v>3834.67</v>
      </c>
      <c r="G11" s="5">
        <v>17041</v>
      </c>
      <c r="H11" s="3"/>
      <c r="I11" s="13"/>
      <c r="J11" s="5"/>
      <c r="K11" s="3"/>
      <c r="L11" s="5">
        <v>10482.1</v>
      </c>
      <c r="M11" s="5">
        <v>2444</v>
      </c>
      <c r="N11" s="5">
        <v>7828</v>
      </c>
      <c r="O11" s="5">
        <v>1698.9052999999999</v>
      </c>
      <c r="P11" s="13">
        <v>3153.25</v>
      </c>
      <c r="Q11" s="13">
        <v>6930.25</v>
      </c>
      <c r="R11" s="13">
        <v>5244.09</v>
      </c>
      <c r="S11" s="13">
        <v>3618.67</v>
      </c>
      <c r="T11" s="13">
        <v>2497.12</v>
      </c>
      <c r="U11" s="13">
        <v>2574.11</v>
      </c>
      <c r="V11" s="13">
        <v>1421.82</v>
      </c>
      <c r="W11" s="13">
        <v>2135.9299999999998</v>
      </c>
      <c r="X11" s="13">
        <v>585.24</v>
      </c>
      <c r="Y11" s="13">
        <v>2225.79</v>
      </c>
      <c r="Z11" s="13">
        <v>923.24199999999996</v>
      </c>
      <c r="AA11" s="8">
        <v>2073.0700000000002</v>
      </c>
      <c r="AB11" s="8">
        <v>1232.5999999999999</v>
      </c>
      <c r="AC11" s="8">
        <v>5760.27</v>
      </c>
      <c r="AD11" s="8">
        <v>883.45</v>
      </c>
      <c r="AE11" s="8">
        <v>660.13</v>
      </c>
      <c r="AF11" s="8">
        <v>1178.46</v>
      </c>
      <c r="AG11" s="8">
        <v>2638.97</v>
      </c>
      <c r="AH11" s="8">
        <v>1092.78</v>
      </c>
      <c r="AI11" s="8">
        <v>406.69</v>
      </c>
      <c r="AJ11" s="8">
        <v>6416.27</v>
      </c>
      <c r="AK11" s="8">
        <v>2576.34</v>
      </c>
      <c r="AL11" s="8">
        <v>1085.1199999999999</v>
      </c>
      <c r="AM11" s="8">
        <v>3104.01</v>
      </c>
      <c r="AN11" s="8">
        <v>1072.93</v>
      </c>
      <c r="AO11" s="8">
        <v>1183.8900000000001</v>
      </c>
      <c r="AP11" s="8">
        <v>78.66</v>
      </c>
      <c r="AQ11" s="8">
        <v>1876</v>
      </c>
      <c r="AR11" s="8">
        <v>523.83939999999996</v>
      </c>
      <c r="AS11" s="8">
        <v>1840.933</v>
      </c>
      <c r="AT11" s="8">
        <v>2601</v>
      </c>
      <c r="AU11" s="3">
        <v>1409</v>
      </c>
      <c r="AV11" s="3">
        <v>567</v>
      </c>
      <c r="AW11" s="8">
        <v>1333</v>
      </c>
      <c r="AX11" s="8">
        <v>1131.529</v>
      </c>
      <c r="AY11" s="8">
        <v>1687.48</v>
      </c>
      <c r="AZ11" s="8">
        <v>778</v>
      </c>
      <c r="BA11" s="8">
        <v>1316.7</v>
      </c>
      <c r="BB11" s="5"/>
      <c r="BC11" s="8">
        <v>2736</v>
      </c>
      <c r="BD11" s="8">
        <v>335.79399999999998</v>
      </c>
      <c r="BE11" s="8">
        <v>2707.56</v>
      </c>
      <c r="BF11" s="8">
        <v>1288.6300000000001</v>
      </c>
      <c r="BG11" s="23"/>
      <c r="BH11" s="8">
        <v>1049.46</v>
      </c>
      <c r="BI11" s="23"/>
      <c r="BJ11" s="23"/>
      <c r="BK11" s="23"/>
      <c r="BL11" s="8">
        <v>1300.05</v>
      </c>
      <c r="BM11" s="23"/>
      <c r="BN11" s="8">
        <v>636.08050000000003</v>
      </c>
      <c r="BO11" s="49"/>
      <c r="BP11" s="8">
        <v>707.05</v>
      </c>
      <c r="BQ11" s="49"/>
      <c r="BR11" s="8">
        <v>400</v>
      </c>
      <c r="BS11" s="49"/>
      <c r="BT11" s="49"/>
      <c r="BU11" s="49"/>
      <c r="BV11" s="49"/>
      <c r="BW11" s="9">
        <v>753.56700000000001</v>
      </c>
      <c r="BX11" s="5"/>
      <c r="BY11" s="5"/>
      <c r="BZ11" s="5"/>
      <c r="CA11" s="8">
        <v>9596.76</v>
      </c>
      <c r="CB11" s="3">
        <v>3858.75</v>
      </c>
      <c r="CC11" s="3">
        <v>162</v>
      </c>
      <c r="CD11" s="3">
        <v>2164.91</v>
      </c>
      <c r="CE11" s="28"/>
      <c r="CF11" s="28"/>
      <c r="CG11" s="3">
        <v>810.06</v>
      </c>
      <c r="CH11" s="28"/>
      <c r="CI11" s="3">
        <v>130.76</v>
      </c>
      <c r="CJ11" s="28"/>
      <c r="CK11" s="28"/>
      <c r="CL11" s="28"/>
      <c r="CM11" s="28"/>
      <c r="CN11" s="28"/>
      <c r="CO11" s="28"/>
      <c r="CP11" s="28"/>
      <c r="CQ11" s="3" t="s">
        <v>128</v>
      </c>
      <c r="CR11" s="3">
        <v>188.04</v>
      </c>
      <c r="CS11" s="3">
        <v>82.974688</v>
      </c>
      <c r="CT11" s="4">
        <v>3172.1</v>
      </c>
      <c r="CU11" s="4">
        <v>2549.65</v>
      </c>
      <c r="CV11" s="3">
        <v>1505.71</v>
      </c>
      <c r="CW11" s="5">
        <v>326.35000000000002</v>
      </c>
      <c r="CX11" s="5">
        <v>2970.06</v>
      </c>
      <c r="CY11" s="5">
        <v>175.86</v>
      </c>
      <c r="CZ11" s="5">
        <v>555.28</v>
      </c>
      <c r="DA11" s="5">
        <v>263.5</v>
      </c>
      <c r="DB11" s="4">
        <v>3779</v>
      </c>
      <c r="DC11" s="4"/>
      <c r="DD11" s="5"/>
      <c r="DE11" s="5"/>
      <c r="DF11" s="5"/>
      <c r="DG11" s="5"/>
      <c r="DH11" s="5"/>
      <c r="DI11" s="6"/>
      <c r="DJ11" s="6"/>
      <c r="DK11" s="6"/>
      <c r="DL11" s="6"/>
      <c r="DM11" s="6"/>
      <c r="DN11" s="6"/>
      <c r="DO11" s="6"/>
      <c r="DP11" s="6"/>
      <c r="DQ11" s="27"/>
      <c r="DR11" s="6"/>
      <c r="DS11" s="27"/>
      <c r="DT11" s="27"/>
      <c r="DU11" s="27"/>
      <c r="DV11" s="6"/>
      <c r="DW11" s="27"/>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row>
    <row r="12" spans="1:172" ht="15.6">
      <c r="A12" s="5">
        <v>2018</v>
      </c>
      <c r="B12" s="5">
        <v>13780</v>
      </c>
      <c r="C12" s="5">
        <v>8465.6509000000005</v>
      </c>
      <c r="D12" s="5">
        <v>7374.95</v>
      </c>
      <c r="E12" s="5">
        <v>3206.51</v>
      </c>
      <c r="F12" s="2">
        <v>4174.8100000000004</v>
      </c>
      <c r="G12" s="13">
        <v>103057</v>
      </c>
      <c r="H12" s="3"/>
      <c r="I12" s="13"/>
      <c r="J12" s="5"/>
      <c r="K12" s="3"/>
      <c r="L12" s="5">
        <v>3256.6</v>
      </c>
      <c r="M12" s="5">
        <v>2219</v>
      </c>
      <c r="N12" s="5">
        <v>7494</v>
      </c>
      <c r="O12" s="5">
        <v>984</v>
      </c>
      <c r="P12" s="13">
        <v>3442.26</v>
      </c>
      <c r="Q12" s="13">
        <v>7090.16</v>
      </c>
      <c r="R12" s="13">
        <v>2198.1</v>
      </c>
      <c r="S12" s="13">
        <v>3958.77</v>
      </c>
      <c r="T12" s="13">
        <v>2341.77</v>
      </c>
      <c r="U12" s="13">
        <v>2597.2800000000002</v>
      </c>
      <c r="V12" s="13">
        <v>1352.32</v>
      </c>
      <c r="W12" s="13">
        <v>2245.88</v>
      </c>
      <c r="X12" s="13">
        <v>595.32000000000005</v>
      </c>
      <c r="Y12" s="13">
        <v>1800.81</v>
      </c>
      <c r="Z12" s="13">
        <v>875.74</v>
      </c>
      <c r="AA12" s="8">
        <v>2286.88</v>
      </c>
      <c r="AB12" s="8">
        <v>1413.85</v>
      </c>
      <c r="AC12" s="8">
        <v>1233.79</v>
      </c>
      <c r="AD12" s="8">
        <v>850.14</v>
      </c>
      <c r="AE12" s="8">
        <v>688.56</v>
      </c>
      <c r="AF12" s="8">
        <v>1324.43</v>
      </c>
      <c r="AG12" s="8">
        <v>2834.48</v>
      </c>
      <c r="AH12" s="8">
        <v>1080.8900000000001</v>
      </c>
      <c r="AI12" s="8">
        <v>586.49</v>
      </c>
      <c r="AJ12" s="8">
        <v>7090.81</v>
      </c>
      <c r="AK12" s="8">
        <v>3059.95</v>
      </c>
      <c r="AL12" s="8">
        <v>1191.07</v>
      </c>
      <c r="AM12" s="8">
        <v>3133</v>
      </c>
      <c r="AN12" s="8">
        <v>1135.3800000000001</v>
      </c>
      <c r="AO12" s="8">
        <v>1115.3900000000001</v>
      </c>
      <c r="AP12" s="8">
        <v>78.58</v>
      </c>
      <c r="AQ12" s="8">
        <v>1750</v>
      </c>
      <c r="AR12" s="8">
        <v>528.92250000000001</v>
      </c>
      <c r="AS12" s="8">
        <v>2052.7950000000001</v>
      </c>
      <c r="AT12" s="8">
        <v>2478</v>
      </c>
      <c r="AU12" s="3">
        <v>1517</v>
      </c>
      <c r="AV12" s="3">
        <v>509</v>
      </c>
      <c r="AW12" s="8">
        <v>1215</v>
      </c>
      <c r="AX12" s="8">
        <v>1065.134</v>
      </c>
      <c r="AY12" s="8">
        <v>2242.9699999999998</v>
      </c>
      <c r="AZ12" s="8">
        <v>930</v>
      </c>
      <c r="BA12" s="8">
        <v>1230.4000000000001</v>
      </c>
      <c r="BB12" s="5"/>
      <c r="BC12" s="8">
        <v>3479</v>
      </c>
      <c r="BD12" s="8">
        <v>352.49599999999998</v>
      </c>
      <c r="BE12" s="8">
        <v>3013.28</v>
      </c>
      <c r="BF12" s="8">
        <v>1704.2</v>
      </c>
      <c r="BG12" s="23"/>
      <c r="BH12" s="8">
        <v>1244.01</v>
      </c>
      <c r="BI12" s="23"/>
      <c r="BJ12" s="23"/>
      <c r="BK12" s="23"/>
      <c r="BL12" s="8">
        <v>2946.32</v>
      </c>
      <c r="BM12" s="23"/>
      <c r="BN12" s="8">
        <v>877.55330000000004</v>
      </c>
      <c r="BO12" s="49"/>
      <c r="BP12" s="8">
        <v>800.47</v>
      </c>
      <c r="BQ12" s="49"/>
      <c r="BR12" s="8">
        <v>449.69</v>
      </c>
      <c r="BS12" s="49"/>
      <c r="BT12" s="49"/>
      <c r="BU12" s="49"/>
      <c r="BV12" s="49"/>
      <c r="BW12" s="49"/>
      <c r="BX12" s="5"/>
      <c r="BY12" s="5"/>
      <c r="BZ12" s="5"/>
      <c r="CA12" s="8">
        <v>11443.77</v>
      </c>
      <c r="CB12" s="3">
        <v>2605.69</v>
      </c>
      <c r="CC12" s="3">
        <v>284.60000000000002</v>
      </c>
      <c r="CD12" s="3">
        <v>2140.9768829999998</v>
      </c>
      <c r="CE12" s="28"/>
      <c r="CF12" s="28"/>
      <c r="CG12" s="3">
        <v>641.70000000000005</v>
      </c>
      <c r="CH12" s="28"/>
      <c r="CI12" s="3">
        <v>166.02</v>
      </c>
      <c r="CJ12" s="28"/>
      <c r="CK12" s="28"/>
      <c r="CL12" s="28"/>
      <c r="CM12" s="28"/>
      <c r="CN12" s="28"/>
      <c r="CO12" s="28"/>
      <c r="CP12" s="28"/>
      <c r="CQ12" s="3" t="s">
        <v>128</v>
      </c>
      <c r="CR12" s="3">
        <v>179.37</v>
      </c>
      <c r="CS12" s="3">
        <v>91.743233000000004</v>
      </c>
      <c r="CT12" s="4">
        <v>3420.01</v>
      </c>
      <c r="CU12" s="4">
        <v>2589.42</v>
      </c>
      <c r="CV12" s="3">
        <v>1728.04</v>
      </c>
      <c r="CW12" s="5">
        <v>341.24</v>
      </c>
      <c r="CX12" s="5">
        <v>424.48</v>
      </c>
      <c r="CY12" s="5">
        <v>153.09</v>
      </c>
      <c r="CZ12" s="5">
        <v>441.78</v>
      </c>
      <c r="DA12" s="5">
        <v>274.52999999999997</v>
      </c>
      <c r="DB12" s="4">
        <v>1881</v>
      </c>
      <c r="DC12" s="4"/>
      <c r="DD12" s="5"/>
      <c r="DE12" s="5"/>
      <c r="DF12" s="5"/>
      <c r="DG12" s="5"/>
      <c r="DH12" s="5"/>
      <c r="DI12" s="6"/>
      <c r="DJ12" s="6"/>
      <c r="DK12" s="6"/>
      <c r="DL12" s="6"/>
      <c r="DM12" s="6"/>
      <c r="DN12" s="6"/>
      <c r="DO12" s="6"/>
      <c r="DP12" s="6"/>
      <c r="DQ12" s="27"/>
      <c r="DR12" s="6"/>
      <c r="DS12" s="27"/>
      <c r="DT12" s="27"/>
      <c r="DU12" s="27"/>
      <c r="DV12" s="6"/>
      <c r="DW12" s="27"/>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row>
    <row r="13" spans="1:172" ht="15.6">
      <c r="A13" s="5">
        <v>2019</v>
      </c>
      <c r="B13" s="13">
        <v>15016</v>
      </c>
      <c r="C13" s="66">
        <v>8884.4698000000008</v>
      </c>
      <c r="D13" s="66">
        <v>8561.48</v>
      </c>
      <c r="E13" s="66">
        <v>3967.4</v>
      </c>
      <c r="F13" s="2">
        <v>5419.08</v>
      </c>
      <c r="G13" s="66">
        <v>18306</v>
      </c>
      <c r="H13" s="3">
        <v>7094.2806148873697</v>
      </c>
      <c r="I13" s="13">
        <v>2025.60259476792</v>
      </c>
      <c r="J13" s="5">
        <v>2390.6824536180402</v>
      </c>
      <c r="K13" s="3">
        <v>3580.4215262152402</v>
      </c>
      <c r="L13" s="66">
        <v>3361.1</v>
      </c>
      <c r="M13" s="66">
        <v>3274</v>
      </c>
      <c r="N13" s="66">
        <v>2294</v>
      </c>
      <c r="O13" s="66">
        <v>880</v>
      </c>
      <c r="P13" s="13">
        <v>4545.49</v>
      </c>
      <c r="Q13" s="13">
        <v>7529.2</v>
      </c>
      <c r="R13" s="13">
        <v>2099.09</v>
      </c>
      <c r="S13" s="13">
        <v>6032.6</v>
      </c>
      <c r="T13" s="13">
        <v>2163.86</v>
      </c>
      <c r="U13" s="13">
        <v>2801.84</v>
      </c>
      <c r="V13" s="13">
        <v>1424.89</v>
      </c>
      <c r="W13" s="13">
        <v>2444.84</v>
      </c>
      <c r="X13" s="13">
        <v>733.54</v>
      </c>
      <c r="Y13" s="13">
        <v>2238.46</v>
      </c>
      <c r="Z13" s="13">
        <v>820.17</v>
      </c>
      <c r="AA13" s="8">
        <v>2603.4</v>
      </c>
      <c r="AB13" s="12">
        <v>1355.7729999999999</v>
      </c>
      <c r="AC13" s="12">
        <v>1446.8219999999999</v>
      </c>
      <c r="AD13" s="12">
        <v>1655.8409999999999</v>
      </c>
      <c r="AE13" s="8">
        <v>785.51</v>
      </c>
      <c r="AF13" s="12">
        <v>2681.4639999999999</v>
      </c>
      <c r="AG13" s="12">
        <v>1489.8309999999999</v>
      </c>
      <c r="AH13" s="12">
        <v>3733.364</v>
      </c>
      <c r="AI13" s="12">
        <v>1328.7539999999999</v>
      </c>
      <c r="AJ13" s="8">
        <v>9690.0300000000007</v>
      </c>
      <c r="AK13" s="8">
        <v>3027</v>
      </c>
      <c r="AL13" s="8">
        <v>1490</v>
      </c>
      <c r="AM13" s="8">
        <v>2993</v>
      </c>
      <c r="AN13" s="12">
        <v>978.55110000000002</v>
      </c>
      <c r="AO13" s="8">
        <v>1160</v>
      </c>
      <c r="AP13" s="8">
        <v>64.81</v>
      </c>
      <c r="AQ13" s="8">
        <v>1773</v>
      </c>
      <c r="AR13" s="8">
        <v>602.93600000000004</v>
      </c>
      <c r="AS13" s="8">
        <v>1926.325</v>
      </c>
      <c r="AT13" s="8">
        <v>2908</v>
      </c>
      <c r="AU13" s="5" t="s">
        <v>128</v>
      </c>
      <c r="AV13" s="5" t="s">
        <v>128</v>
      </c>
      <c r="AW13" s="23">
        <v>1665.9702500000001</v>
      </c>
      <c r="AX13" s="8">
        <v>1352.0160000000001</v>
      </c>
      <c r="AY13" s="8">
        <v>2333.4299999999998</v>
      </c>
      <c r="AZ13" s="23">
        <v>886.38554999999997</v>
      </c>
      <c r="BA13" s="23">
        <v>1457.8903399999999</v>
      </c>
      <c r="BB13" s="5"/>
      <c r="BC13" s="8">
        <v>3555</v>
      </c>
      <c r="BD13" s="8">
        <v>618.40800000000002</v>
      </c>
      <c r="BE13" s="8">
        <v>2114.27</v>
      </c>
      <c r="BF13" s="8">
        <v>1942.2</v>
      </c>
      <c r="BG13" s="23"/>
      <c r="BH13" s="8">
        <v>1626.2</v>
      </c>
      <c r="BI13" s="23"/>
      <c r="BJ13" s="8">
        <v>713.92</v>
      </c>
      <c r="BK13" s="23"/>
      <c r="BL13" s="8">
        <v>1301.92</v>
      </c>
      <c r="BM13" s="23"/>
      <c r="BN13" s="49"/>
      <c r="BO13" s="49"/>
      <c r="BP13" s="8">
        <v>1052.6400000000001</v>
      </c>
      <c r="BQ13" s="49"/>
      <c r="BR13" s="9">
        <v>659.51</v>
      </c>
      <c r="BS13" s="49"/>
      <c r="BT13" s="49"/>
      <c r="BU13" s="49"/>
      <c r="BV13" s="49"/>
      <c r="BW13" s="9">
        <v>868.26700000000005</v>
      </c>
      <c r="BX13" s="5"/>
      <c r="BY13" s="5"/>
      <c r="BZ13" s="5"/>
      <c r="CA13" s="8">
        <v>11805.18</v>
      </c>
      <c r="CB13" s="3">
        <v>4429.62</v>
      </c>
      <c r="CC13" s="3">
        <v>257.89999999999998</v>
      </c>
      <c r="CD13" s="3">
        <v>2911.9980999999998</v>
      </c>
      <c r="CE13" s="28"/>
      <c r="CF13" s="28"/>
      <c r="CG13" s="3">
        <v>782</v>
      </c>
      <c r="CH13" s="28"/>
      <c r="CI13" s="3">
        <v>274.39999999999998</v>
      </c>
      <c r="CJ13" s="28"/>
      <c r="CK13" s="28"/>
      <c r="CL13" s="28"/>
      <c r="CM13" s="28"/>
      <c r="CN13" s="28"/>
      <c r="CO13" s="28"/>
      <c r="CP13" s="28"/>
      <c r="CQ13" s="3" t="s">
        <v>128</v>
      </c>
      <c r="CR13" s="3">
        <v>113.1</v>
      </c>
      <c r="CS13" s="3">
        <v>104.66977799999999</v>
      </c>
      <c r="CT13" s="4">
        <v>3300.19</v>
      </c>
      <c r="CU13" s="4">
        <v>3405.05</v>
      </c>
      <c r="CV13" s="3">
        <v>1791.46</v>
      </c>
      <c r="CW13" s="5">
        <v>518.64</v>
      </c>
      <c r="CX13" s="5">
        <v>555.29</v>
      </c>
      <c r="CY13" s="5">
        <v>162.94</v>
      </c>
      <c r="CZ13" s="5">
        <v>451.62</v>
      </c>
      <c r="DA13" s="5">
        <v>274.64</v>
      </c>
      <c r="DB13" s="4"/>
      <c r="DC13" s="4"/>
      <c r="DD13" s="5"/>
      <c r="DE13" s="5"/>
      <c r="DF13" s="5"/>
      <c r="DG13" s="5"/>
      <c r="DH13" s="5"/>
      <c r="DI13" s="6"/>
      <c r="DJ13" s="6"/>
      <c r="DK13" s="27"/>
      <c r="DL13" s="6"/>
      <c r="DM13" s="27"/>
      <c r="DN13" s="27"/>
      <c r="DO13" s="6"/>
      <c r="DP13" s="6"/>
      <c r="DQ13" s="27"/>
      <c r="DR13" s="6"/>
      <c r="DS13" s="27"/>
      <c r="DT13" s="6"/>
      <c r="DU13" s="27"/>
      <c r="DV13" s="6"/>
      <c r="DW13" s="27"/>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row>
    <row r="14" spans="1:172" ht="15.6">
      <c r="A14" s="5">
        <v>2020</v>
      </c>
      <c r="B14" s="5">
        <v>15715</v>
      </c>
      <c r="C14" s="5">
        <v>9379.6630999999998</v>
      </c>
      <c r="D14" s="5">
        <v>9474</v>
      </c>
      <c r="E14" s="5">
        <v>4574.97</v>
      </c>
      <c r="F14" s="2">
        <v>6415.1</v>
      </c>
      <c r="G14" s="5">
        <v>55680</v>
      </c>
      <c r="H14" s="3">
        <v>22820.621585402201</v>
      </c>
      <c r="I14" s="13">
        <v>6387.8593009657798</v>
      </c>
      <c r="J14" s="5">
        <v>7421.24376245645</v>
      </c>
      <c r="K14" s="3">
        <v>11099.2804098002</v>
      </c>
      <c r="L14" s="5">
        <v>94843.85</v>
      </c>
      <c r="M14" s="5">
        <v>7675</v>
      </c>
      <c r="N14" s="83">
        <v>5899.2438551640371</v>
      </c>
      <c r="O14" s="5">
        <v>6573</v>
      </c>
      <c r="P14" s="4">
        <v>4086.78</v>
      </c>
      <c r="Q14" s="13">
        <v>7781.99</v>
      </c>
      <c r="R14" s="13">
        <v>2304.9</v>
      </c>
      <c r="S14" s="13">
        <v>6001.81</v>
      </c>
      <c r="T14" s="4">
        <v>2465.6799999999998</v>
      </c>
      <c r="U14" s="13">
        <v>2997.48</v>
      </c>
      <c r="V14" s="13">
        <v>1773.48</v>
      </c>
      <c r="W14" s="13">
        <v>2925.21</v>
      </c>
      <c r="X14" s="13">
        <v>3484.95</v>
      </c>
      <c r="Y14" s="13">
        <v>3567.7</v>
      </c>
      <c r="Z14" s="13">
        <v>1362.68</v>
      </c>
      <c r="AA14" s="8">
        <v>76462.600000000006</v>
      </c>
      <c r="AB14" s="12">
        <v>1090.0940000000001</v>
      </c>
      <c r="AC14" s="8">
        <v>742.7</v>
      </c>
      <c r="AD14" s="12">
        <v>1335.8530000000001</v>
      </c>
      <c r="AE14" s="12">
        <v>2175.0520000000001</v>
      </c>
      <c r="AF14" s="12">
        <v>2159.799</v>
      </c>
      <c r="AG14" s="12">
        <v>1180.479</v>
      </c>
      <c r="AH14" s="12">
        <v>3069.6640000000002</v>
      </c>
      <c r="AI14" s="12">
        <v>1107.258</v>
      </c>
      <c r="AJ14" s="8">
        <v>8261.74</v>
      </c>
      <c r="AK14" s="8">
        <v>3327.2</v>
      </c>
      <c r="AL14" s="8">
        <v>1968</v>
      </c>
      <c r="AM14" s="8">
        <v>2173</v>
      </c>
      <c r="AN14" s="8">
        <v>2204</v>
      </c>
      <c r="AO14" s="8">
        <v>1535</v>
      </c>
      <c r="AP14" s="8">
        <v>76.09</v>
      </c>
      <c r="AQ14" s="8">
        <v>1848.81</v>
      </c>
      <c r="AR14" s="8">
        <v>775.86360000000002</v>
      </c>
      <c r="AS14" s="8">
        <v>2017.7840000000001</v>
      </c>
      <c r="AT14" s="8">
        <v>3451.28</v>
      </c>
      <c r="AU14" s="3">
        <v>1644.33</v>
      </c>
      <c r="AV14" s="3">
        <v>808.39</v>
      </c>
      <c r="AW14" s="8">
        <v>2952.47</v>
      </c>
      <c r="AX14" s="8">
        <v>1227.076</v>
      </c>
      <c r="AY14" s="8">
        <v>3822.35</v>
      </c>
      <c r="AZ14" s="8">
        <v>1387.07</v>
      </c>
      <c r="BA14" s="8">
        <v>1852.87</v>
      </c>
      <c r="BB14" s="5"/>
      <c r="BC14" s="8">
        <v>5435.43</v>
      </c>
      <c r="BD14" s="8">
        <v>712.78399999999999</v>
      </c>
      <c r="BE14" s="8">
        <v>1888.2</v>
      </c>
      <c r="BF14" s="8">
        <v>1659.5350000000001</v>
      </c>
      <c r="BG14" s="23"/>
      <c r="BH14" s="8">
        <v>1524.3</v>
      </c>
      <c r="BI14" s="23"/>
      <c r="BJ14" s="8">
        <v>2007.24</v>
      </c>
      <c r="BK14" s="23"/>
      <c r="BL14" s="8">
        <v>1408.76</v>
      </c>
      <c r="BM14" s="23"/>
      <c r="BN14" s="8">
        <v>1197.3900000000001</v>
      </c>
      <c r="BO14" s="49"/>
      <c r="BP14" s="8">
        <v>2072.9899999999998</v>
      </c>
      <c r="BQ14" s="49"/>
      <c r="BR14" s="8">
        <v>658.93259999999998</v>
      </c>
      <c r="BS14" s="49"/>
      <c r="BT14" s="49"/>
      <c r="BU14" s="49"/>
      <c r="BV14" s="49"/>
      <c r="BW14" s="9">
        <v>931.72</v>
      </c>
      <c r="BX14" s="5"/>
      <c r="BY14" s="5"/>
      <c r="BZ14" s="5"/>
      <c r="CA14" s="8">
        <v>13037.67</v>
      </c>
      <c r="CB14" s="5" t="s">
        <v>165</v>
      </c>
      <c r="CC14" s="5">
        <v>335.3</v>
      </c>
      <c r="CD14" s="3">
        <v>3099.3235890000001</v>
      </c>
      <c r="CE14" s="4"/>
      <c r="CF14" s="4"/>
      <c r="CG14" s="3">
        <v>924.12</v>
      </c>
      <c r="CH14" s="4"/>
      <c r="CI14" s="3">
        <v>294.62950000000001</v>
      </c>
      <c r="CJ14" s="28"/>
      <c r="CK14" s="4"/>
      <c r="CL14" s="4"/>
      <c r="CM14" s="4"/>
      <c r="CN14" s="4"/>
      <c r="CO14" s="4"/>
      <c r="CP14" s="4"/>
      <c r="CQ14" s="3" t="s">
        <v>128</v>
      </c>
      <c r="CR14" s="3">
        <v>237.44</v>
      </c>
      <c r="CS14" s="3">
        <v>109.742794</v>
      </c>
      <c r="CT14" s="4">
        <v>3796.79</v>
      </c>
      <c r="CU14" s="4">
        <v>4684.09</v>
      </c>
      <c r="CV14" s="5">
        <v>3132.6</v>
      </c>
      <c r="CW14" s="5">
        <v>637.29999999999995</v>
      </c>
      <c r="CX14" s="5">
        <v>851.63</v>
      </c>
      <c r="CY14" s="5">
        <v>166.71</v>
      </c>
      <c r="CZ14" s="5">
        <v>545.85</v>
      </c>
      <c r="DA14" s="5">
        <v>280.08999999999997</v>
      </c>
      <c r="DB14" s="4"/>
      <c r="DC14" s="4"/>
      <c r="DD14" s="5"/>
      <c r="DE14" s="5"/>
      <c r="DF14" s="5"/>
      <c r="DG14" s="5"/>
      <c r="DH14" s="5"/>
      <c r="DI14" s="6"/>
      <c r="DJ14" s="6"/>
      <c r="DK14" s="6"/>
      <c r="DL14" s="6"/>
      <c r="DM14" s="6"/>
      <c r="DN14" s="6"/>
      <c r="DO14" s="6"/>
      <c r="DP14" s="6"/>
      <c r="DQ14" s="27"/>
      <c r="DR14" s="6"/>
      <c r="DS14" s="27"/>
      <c r="DT14" s="6"/>
      <c r="DU14" s="27"/>
      <c r="DV14" s="6"/>
      <c r="DW14" s="27"/>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row>
    <row r="15" spans="1:172" ht="15.6">
      <c r="A15" s="5">
        <v>2021</v>
      </c>
      <c r="B15" s="5">
        <v>16408</v>
      </c>
      <c r="C15" s="5">
        <v>9340.098</v>
      </c>
      <c r="D15" s="5">
        <v>10779.27</v>
      </c>
      <c r="E15" s="5">
        <v>6057</v>
      </c>
      <c r="F15" s="2">
        <v>6177.48</v>
      </c>
      <c r="G15" s="5">
        <v>19948</v>
      </c>
      <c r="H15" s="5">
        <v>5026</v>
      </c>
      <c r="I15" s="13">
        <v>2471.8455472512301</v>
      </c>
      <c r="J15" s="5">
        <v>2896.1363480498198</v>
      </c>
      <c r="K15" s="1">
        <v>3365.8829999999998</v>
      </c>
      <c r="L15" s="5">
        <v>4099.09</v>
      </c>
      <c r="M15" s="5">
        <v>4608</v>
      </c>
      <c r="N15" s="5">
        <v>6568</v>
      </c>
      <c r="O15" s="5">
        <v>1678</v>
      </c>
      <c r="P15" s="13">
        <v>4395.46</v>
      </c>
      <c r="Q15" s="13">
        <v>8594.9500000000007</v>
      </c>
      <c r="R15" s="13">
        <v>3063.46</v>
      </c>
      <c r="S15" s="13">
        <v>6953.03</v>
      </c>
      <c r="T15" s="13">
        <v>3324.6</v>
      </c>
      <c r="U15" s="13">
        <v>3518.42</v>
      </c>
      <c r="V15" s="13">
        <v>3593.39</v>
      </c>
      <c r="W15" s="13">
        <v>2727.68</v>
      </c>
      <c r="X15" s="13">
        <v>2291.5500000000002</v>
      </c>
      <c r="Y15" s="13">
        <v>4539.07</v>
      </c>
      <c r="Z15" s="13">
        <v>1153.2</v>
      </c>
      <c r="AA15" s="8">
        <v>3762.1</v>
      </c>
      <c r="AB15" s="8">
        <v>2102.59</v>
      </c>
      <c r="AC15" s="8">
        <v>1691.7</v>
      </c>
      <c r="AD15" s="8">
        <v>1404.13</v>
      </c>
      <c r="AE15" s="8">
        <v>1033.04</v>
      </c>
      <c r="AF15" s="8">
        <v>1795.93</v>
      </c>
      <c r="AG15" s="8">
        <v>3404.47</v>
      </c>
      <c r="AH15" s="8">
        <v>1565.95</v>
      </c>
      <c r="AI15" s="8">
        <v>2033.32</v>
      </c>
      <c r="AJ15" s="8">
        <v>8427.7800000000007</v>
      </c>
      <c r="AK15" s="8">
        <v>3327.18</v>
      </c>
      <c r="AL15" s="8">
        <v>2180</v>
      </c>
      <c r="AM15" s="8">
        <v>2715.1</v>
      </c>
      <c r="AN15" s="8">
        <v>2583.4</v>
      </c>
      <c r="AO15" s="8">
        <v>1341</v>
      </c>
      <c r="AP15" s="8">
        <v>174.48</v>
      </c>
      <c r="AQ15" s="8">
        <v>1950.23</v>
      </c>
      <c r="AR15" s="8">
        <v>700.07</v>
      </c>
      <c r="AS15" s="8">
        <v>2394.38</v>
      </c>
      <c r="AT15" s="8">
        <v>4572.93</v>
      </c>
      <c r="AU15" s="5">
        <v>1732.08</v>
      </c>
      <c r="AV15" s="5">
        <v>663.54</v>
      </c>
      <c r="AW15" s="8">
        <v>3773.91</v>
      </c>
      <c r="AX15" s="8">
        <v>1512.16</v>
      </c>
      <c r="AY15" s="8">
        <v>3124.19</v>
      </c>
      <c r="AZ15" s="8">
        <v>1147.82</v>
      </c>
      <c r="BA15" s="8">
        <v>2605.66</v>
      </c>
      <c r="BB15" s="5"/>
      <c r="BC15" s="23"/>
      <c r="BD15" s="8">
        <v>944.23</v>
      </c>
      <c r="BE15" s="8">
        <v>2301.41</v>
      </c>
      <c r="BF15" s="8">
        <v>2190.9699999999998</v>
      </c>
      <c r="BG15" s="23"/>
      <c r="BH15" s="8">
        <v>2021.26</v>
      </c>
      <c r="BI15" s="8">
        <v>1194.3559299999999</v>
      </c>
      <c r="BJ15" s="8">
        <v>2328.65</v>
      </c>
      <c r="BK15" s="23"/>
      <c r="BL15" s="8">
        <v>1367.19</v>
      </c>
      <c r="BM15" s="23"/>
      <c r="BN15" s="8">
        <v>1421.9779000000001</v>
      </c>
      <c r="BO15" s="49"/>
      <c r="BP15" s="8">
        <v>2952.16</v>
      </c>
      <c r="BQ15" s="49"/>
      <c r="BR15" s="49"/>
      <c r="BS15" s="49"/>
      <c r="BT15" s="49"/>
      <c r="BU15" s="49"/>
      <c r="BV15" s="49"/>
      <c r="BW15" s="49"/>
      <c r="BX15" s="5"/>
      <c r="BY15" s="5"/>
      <c r="BZ15" s="5"/>
      <c r="CA15" s="8">
        <v>12983.69</v>
      </c>
      <c r="CB15" s="5" t="s">
        <v>166</v>
      </c>
      <c r="CC15" s="5">
        <v>227.01</v>
      </c>
      <c r="CD15" s="5">
        <v>3108.0302999999999</v>
      </c>
      <c r="CE15" s="5"/>
      <c r="CF15" s="5"/>
      <c r="CG15" s="1">
        <v>1066.6500000000001</v>
      </c>
      <c r="CH15" s="5"/>
      <c r="CI15" s="5">
        <v>4.5199999999999997E-2</v>
      </c>
      <c r="CJ15" s="5"/>
      <c r="CK15" s="5"/>
      <c r="CL15" s="5"/>
      <c r="CM15" s="5"/>
      <c r="CN15" s="5"/>
      <c r="CO15" s="5"/>
      <c r="CP15" s="5"/>
      <c r="CQ15" s="3" t="s">
        <v>128</v>
      </c>
      <c r="CR15" s="3">
        <v>193.11</v>
      </c>
      <c r="CS15" s="5">
        <v>171.27</v>
      </c>
      <c r="CT15" s="13">
        <v>6909.56</v>
      </c>
      <c r="CU15" s="13">
        <v>3685.29</v>
      </c>
      <c r="CV15" s="5">
        <v>2693.62</v>
      </c>
      <c r="CW15" s="5">
        <v>526.1</v>
      </c>
      <c r="CX15" s="5">
        <v>772.45</v>
      </c>
      <c r="CY15" s="5">
        <v>278.60000000000002</v>
      </c>
      <c r="CZ15" s="5">
        <v>1229.93</v>
      </c>
      <c r="DA15" s="5">
        <v>282.10000000000002</v>
      </c>
      <c r="DB15" s="13">
        <v>10489</v>
      </c>
      <c r="DC15" s="13"/>
      <c r="DD15" s="5"/>
      <c r="DE15" s="5"/>
      <c r="DF15" s="5"/>
      <c r="DG15" s="5"/>
      <c r="DH15" s="5"/>
      <c r="DI15" s="6"/>
      <c r="DJ15" s="6"/>
      <c r="DK15" s="6"/>
      <c r="DL15" s="6"/>
      <c r="DM15" s="6"/>
      <c r="DN15" s="6"/>
      <c r="DO15" s="27"/>
      <c r="DP15" s="6"/>
      <c r="DQ15" s="27"/>
      <c r="DR15" s="6"/>
      <c r="DS15" s="6"/>
      <c r="DT15" s="6"/>
      <c r="DU15" s="27"/>
      <c r="DV15" s="6"/>
      <c r="DW15" s="27"/>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row>
    <row r="16" spans="1:172" ht="86.4">
      <c r="A16" s="5"/>
      <c r="B16" s="5"/>
      <c r="C16" s="5"/>
      <c r="D16" s="5"/>
      <c r="E16" s="5"/>
      <c r="F16" s="5"/>
      <c r="G16" s="5"/>
      <c r="H16" s="91" t="s">
        <v>212</v>
      </c>
      <c r="I16" s="5"/>
      <c r="J16" s="5"/>
      <c r="K16" s="5"/>
      <c r="L16" s="5"/>
      <c r="M16" s="5"/>
      <c r="N16" s="1"/>
      <c r="O16" s="5"/>
      <c r="P16" s="3" t="s">
        <v>167</v>
      </c>
      <c r="Q16" s="5"/>
      <c r="R16" s="5"/>
      <c r="S16" s="5"/>
      <c r="T16" s="5"/>
      <c r="U16" s="5"/>
      <c r="V16" s="5"/>
      <c r="W16" s="5"/>
      <c r="X16" s="5"/>
      <c r="Y16" s="5"/>
      <c r="Z16" s="5"/>
      <c r="AA16" s="5"/>
      <c r="AB16" s="78" t="s">
        <v>168</v>
      </c>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1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t="s">
        <v>169</v>
      </c>
      <c r="CR16" s="5"/>
      <c r="CS16" s="5"/>
      <c r="CT16" s="5" t="s">
        <v>156</v>
      </c>
      <c r="CU16" s="5"/>
      <c r="CV16" s="5"/>
      <c r="CW16" s="5"/>
      <c r="CX16" s="5"/>
      <c r="CY16" s="5"/>
      <c r="CZ16" s="5"/>
      <c r="DA16" s="5"/>
      <c r="DB16" s="13" t="s">
        <v>170</v>
      </c>
      <c r="DC16" s="13"/>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row>
    <row r="17" spans="1:172">
      <c r="A17" s="5" t="s">
        <v>171</v>
      </c>
      <c r="B17" s="5"/>
      <c r="C17" s="5">
        <v>10000</v>
      </c>
      <c r="D17" s="5"/>
      <c r="E17" s="5"/>
      <c r="F17" s="5"/>
      <c r="G17" s="5"/>
      <c r="H17" s="5"/>
      <c r="I17" s="5"/>
      <c r="J17" s="5"/>
      <c r="K17" s="5"/>
      <c r="L17" s="5"/>
      <c r="M17" s="5"/>
      <c r="N17" s="5"/>
      <c r="O17" s="5"/>
      <c r="P17" s="5" t="s">
        <v>156</v>
      </c>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row>
    <row r="18" spans="1:172" ht="15.6">
      <c r="A18" s="5" t="s">
        <v>140</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205"/>
      <c r="DJ18" s="219"/>
      <c r="DK18" s="219"/>
      <c r="DL18" s="219"/>
      <c r="DM18" s="219"/>
      <c r="DN18" s="220"/>
      <c r="DO18" s="205"/>
      <c r="DP18" s="219"/>
      <c r="DQ18" s="219"/>
      <c r="DR18" s="219"/>
      <c r="DS18" s="219"/>
      <c r="DT18" s="219"/>
      <c r="DU18" s="219"/>
      <c r="DV18" s="219"/>
      <c r="DW18" s="220"/>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row>
    <row r="19" spans="1:172" ht="15.6">
      <c r="A19" s="5"/>
      <c r="B19" s="5" t="s">
        <v>11</v>
      </c>
      <c r="C19" s="5" t="s">
        <v>12</v>
      </c>
      <c r="D19" s="5" t="s">
        <v>13</v>
      </c>
      <c r="E19" s="5" t="s">
        <v>14</v>
      </c>
      <c r="F19" s="5" t="s">
        <v>15</v>
      </c>
      <c r="G19" s="5" t="s">
        <v>16</v>
      </c>
      <c r="H19" s="5" t="s">
        <v>17</v>
      </c>
      <c r="I19" s="5" t="s">
        <v>18</v>
      </c>
      <c r="J19" s="5" t="s">
        <v>19</v>
      </c>
      <c r="K19" s="5" t="s">
        <v>20</v>
      </c>
      <c r="L19" s="5" t="s">
        <v>21</v>
      </c>
      <c r="M19" s="5" t="s">
        <v>22</v>
      </c>
      <c r="N19" s="5" t="s">
        <v>23</v>
      </c>
      <c r="O19" s="13" t="s">
        <v>24</v>
      </c>
      <c r="P19" s="5" t="s">
        <v>25</v>
      </c>
      <c r="Q19" s="5" t="s">
        <v>26</v>
      </c>
      <c r="R19" s="5" t="s">
        <v>27</v>
      </c>
      <c r="S19" s="5" t="s">
        <v>28</v>
      </c>
      <c r="T19" s="5" t="s">
        <v>29</v>
      </c>
      <c r="U19" s="5" t="s">
        <v>30</v>
      </c>
      <c r="V19" s="5" t="s">
        <v>31</v>
      </c>
      <c r="W19" s="5" t="s">
        <v>32</v>
      </c>
      <c r="X19" s="5" t="s">
        <v>33</v>
      </c>
      <c r="Y19" s="5" t="s">
        <v>34</v>
      </c>
      <c r="Z19" s="5" t="s">
        <v>35</v>
      </c>
      <c r="AA19" s="5" t="s">
        <v>36</v>
      </c>
      <c r="AB19" s="5" t="s">
        <v>133</v>
      </c>
      <c r="AC19" s="5" t="s">
        <v>49</v>
      </c>
      <c r="AD19" s="5" t="s">
        <v>47</v>
      </c>
      <c r="AE19" s="5" t="s">
        <v>38</v>
      </c>
      <c r="AF19" s="5" t="s">
        <v>46</v>
      </c>
      <c r="AG19" s="5" t="s">
        <v>39</v>
      </c>
      <c r="AH19" s="5" t="s">
        <v>45</v>
      </c>
      <c r="AI19" s="5" t="s">
        <v>48</v>
      </c>
      <c r="AJ19" s="5" t="s">
        <v>40</v>
      </c>
      <c r="AK19" s="5" t="s">
        <v>37</v>
      </c>
      <c r="AL19" s="5" t="s">
        <v>51</v>
      </c>
      <c r="AM19" s="5" t="s">
        <v>42</v>
      </c>
      <c r="AN19" s="5" t="s">
        <v>50</v>
      </c>
      <c r="AO19" s="5" t="s">
        <v>43</v>
      </c>
      <c r="AP19" s="5" t="s">
        <v>44</v>
      </c>
      <c r="AQ19" s="5" t="s">
        <v>52</v>
      </c>
      <c r="AR19" s="5" t="s">
        <v>53</v>
      </c>
      <c r="AS19" s="5" t="s">
        <v>54</v>
      </c>
      <c r="AT19" s="5" t="s">
        <v>55</v>
      </c>
      <c r="AU19" s="5" t="s">
        <v>56</v>
      </c>
      <c r="AV19" s="5" t="s">
        <v>57</v>
      </c>
      <c r="AW19" s="5" t="s">
        <v>58</v>
      </c>
      <c r="AX19" s="5" t="s">
        <v>59</v>
      </c>
      <c r="AY19" s="5" t="s">
        <v>60</v>
      </c>
      <c r="AZ19" s="5" t="s">
        <v>61</v>
      </c>
      <c r="BA19" s="5" t="s">
        <v>62</v>
      </c>
      <c r="BB19" s="5" t="s">
        <v>63</v>
      </c>
      <c r="BC19" s="5" t="s">
        <v>64</v>
      </c>
      <c r="BD19" s="5" t="s">
        <v>65</v>
      </c>
      <c r="BE19" s="5" t="s">
        <v>66</v>
      </c>
      <c r="BF19" s="5" t="s">
        <v>67</v>
      </c>
      <c r="BG19" s="5" t="s">
        <v>134</v>
      </c>
      <c r="BH19" s="5" t="s">
        <v>69</v>
      </c>
      <c r="BI19" s="5" t="s">
        <v>135</v>
      </c>
      <c r="BJ19" s="5" t="s">
        <v>71</v>
      </c>
      <c r="BK19" s="5" t="s">
        <v>72</v>
      </c>
      <c r="BL19" s="5" t="s">
        <v>73</v>
      </c>
      <c r="BM19" s="5" t="s">
        <v>74</v>
      </c>
      <c r="BN19" s="5" t="s">
        <v>75</v>
      </c>
      <c r="BO19" s="5" t="s">
        <v>76</v>
      </c>
      <c r="BP19" s="5" t="s">
        <v>77</v>
      </c>
      <c r="BQ19" s="5" t="s">
        <v>78</v>
      </c>
      <c r="BR19" s="5" t="s">
        <v>79</v>
      </c>
      <c r="BS19" s="5" t="s">
        <v>80</v>
      </c>
      <c r="BT19" s="5" t="s">
        <v>81</v>
      </c>
      <c r="BU19" s="5" t="s">
        <v>82</v>
      </c>
      <c r="BV19" s="5" t="s">
        <v>83</v>
      </c>
      <c r="BW19" s="5" t="s">
        <v>84</v>
      </c>
      <c r="BX19" s="5" t="s">
        <v>85</v>
      </c>
      <c r="BY19" s="5" t="s">
        <v>86</v>
      </c>
      <c r="BZ19" s="5" t="s">
        <v>87</v>
      </c>
      <c r="CA19" s="5" t="s">
        <v>88</v>
      </c>
      <c r="CB19" s="5" t="s">
        <v>89</v>
      </c>
      <c r="CC19" s="5" t="s">
        <v>90</v>
      </c>
      <c r="CD19" s="5" t="s">
        <v>91</v>
      </c>
      <c r="CE19" s="5" t="s">
        <v>92</v>
      </c>
      <c r="CF19" s="5" t="s">
        <v>93</v>
      </c>
      <c r="CG19" s="5" t="s">
        <v>94</v>
      </c>
      <c r="CH19" s="5" t="s">
        <v>95</v>
      </c>
      <c r="CI19" s="5" t="s">
        <v>96</v>
      </c>
      <c r="CJ19" s="5" t="s">
        <v>97</v>
      </c>
      <c r="CK19" s="5" t="s">
        <v>98</v>
      </c>
      <c r="CL19" s="5" t="s">
        <v>99</v>
      </c>
      <c r="CM19" s="5" t="s">
        <v>100</v>
      </c>
      <c r="CN19" s="5" t="s">
        <v>101</v>
      </c>
      <c r="CO19" s="5" t="s">
        <v>102</v>
      </c>
      <c r="CP19" s="5" t="s">
        <v>103</v>
      </c>
      <c r="CQ19" s="5" t="s">
        <v>104</v>
      </c>
      <c r="CR19" s="5" t="s">
        <v>105</v>
      </c>
      <c r="CS19" s="5" t="s">
        <v>106</v>
      </c>
      <c r="CT19" s="5" t="s">
        <v>107</v>
      </c>
      <c r="CU19" s="5" t="s">
        <v>136</v>
      </c>
      <c r="CV19" s="5" t="s">
        <v>137</v>
      </c>
      <c r="CW19" s="5" t="s">
        <v>110</v>
      </c>
      <c r="CX19" s="5" t="s">
        <v>111</v>
      </c>
      <c r="CY19" s="5" t="s">
        <v>112</v>
      </c>
      <c r="CZ19" s="5" t="s">
        <v>113</v>
      </c>
      <c r="DA19" s="5" t="s">
        <v>114</v>
      </c>
      <c r="DB19" s="5" t="s">
        <v>115</v>
      </c>
      <c r="DC19" s="5" t="s">
        <v>116</v>
      </c>
      <c r="DD19" s="5" t="s">
        <v>117</v>
      </c>
      <c r="DE19" s="5" t="s">
        <v>118</v>
      </c>
      <c r="DF19" s="5" t="s">
        <v>119</v>
      </c>
      <c r="DG19" s="5" t="s">
        <v>120</v>
      </c>
      <c r="DH19" s="5"/>
      <c r="DI19" s="6"/>
      <c r="DJ19" s="6"/>
      <c r="DK19" s="6"/>
      <c r="DL19" s="6"/>
      <c r="DM19" s="6"/>
      <c r="DN19" s="6"/>
      <c r="DO19" s="6"/>
      <c r="DP19" s="6"/>
      <c r="DQ19" s="6"/>
      <c r="DR19" s="6"/>
      <c r="DS19" s="6"/>
      <c r="DT19" s="6"/>
      <c r="DU19" s="6"/>
      <c r="DV19" s="6"/>
      <c r="DW19" s="6"/>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row>
    <row r="20" spans="1:172" ht="15.6">
      <c r="A20" s="5">
        <v>2010</v>
      </c>
      <c r="B20" s="5">
        <v>263200</v>
      </c>
      <c r="C20" s="5">
        <v>115500</v>
      </c>
      <c r="D20" s="5">
        <v>99900</v>
      </c>
      <c r="E20" s="99">
        <v>85900</v>
      </c>
      <c r="F20" s="3">
        <v>48000</v>
      </c>
      <c r="G20" s="3">
        <v>179393</v>
      </c>
      <c r="H20" s="3">
        <v>66808</v>
      </c>
      <c r="I20" s="3">
        <v>34430</v>
      </c>
      <c r="J20" s="95">
        <v>39600</v>
      </c>
      <c r="K20" s="95">
        <v>31966</v>
      </c>
      <c r="L20" s="3">
        <v>65993.58</v>
      </c>
      <c r="M20" s="98">
        <v>56400</v>
      </c>
      <c r="N20" s="3">
        <v>52950</v>
      </c>
      <c r="O20" s="3">
        <v>20072</v>
      </c>
      <c r="P20" s="13">
        <v>88682</v>
      </c>
      <c r="Q20" s="13">
        <v>109840.4</v>
      </c>
      <c r="R20" s="13">
        <v>61788.1</v>
      </c>
      <c r="S20" s="13">
        <v>67198.2</v>
      </c>
      <c r="T20" s="13">
        <v>50976.3</v>
      </c>
      <c r="U20" s="13">
        <v>54882</v>
      </c>
      <c r="V20" s="13">
        <v>54987.9</v>
      </c>
      <c r="W20" s="13">
        <v>28260</v>
      </c>
      <c r="X20" s="13">
        <v>23559</v>
      </c>
      <c r="Y20" s="13">
        <v>100343</v>
      </c>
      <c r="Z20" s="13">
        <v>13371.8</v>
      </c>
      <c r="AA20" s="8">
        <v>31988</v>
      </c>
      <c r="AB20" s="8">
        <v>51200</v>
      </c>
      <c r="AC20" s="8">
        <v>14579</v>
      </c>
      <c r="AD20" s="8">
        <v>14847</v>
      </c>
      <c r="AE20" s="8">
        <v>17735</v>
      </c>
      <c r="AF20" s="8">
        <v>10405</v>
      </c>
      <c r="AG20" s="8">
        <v>99180</v>
      </c>
      <c r="AH20" s="8">
        <v>13451</v>
      </c>
      <c r="AI20" s="8">
        <v>15809</v>
      </c>
      <c r="AJ20" s="8">
        <v>60543</v>
      </c>
      <c r="AK20" s="8">
        <v>40765</v>
      </c>
      <c r="AL20" s="8">
        <v>10045</v>
      </c>
      <c r="AM20" s="8">
        <v>40126</v>
      </c>
      <c r="AN20" s="8">
        <v>21847</v>
      </c>
      <c r="AO20" s="8">
        <v>17409</v>
      </c>
      <c r="AP20" s="8">
        <v>2440</v>
      </c>
      <c r="AQ20" s="8">
        <v>30636.2</v>
      </c>
      <c r="AR20" s="8">
        <v>37721.919999999998</v>
      </c>
      <c r="AS20" s="8">
        <v>42358.2</v>
      </c>
      <c r="AT20" s="8">
        <v>66817</v>
      </c>
      <c r="AU20" s="5">
        <v>45654</v>
      </c>
      <c r="AV20" s="5">
        <v>25501</v>
      </c>
      <c r="AW20" s="8">
        <v>29559</v>
      </c>
      <c r="AX20" s="8">
        <v>48140.7</v>
      </c>
      <c r="AY20" s="8">
        <v>86721</v>
      </c>
      <c r="AZ20" s="8">
        <v>22366</v>
      </c>
      <c r="BA20" s="8">
        <v>35480</v>
      </c>
      <c r="BB20" s="8">
        <v>87300</v>
      </c>
      <c r="BC20" s="8">
        <v>74480</v>
      </c>
      <c r="BD20" s="8">
        <v>31794</v>
      </c>
      <c r="BE20" s="8">
        <v>69389</v>
      </c>
      <c r="BF20" s="8">
        <v>46861</v>
      </c>
      <c r="BG20" s="8">
        <v>42527</v>
      </c>
      <c r="BH20" s="8">
        <v>41168</v>
      </c>
      <c r="BI20" s="8">
        <v>36275</v>
      </c>
      <c r="BJ20" s="8">
        <v>30111</v>
      </c>
      <c r="BK20" s="8">
        <v>13922</v>
      </c>
      <c r="BL20" s="8">
        <v>13400</v>
      </c>
      <c r="BM20" s="8">
        <v>7810</v>
      </c>
      <c r="BN20" s="8">
        <v>54678</v>
      </c>
      <c r="BO20" s="8">
        <v>57883</v>
      </c>
      <c r="BP20" s="8">
        <v>66704</v>
      </c>
      <c r="BQ20" s="8">
        <v>56543</v>
      </c>
      <c r="BR20" s="8">
        <v>15852</v>
      </c>
      <c r="BS20" s="8">
        <v>57114</v>
      </c>
      <c r="BT20" s="8">
        <v>47728</v>
      </c>
      <c r="BU20" s="8">
        <v>6379</v>
      </c>
      <c r="BV20" s="8">
        <v>62145</v>
      </c>
      <c r="BW20" s="8">
        <v>40587</v>
      </c>
      <c r="BX20" s="8">
        <v>20762</v>
      </c>
      <c r="BY20" s="8">
        <v>42160</v>
      </c>
      <c r="BZ20" s="8">
        <v>75132</v>
      </c>
      <c r="CA20" s="8">
        <v>572700</v>
      </c>
      <c r="CB20" s="95">
        <v>61928</v>
      </c>
      <c r="CC20" s="98">
        <v>36611</v>
      </c>
      <c r="CD20" s="98">
        <v>100568</v>
      </c>
      <c r="CE20" s="95">
        <v>91275</v>
      </c>
      <c r="CF20" s="95">
        <v>22641</v>
      </c>
      <c r="CG20" s="98">
        <v>46081</v>
      </c>
      <c r="CH20" s="95">
        <v>35365</v>
      </c>
      <c r="CI20" s="98">
        <v>10989</v>
      </c>
      <c r="CJ20" s="95">
        <v>64586</v>
      </c>
      <c r="CK20" s="95">
        <v>77516</v>
      </c>
      <c r="CL20" s="95">
        <v>5733</v>
      </c>
      <c r="CM20" s="95">
        <v>20818</v>
      </c>
      <c r="CN20" s="98">
        <v>96786</v>
      </c>
      <c r="CO20" s="98">
        <v>73088</v>
      </c>
      <c r="CP20" s="95">
        <v>85222</v>
      </c>
      <c r="CQ20" s="98">
        <v>6652</v>
      </c>
      <c r="CR20" s="98">
        <v>8676</v>
      </c>
      <c r="CS20" s="98">
        <v>20417.25</v>
      </c>
      <c r="CT20" s="4">
        <v>112692.5</v>
      </c>
      <c r="CU20" s="4">
        <v>17280</v>
      </c>
      <c r="CV20" s="95">
        <v>10100</v>
      </c>
      <c r="CW20" s="98">
        <v>7200</v>
      </c>
      <c r="CX20" s="98">
        <v>9000</v>
      </c>
      <c r="CY20" s="98">
        <v>4200</v>
      </c>
      <c r="CZ20" s="98">
        <v>8700</v>
      </c>
      <c r="DA20" s="98">
        <v>3600</v>
      </c>
      <c r="DB20" s="4">
        <v>65259.18</v>
      </c>
      <c r="DC20" s="76">
        <v>236497.21527272463</v>
      </c>
      <c r="DD20" s="76">
        <v>108092.77690909058</v>
      </c>
      <c r="DE20" s="76">
        <v>80938.471917355433</v>
      </c>
      <c r="DF20" s="4">
        <v>167400</v>
      </c>
      <c r="DG20" s="12">
        <v>50904.651454545557</v>
      </c>
      <c r="DH20" s="5"/>
      <c r="DI20" s="6"/>
      <c r="DJ20" s="6"/>
      <c r="DK20" s="6"/>
      <c r="DL20" s="6"/>
      <c r="DM20" s="6"/>
      <c r="DN20" s="6"/>
      <c r="DO20" s="6"/>
      <c r="DP20" s="6"/>
      <c r="DQ20" s="6"/>
      <c r="DR20" s="6"/>
      <c r="DS20" s="6"/>
      <c r="DT20" s="6"/>
      <c r="DU20" s="6"/>
      <c r="DV20" s="6"/>
      <c r="DW20" s="6"/>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row>
    <row r="21" spans="1:172" ht="15.6">
      <c r="A21" s="5">
        <v>2011</v>
      </c>
      <c r="B21" s="5">
        <v>210100.00000000003</v>
      </c>
      <c r="C21" s="5">
        <v>125600</v>
      </c>
      <c r="D21" s="5">
        <v>96400</v>
      </c>
      <c r="E21" s="100">
        <v>143100</v>
      </c>
      <c r="F21" s="5">
        <v>43734</v>
      </c>
      <c r="G21" s="5">
        <v>191925</v>
      </c>
      <c r="H21" s="5">
        <v>71665</v>
      </c>
      <c r="I21" s="5">
        <v>45390</v>
      </c>
      <c r="J21" s="98">
        <v>47900</v>
      </c>
      <c r="K21" s="98">
        <v>37335</v>
      </c>
      <c r="L21" s="5">
        <v>51692.66</v>
      </c>
      <c r="M21" s="98">
        <v>86900</v>
      </c>
      <c r="N21" s="5">
        <v>52738</v>
      </c>
      <c r="O21" s="5">
        <v>25997</v>
      </c>
      <c r="P21" s="13">
        <v>91688.39</v>
      </c>
      <c r="Q21" s="13">
        <v>152600.75</v>
      </c>
      <c r="R21" s="13">
        <v>39982.14</v>
      </c>
      <c r="S21" s="13">
        <v>80036</v>
      </c>
      <c r="T21" s="13">
        <v>40285.43</v>
      </c>
      <c r="U21" s="13">
        <v>60425.37</v>
      </c>
      <c r="V21" s="13">
        <v>41367.33</v>
      </c>
      <c r="W21" s="13">
        <v>48024.14</v>
      </c>
      <c r="X21" s="13">
        <v>15276.53</v>
      </c>
      <c r="Y21" s="13">
        <v>48980.72</v>
      </c>
      <c r="Z21" s="13">
        <v>28381.65</v>
      </c>
      <c r="AA21" s="8">
        <v>49497</v>
      </c>
      <c r="AB21" s="8">
        <v>48141</v>
      </c>
      <c r="AC21" s="8">
        <v>16206</v>
      </c>
      <c r="AD21" s="8">
        <v>30906</v>
      </c>
      <c r="AE21" s="8">
        <v>19004</v>
      </c>
      <c r="AF21" s="8">
        <v>20454</v>
      </c>
      <c r="AG21" s="8">
        <v>70362</v>
      </c>
      <c r="AH21" s="8">
        <v>17233</v>
      </c>
      <c r="AI21" s="8">
        <v>15307</v>
      </c>
      <c r="AJ21" s="8">
        <v>66457</v>
      </c>
      <c r="AK21" s="8">
        <v>36289</v>
      </c>
      <c r="AL21" s="8">
        <v>20541</v>
      </c>
      <c r="AM21" s="8">
        <v>38478</v>
      </c>
      <c r="AN21" s="8">
        <v>16561</v>
      </c>
      <c r="AO21" s="8">
        <v>17685</v>
      </c>
      <c r="AP21" s="8">
        <v>4106</v>
      </c>
      <c r="AQ21" s="8">
        <v>34999</v>
      </c>
      <c r="AR21" s="8">
        <v>35666</v>
      </c>
      <c r="AS21" s="8">
        <v>90749</v>
      </c>
      <c r="AT21" s="8">
        <v>88950</v>
      </c>
      <c r="AU21" s="5">
        <v>62722</v>
      </c>
      <c r="AV21" s="5">
        <v>20103</v>
      </c>
      <c r="AW21" s="8">
        <v>51516.752999999997</v>
      </c>
      <c r="AX21" s="8">
        <v>36963</v>
      </c>
      <c r="AY21" s="8">
        <v>89865</v>
      </c>
      <c r="AZ21" s="8">
        <v>20273</v>
      </c>
      <c r="BA21" s="8">
        <v>34775</v>
      </c>
      <c r="BB21" s="8">
        <v>102800</v>
      </c>
      <c r="BC21" s="8">
        <v>91518</v>
      </c>
      <c r="BD21" s="8">
        <v>26947</v>
      </c>
      <c r="BE21" s="8">
        <v>70464</v>
      </c>
      <c r="BF21" s="8">
        <v>48780</v>
      </c>
      <c r="BG21" s="8">
        <v>37737</v>
      </c>
      <c r="BH21" s="8">
        <v>40877</v>
      </c>
      <c r="BI21" s="8">
        <v>42393</v>
      </c>
      <c r="BJ21" s="8">
        <v>56441</v>
      </c>
      <c r="BK21" s="8">
        <v>23971.02</v>
      </c>
      <c r="BL21" s="8">
        <v>19733.27</v>
      </c>
      <c r="BM21" s="8">
        <v>4317</v>
      </c>
      <c r="BN21" s="8">
        <v>26029</v>
      </c>
      <c r="BO21" s="8">
        <v>43600</v>
      </c>
      <c r="BP21" s="8">
        <v>57454</v>
      </c>
      <c r="BQ21" s="8">
        <v>84526</v>
      </c>
      <c r="BR21" s="8">
        <v>18928</v>
      </c>
      <c r="BS21" s="8">
        <v>52485</v>
      </c>
      <c r="BT21" s="8">
        <v>46373</v>
      </c>
      <c r="BU21" s="8">
        <v>21177</v>
      </c>
      <c r="BV21" s="8">
        <v>65188</v>
      </c>
      <c r="BW21" s="8">
        <v>45823</v>
      </c>
      <c r="BX21" s="8">
        <v>26655</v>
      </c>
      <c r="BY21" s="8">
        <v>41276</v>
      </c>
      <c r="BZ21" s="8">
        <v>3689</v>
      </c>
      <c r="CA21" s="8">
        <v>531300</v>
      </c>
      <c r="CB21" s="95">
        <v>52577</v>
      </c>
      <c r="CC21" s="98">
        <v>37153.599999999999</v>
      </c>
      <c r="CD21" s="98">
        <v>97858</v>
      </c>
      <c r="CE21" s="95">
        <v>61344</v>
      </c>
      <c r="CF21" s="95">
        <v>26740</v>
      </c>
      <c r="CG21" s="98">
        <v>38171</v>
      </c>
      <c r="CH21" s="95">
        <v>26065</v>
      </c>
      <c r="CI21" s="98">
        <v>8038</v>
      </c>
      <c r="CJ21" s="95">
        <v>99781</v>
      </c>
      <c r="CK21" s="95">
        <v>5661</v>
      </c>
      <c r="CL21" s="95">
        <v>10605</v>
      </c>
      <c r="CM21" s="95">
        <v>27495</v>
      </c>
      <c r="CN21" s="98">
        <v>123137</v>
      </c>
      <c r="CO21" s="98">
        <v>73088</v>
      </c>
      <c r="CP21" s="95">
        <v>57693</v>
      </c>
      <c r="CQ21" s="98">
        <v>5988.4989999999998</v>
      </c>
      <c r="CR21" s="98">
        <v>2037.61</v>
      </c>
      <c r="CS21" s="98">
        <v>5569</v>
      </c>
      <c r="CT21" s="4">
        <v>104339.79</v>
      </c>
      <c r="CU21" s="4">
        <v>21770</v>
      </c>
      <c r="CV21" s="98">
        <v>34600</v>
      </c>
      <c r="CW21" s="98">
        <v>14900</v>
      </c>
      <c r="CX21" s="98">
        <v>13300</v>
      </c>
      <c r="CY21" s="98">
        <v>7200</v>
      </c>
      <c r="CZ21" s="98">
        <v>9400</v>
      </c>
      <c r="DA21" s="98">
        <v>27599.999999999996</v>
      </c>
      <c r="DB21" s="4">
        <v>65259.18</v>
      </c>
      <c r="DC21" s="4">
        <v>204043.19</v>
      </c>
      <c r="DD21" s="4">
        <v>85711.09</v>
      </c>
      <c r="DE21" s="12">
        <v>78382.301272727549</v>
      </c>
      <c r="DF21" s="76">
        <v>201435.68533333391</v>
      </c>
      <c r="DG21" s="12">
        <v>45859.118000000715</v>
      </c>
      <c r="DH21" s="5"/>
      <c r="DI21" s="6"/>
      <c r="DJ21" s="6"/>
      <c r="DK21" s="6"/>
      <c r="DL21" s="6"/>
      <c r="DM21" s="6"/>
      <c r="DN21" s="6"/>
      <c r="DO21" s="6"/>
      <c r="DP21" s="6"/>
      <c r="DQ21" s="6"/>
      <c r="DR21" s="6"/>
      <c r="DS21" s="6"/>
      <c r="DT21" s="6"/>
      <c r="DU21" s="6"/>
      <c r="DV21" s="6"/>
      <c r="DW21" s="6"/>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row>
    <row r="22" spans="1:172" ht="15.6">
      <c r="A22" s="5">
        <v>2012</v>
      </c>
      <c r="B22" s="5">
        <v>193400</v>
      </c>
      <c r="C22" s="5">
        <v>121700</v>
      </c>
      <c r="D22" s="5">
        <v>86800</v>
      </c>
      <c r="E22" s="100">
        <v>142700</v>
      </c>
      <c r="F22" s="13">
        <v>35984</v>
      </c>
      <c r="G22" s="13">
        <v>183401</v>
      </c>
      <c r="H22" s="13">
        <v>69821</v>
      </c>
      <c r="I22" s="13">
        <v>47221</v>
      </c>
      <c r="J22" s="101">
        <v>46900</v>
      </c>
      <c r="K22" s="101">
        <v>40344</v>
      </c>
      <c r="L22" s="13">
        <v>41913.370000000003</v>
      </c>
      <c r="M22" s="98">
        <v>70500</v>
      </c>
      <c r="N22" s="13">
        <v>51979</v>
      </c>
      <c r="O22" s="13">
        <v>24948</v>
      </c>
      <c r="P22" s="13">
        <v>86181.1</v>
      </c>
      <c r="Q22" s="13">
        <v>144355.64000000001</v>
      </c>
      <c r="R22" s="13">
        <v>36695.42</v>
      </c>
      <c r="S22" s="13">
        <v>76571.570000000007</v>
      </c>
      <c r="T22" s="13">
        <v>38474.5</v>
      </c>
      <c r="U22" s="13">
        <v>59280.08</v>
      </c>
      <c r="V22" s="13">
        <v>39546.94</v>
      </c>
      <c r="W22" s="13">
        <v>44752.800000000003</v>
      </c>
      <c r="X22" s="13">
        <v>13769.03</v>
      </c>
      <c r="Y22" s="13">
        <v>43241.91</v>
      </c>
      <c r="Z22" s="13">
        <v>28013.33</v>
      </c>
      <c r="AA22" s="8">
        <v>45572</v>
      </c>
      <c r="AB22" s="8">
        <v>44859</v>
      </c>
      <c r="AC22" s="8">
        <v>12436</v>
      </c>
      <c r="AD22" s="8">
        <v>30002</v>
      </c>
      <c r="AE22" s="8">
        <v>18700</v>
      </c>
      <c r="AF22" s="8">
        <v>19201</v>
      </c>
      <c r="AG22" s="8">
        <v>67899</v>
      </c>
      <c r="AH22" s="8">
        <v>17702</v>
      </c>
      <c r="AI22" s="8">
        <v>14075</v>
      </c>
      <c r="AJ22" s="8">
        <v>67941</v>
      </c>
      <c r="AK22" s="8">
        <v>36789</v>
      </c>
      <c r="AL22" s="8">
        <v>20345</v>
      </c>
      <c r="AM22" s="8">
        <v>37869</v>
      </c>
      <c r="AN22" s="8">
        <v>16017</v>
      </c>
      <c r="AO22" s="8">
        <v>17130</v>
      </c>
      <c r="AP22" s="8">
        <v>3238</v>
      </c>
      <c r="AQ22" s="8">
        <v>43470</v>
      </c>
      <c r="AR22" s="8">
        <v>23476.62</v>
      </c>
      <c r="AS22" s="8">
        <v>87126.81</v>
      </c>
      <c r="AT22" s="8">
        <v>92076</v>
      </c>
      <c r="AU22" s="5">
        <v>60637</v>
      </c>
      <c r="AV22" s="5">
        <v>18892</v>
      </c>
      <c r="AW22" s="8">
        <v>50885.364999999998</v>
      </c>
      <c r="AX22" s="8">
        <v>36822.58</v>
      </c>
      <c r="AY22" s="8">
        <v>83384</v>
      </c>
      <c r="AZ22" s="8">
        <v>19908</v>
      </c>
      <c r="BA22" s="8">
        <v>34823</v>
      </c>
      <c r="BB22" s="8">
        <v>100100</v>
      </c>
      <c r="BC22" s="8">
        <v>83362</v>
      </c>
      <c r="BD22" s="8">
        <v>25519</v>
      </c>
      <c r="BE22" s="8">
        <v>65349</v>
      </c>
      <c r="BF22" s="8">
        <v>46667</v>
      </c>
      <c r="BG22" s="8">
        <v>31083</v>
      </c>
      <c r="BH22" s="8">
        <v>37083</v>
      </c>
      <c r="BI22" s="8">
        <v>45394</v>
      </c>
      <c r="BJ22" s="8">
        <v>48486</v>
      </c>
      <c r="BK22" s="8">
        <v>20531.150000000001</v>
      </c>
      <c r="BL22" s="8">
        <v>21767.81</v>
      </c>
      <c r="BM22" s="8">
        <v>4327</v>
      </c>
      <c r="BN22" s="8">
        <v>21209</v>
      </c>
      <c r="BO22" s="8">
        <v>40100</v>
      </c>
      <c r="BP22" s="8">
        <v>4314</v>
      </c>
      <c r="BQ22" s="8">
        <v>86499</v>
      </c>
      <c r="BR22" s="8">
        <v>17054</v>
      </c>
      <c r="BS22" s="8">
        <v>60156</v>
      </c>
      <c r="BT22" s="8">
        <v>39364</v>
      </c>
      <c r="BU22" s="8">
        <v>20438</v>
      </c>
      <c r="BV22" s="8">
        <v>49085</v>
      </c>
      <c r="BW22" s="8">
        <v>47044</v>
      </c>
      <c r="BX22" s="8">
        <v>24582</v>
      </c>
      <c r="BY22" s="8">
        <v>40095</v>
      </c>
      <c r="BZ22" s="8">
        <v>4207</v>
      </c>
      <c r="CA22" s="8">
        <v>509800</v>
      </c>
      <c r="CB22" s="95">
        <v>56730</v>
      </c>
      <c r="CC22" s="98">
        <v>36594</v>
      </c>
      <c r="CD22" s="98">
        <v>111301</v>
      </c>
      <c r="CE22" s="95">
        <v>46571</v>
      </c>
      <c r="CF22" s="95">
        <v>19389</v>
      </c>
      <c r="CG22" s="98">
        <v>35973</v>
      </c>
      <c r="CH22" s="95">
        <v>21111</v>
      </c>
      <c r="CI22" s="98">
        <v>7859</v>
      </c>
      <c r="CJ22" s="95">
        <v>84414</v>
      </c>
      <c r="CK22" s="95">
        <v>51907</v>
      </c>
      <c r="CL22" s="95">
        <v>9230</v>
      </c>
      <c r="CM22" s="95">
        <v>27076</v>
      </c>
      <c r="CN22" s="98">
        <v>138162</v>
      </c>
      <c r="CO22" s="98">
        <v>56913</v>
      </c>
      <c r="CP22" s="95">
        <v>55375</v>
      </c>
      <c r="CQ22" s="98">
        <v>4899.2700000000004</v>
      </c>
      <c r="CR22" s="98">
        <v>1995.6</v>
      </c>
      <c r="CS22" s="98">
        <v>6423</v>
      </c>
      <c r="CT22" s="4">
        <v>113277.41</v>
      </c>
      <c r="CU22" s="4">
        <v>17520</v>
      </c>
      <c r="CV22" s="101">
        <v>29900.000000000004</v>
      </c>
      <c r="CW22" s="98">
        <v>17000</v>
      </c>
      <c r="CX22" s="98">
        <v>31500</v>
      </c>
      <c r="CY22" s="98">
        <v>7400</v>
      </c>
      <c r="CZ22" s="98">
        <v>9600</v>
      </c>
      <c r="DA22" s="98">
        <v>28500</v>
      </c>
      <c r="DB22" s="4">
        <v>70602.75</v>
      </c>
      <c r="DC22" s="4">
        <v>204043.19</v>
      </c>
      <c r="DD22" s="4">
        <v>85711.09</v>
      </c>
      <c r="DE22" s="4">
        <v>80645.38</v>
      </c>
      <c r="DF22" s="4">
        <v>184433.01</v>
      </c>
      <c r="DG22" s="13">
        <v>46531.53</v>
      </c>
      <c r="DH22" s="5"/>
      <c r="DI22" s="6"/>
      <c r="DJ22" s="6"/>
      <c r="DK22" s="6"/>
      <c r="DL22" s="6"/>
      <c r="DM22" s="6"/>
      <c r="DN22" s="6"/>
      <c r="DO22" s="6"/>
      <c r="DP22" s="6"/>
      <c r="DQ22" s="6"/>
      <c r="DR22" s="6"/>
      <c r="DS22" s="6"/>
      <c r="DT22" s="6"/>
      <c r="DU22" s="6"/>
      <c r="DV22" s="6"/>
      <c r="DW22" s="6"/>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row>
    <row r="23" spans="1:172" ht="15.6">
      <c r="A23" s="5">
        <v>2013</v>
      </c>
      <c r="B23" s="5">
        <v>172900</v>
      </c>
      <c r="C23" s="5">
        <v>112400</v>
      </c>
      <c r="D23" s="5">
        <v>83200</v>
      </c>
      <c r="E23" s="99">
        <v>134600</v>
      </c>
      <c r="F23" s="3">
        <v>35830</v>
      </c>
      <c r="G23" s="3">
        <v>164969</v>
      </c>
      <c r="H23" s="3">
        <v>63010</v>
      </c>
      <c r="I23" s="3">
        <v>43014</v>
      </c>
      <c r="J23" s="95">
        <v>44957</v>
      </c>
      <c r="K23" s="95">
        <v>44815</v>
      </c>
      <c r="L23" s="3">
        <v>45802.5</v>
      </c>
      <c r="M23" s="98">
        <v>63200</v>
      </c>
      <c r="N23" s="3">
        <v>50372</v>
      </c>
      <c r="O23" s="3">
        <v>24634</v>
      </c>
      <c r="P23" s="13">
        <v>82020.62</v>
      </c>
      <c r="Q23" s="13">
        <v>134629.64000000001</v>
      </c>
      <c r="R23" s="13">
        <v>34479.129999999997</v>
      </c>
      <c r="S23" s="13">
        <v>72959.87</v>
      </c>
      <c r="T23" s="13">
        <v>36806.230000000003</v>
      </c>
      <c r="U23" s="13">
        <v>59635.06</v>
      </c>
      <c r="V23" s="13">
        <v>37140.800000000003</v>
      </c>
      <c r="W23" s="13">
        <v>43358.76</v>
      </c>
      <c r="X23" s="13">
        <v>13686.96</v>
      </c>
      <c r="Y23" s="13">
        <v>37571.050000000003</v>
      </c>
      <c r="Z23" s="13">
        <v>26815.55</v>
      </c>
      <c r="AA23" s="8">
        <v>41483.1</v>
      </c>
      <c r="AB23" s="8">
        <v>43580.9</v>
      </c>
      <c r="AC23" s="8">
        <v>12050.6</v>
      </c>
      <c r="AD23" s="8">
        <v>29360.2</v>
      </c>
      <c r="AE23" s="8">
        <v>16969.599999999999</v>
      </c>
      <c r="AF23" s="8">
        <v>18266.8</v>
      </c>
      <c r="AG23" s="8">
        <v>60770.3</v>
      </c>
      <c r="AH23" s="8">
        <v>18522</v>
      </c>
      <c r="AI23" s="8">
        <v>13644.6</v>
      </c>
      <c r="AJ23" s="8">
        <v>64722.9</v>
      </c>
      <c r="AK23" s="8">
        <v>37937.5</v>
      </c>
      <c r="AL23" s="8">
        <v>19790.099999999999</v>
      </c>
      <c r="AM23" s="8">
        <v>36889</v>
      </c>
      <c r="AN23" s="8">
        <v>15883.3</v>
      </c>
      <c r="AO23" s="8">
        <v>17168.099999999999</v>
      </c>
      <c r="AP23" s="8">
        <v>3184.3</v>
      </c>
      <c r="AQ23" s="8">
        <v>40756</v>
      </c>
      <c r="AR23" s="8">
        <v>27954.28</v>
      </c>
      <c r="AS23" s="8">
        <v>90051.35</v>
      </c>
      <c r="AT23" s="8">
        <v>93820</v>
      </c>
      <c r="AU23" s="5">
        <v>58335</v>
      </c>
      <c r="AV23" s="5">
        <v>18937</v>
      </c>
      <c r="AW23" s="8">
        <v>52420.006999999998</v>
      </c>
      <c r="AX23" s="8">
        <v>35374.050000000003</v>
      </c>
      <c r="AY23" s="8">
        <v>71715</v>
      </c>
      <c r="AZ23" s="8">
        <v>19748</v>
      </c>
      <c r="BA23" s="8">
        <v>34386</v>
      </c>
      <c r="BB23" s="8">
        <v>96200</v>
      </c>
      <c r="BC23" s="8">
        <v>82400</v>
      </c>
      <c r="BD23" s="8">
        <v>25785</v>
      </c>
      <c r="BE23" s="8">
        <v>55077</v>
      </c>
      <c r="BF23" s="8">
        <v>43958</v>
      </c>
      <c r="BG23" s="8">
        <v>35752</v>
      </c>
      <c r="BH23" s="8">
        <v>34602</v>
      </c>
      <c r="BI23" s="8">
        <v>42991</v>
      </c>
      <c r="BJ23" s="8">
        <v>43985</v>
      </c>
      <c r="BK23" s="8">
        <v>17443.552</v>
      </c>
      <c r="BL23" s="8">
        <v>24009</v>
      </c>
      <c r="BM23" s="8">
        <v>7922</v>
      </c>
      <c r="BN23" s="8">
        <v>21173</v>
      </c>
      <c r="BO23" s="8">
        <v>41671</v>
      </c>
      <c r="BP23" s="8">
        <v>46242</v>
      </c>
      <c r="BQ23" s="8">
        <v>83738</v>
      </c>
      <c r="BR23" s="8">
        <v>15794</v>
      </c>
      <c r="BS23" s="8">
        <v>58231</v>
      </c>
      <c r="BT23" s="8">
        <v>37246</v>
      </c>
      <c r="BU23" s="8">
        <v>23280</v>
      </c>
      <c r="BV23" s="8">
        <v>51294</v>
      </c>
      <c r="BW23" s="8">
        <v>39244</v>
      </c>
      <c r="BX23" s="8">
        <v>23679</v>
      </c>
      <c r="BY23" s="8">
        <v>39017</v>
      </c>
      <c r="BZ23" s="8">
        <v>100173</v>
      </c>
      <c r="CA23" s="8">
        <v>494400</v>
      </c>
      <c r="CB23" s="95">
        <v>52040</v>
      </c>
      <c r="CC23" s="98">
        <v>30938</v>
      </c>
      <c r="CD23" s="98">
        <v>106256</v>
      </c>
      <c r="CE23" s="95">
        <v>41528</v>
      </c>
      <c r="CF23" s="95">
        <v>16039</v>
      </c>
      <c r="CG23" s="98">
        <v>35002</v>
      </c>
      <c r="CH23" s="95">
        <v>20930</v>
      </c>
      <c r="CI23" s="98">
        <v>6694</v>
      </c>
      <c r="CJ23" s="95">
        <v>103305</v>
      </c>
      <c r="CK23" s="95">
        <v>46698</v>
      </c>
      <c r="CL23" s="95">
        <v>7881</v>
      </c>
      <c r="CM23" s="95">
        <v>20775</v>
      </c>
      <c r="CN23" s="98">
        <v>106171</v>
      </c>
      <c r="CO23" s="98">
        <v>63979</v>
      </c>
      <c r="CP23" s="95">
        <v>20602</v>
      </c>
      <c r="CQ23" s="98">
        <v>4899.29</v>
      </c>
      <c r="CR23" s="98">
        <v>1968.78</v>
      </c>
      <c r="CS23" s="98">
        <v>6085</v>
      </c>
      <c r="CT23" s="4">
        <v>101669</v>
      </c>
      <c r="CU23" s="4">
        <v>17030</v>
      </c>
      <c r="CV23" s="95">
        <v>43900</v>
      </c>
      <c r="CW23" s="98">
        <v>15700</v>
      </c>
      <c r="CX23" s="98">
        <v>32400.000000000004</v>
      </c>
      <c r="CY23" s="98">
        <v>6800.0000000000009</v>
      </c>
      <c r="CZ23" s="98">
        <v>8200</v>
      </c>
      <c r="DA23" s="98">
        <v>28300</v>
      </c>
      <c r="DB23" s="4">
        <v>70532.639999999999</v>
      </c>
      <c r="DC23" s="4">
        <v>183321.23</v>
      </c>
      <c r="DD23" s="4">
        <v>93948.04</v>
      </c>
      <c r="DE23" s="4">
        <v>58940.06</v>
      </c>
      <c r="DF23" s="4">
        <v>181304.34</v>
      </c>
      <c r="DG23" s="13">
        <v>40182.410000000003</v>
      </c>
      <c r="DH23" s="5"/>
      <c r="DI23" s="6"/>
      <c r="DJ23" s="6"/>
      <c r="DK23" s="6"/>
      <c r="DL23" s="6"/>
      <c r="DM23" s="6"/>
      <c r="DN23" s="6"/>
      <c r="DO23" s="6"/>
      <c r="DP23" s="6"/>
      <c r="DQ23" s="6"/>
      <c r="DR23" s="6"/>
      <c r="DS23" s="6"/>
      <c r="DT23" s="6"/>
      <c r="DU23" s="6"/>
      <c r="DV23" s="6"/>
      <c r="DW23" s="6"/>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row>
    <row r="24" spans="1:172" ht="15.6">
      <c r="A24" s="5">
        <v>2014</v>
      </c>
      <c r="B24" s="5">
        <v>155400</v>
      </c>
      <c r="C24" s="5">
        <v>103900</v>
      </c>
      <c r="D24" s="5">
        <v>78800</v>
      </c>
      <c r="E24" s="100">
        <v>111100</v>
      </c>
      <c r="F24" s="5">
        <v>35308</v>
      </c>
      <c r="G24" s="5">
        <v>168413</v>
      </c>
      <c r="H24" s="5">
        <v>61812</v>
      </c>
      <c r="I24" s="5">
        <v>47569</v>
      </c>
      <c r="J24" s="98">
        <v>43055</v>
      </c>
      <c r="K24" s="98">
        <v>45519</v>
      </c>
      <c r="L24" s="5">
        <v>37414.51</v>
      </c>
      <c r="M24" s="98">
        <v>54600</v>
      </c>
      <c r="N24" s="5">
        <v>54224</v>
      </c>
      <c r="O24" s="5">
        <v>21413</v>
      </c>
      <c r="P24" s="13">
        <v>80349.41</v>
      </c>
      <c r="Q24" s="13">
        <v>118101.6</v>
      </c>
      <c r="R24" s="13">
        <v>34125.129999999997</v>
      </c>
      <c r="S24" s="13">
        <v>77133.11</v>
      </c>
      <c r="T24" s="13">
        <v>36520.559999999998</v>
      </c>
      <c r="U24" s="13">
        <v>64935.25</v>
      </c>
      <c r="V24" s="13">
        <v>35035.760000000002</v>
      </c>
      <c r="W24" s="13">
        <v>48068.86</v>
      </c>
      <c r="X24" s="13">
        <v>11481.66</v>
      </c>
      <c r="Y24" s="13">
        <v>28083.42</v>
      </c>
      <c r="Z24" s="13">
        <v>26248.34</v>
      </c>
      <c r="AA24" s="8">
        <v>42364.19</v>
      </c>
      <c r="AB24" s="8">
        <v>44621.24</v>
      </c>
      <c r="AC24" s="8">
        <v>12247.04</v>
      </c>
      <c r="AD24" s="8">
        <v>26452.38</v>
      </c>
      <c r="AE24" s="8">
        <v>16407.330000000002</v>
      </c>
      <c r="AF24" s="8">
        <v>17032.53</v>
      </c>
      <c r="AG24" s="8">
        <v>59491.89</v>
      </c>
      <c r="AH24" s="8">
        <v>20525.3</v>
      </c>
      <c r="AI24" s="8">
        <v>14279.27</v>
      </c>
      <c r="AJ24" s="8">
        <v>58818.75</v>
      </c>
      <c r="AK24" s="8">
        <v>38706</v>
      </c>
      <c r="AL24" s="8">
        <v>19357.080000000002</v>
      </c>
      <c r="AM24" s="8">
        <v>31435.599999999999</v>
      </c>
      <c r="AN24" s="8">
        <v>19880.97</v>
      </c>
      <c r="AO24" s="8">
        <v>16013.99</v>
      </c>
      <c r="AP24" s="8">
        <v>3008.86</v>
      </c>
      <c r="AQ24" s="8">
        <v>37049</v>
      </c>
      <c r="AR24" s="8">
        <v>29352.37</v>
      </c>
      <c r="AS24" s="8">
        <v>88038.6</v>
      </c>
      <c r="AT24" s="8">
        <v>79681</v>
      </c>
      <c r="AU24" s="5">
        <v>54292</v>
      </c>
      <c r="AV24" s="5">
        <v>22238</v>
      </c>
      <c r="AW24" s="8">
        <v>51365.177000000003</v>
      </c>
      <c r="AX24" s="8">
        <v>34918.019999999997</v>
      </c>
      <c r="AY24" s="8">
        <v>65333</v>
      </c>
      <c r="AZ24" s="8">
        <v>19708</v>
      </c>
      <c r="BA24" s="8">
        <v>35432</v>
      </c>
      <c r="BB24" s="8">
        <v>84500</v>
      </c>
      <c r="BC24" s="8">
        <v>65513</v>
      </c>
      <c r="BD24" s="8">
        <v>17500</v>
      </c>
      <c r="BE24" s="8">
        <v>72298</v>
      </c>
      <c r="BF24" s="8">
        <v>36726</v>
      </c>
      <c r="BG24" s="8">
        <v>32875</v>
      </c>
      <c r="BH24" s="8">
        <v>34602</v>
      </c>
      <c r="BI24" s="8">
        <v>39800</v>
      </c>
      <c r="BJ24" s="8">
        <v>46842</v>
      </c>
      <c r="BK24" s="8">
        <v>15339</v>
      </c>
      <c r="BL24" s="8">
        <v>23510</v>
      </c>
      <c r="BM24" s="8">
        <v>8017</v>
      </c>
      <c r="BN24" s="8">
        <v>19576</v>
      </c>
      <c r="BO24" s="8">
        <v>41000</v>
      </c>
      <c r="BP24" s="8">
        <v>41478</v>
      </c>
      <c r="BQ24" s="8">
        <v>75889</v>
      </c>
      <c r="BR24" s="8">
        <v>15225</v>
      </c>
      <c r="BS24" s="8">
        <v>53782</v>
      </c>
      <c r="BT24" s="8">
        <v>38704</v>
      </c>
      <c r="BU24" s="8">
        <v>26369</v>
      </c>
      <c r="BV24" s="8">
        <v>47525</v>
      </c>
      <c r="BW24" s="8">
        <v>38256</v>
      </c>
      <c r="BX24" s="8">
        <v>23654</v>
      </c>
      <c r="BY24" s="8">
        <v>37677</v>
      </c>
      <c r="BZ24" s="8">
        <v>94980</v>
      </c>
      <c r="CA24" s="8">
        <v>474800</v>
      </c>
      <c r="CB24" s="95">
        <v>50754</v>
      </c>
      <c r="CC24" s="98">
        <v>24761</v>
      </c>
      <c r="CD24" s="98">
        <v>107066</v>
      </c>
      <c r="CE24" s="95">
        <v>33745</v>
      </c>
      <c r="CF24" s="95">
        <v>20009</v>
      </c>
      <c r="CG24" s="98">
        <v>34586</v>
      </c>
      <c r="CH24" s="95">
        <v>18151</v>
      </c>
      <c r="CI24" s="98">
        <v>6765</v>
      </c>
      <c r="CJ24" s="95">
        <v>92236</v>
      </c>
      <c r="CK24" s="95">
        <v>42721</v>
      </c>
      <c r="CL24" s="95">
        <v>7090</v>
      </c>
      <c r="CM24" s="95">
        <v>21192</v>
      </c>
      <c r="CN24" s="98">
        <v>91234</v>
      </c>
      <c r="CO24" s="98">
        <v>44993</v>
      </c>
      <c r="CP24" s="95">
        <v>48069</v>
      </c>
      <c r="CQ24" s="98">
        <v>5933.15</v>
      </c>
      <c r="CR24" s="98">
        <v>1709.29</v>
      </c>
      <c r="CS24" s="98">
        <v>6107</v>
      </c>
      <c r="CT24" s="4">
        <v>61456</v>
      </c>
      <c r="CU24" s="4">
        <v>15690</v>
      </c>
      <c r="CV24" s="98">
        <v>46766</v>
      </c>
      <c r="CW24" s="98">
        <v>15333.000000000002</v>
      </c>
      <c r="CX24" s="98">
        <v>27976</v>
      </c>
      <c r="CY24" s="98">
        <v>6787</v>
      </c>
      <c r="CZ24" s="98">
        <v>8351</v>
      </c>
      <c r="DA24" s="98">
        <v>27184</v>
      </c>
      <c r="DB24" s="4">
        <v>57192.29</v>
      </c>
      <c r="DC24" s="4">
        <v>156849.5</v>
      </c>
      <c r="DD24" s="4">
        <v>96579.7</v>
      </c>
      <c r="DE24" s="4">
        <v>51517.95</v>
      </c>
      <c r="DF24" s="4">
        <v>132279.24</v>
      </c>
      <c r="DG24" s="13">
        <v>27431.07</v>
      </c>
      <c r="DH24" s="5"/>
      <c r="DI24" s="6"/>
      <c r="DJ24" s="6"/>
      <c r="DK24" s="6"/>
      <c r="DL24" s="6"/>
      <c r="DM24" s="6"/>
      <c r="DN24" s="6"/>
      <c r="DO24" s="6"/>
      <c r="DP24" s="6"/>
      <c r="DQ24" s="6"/>
      <c r="DR24" s="6"/>
      <c r="DS24" s="6"/>
      <c r="DT24" s="6"/>
      <c r="DU24" s="6"/>
      <c r="DV24" s="6"/>
      <c r="DW24" s="6"/>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row>
    <row r="25" spans="1:172" ht="15.6">
      <c r="A25" s="5">
        <v>2015</v>
      </c>
      <c r="B25" s="5">
        <v>104900</v>
      </c>
      <c r="C25" s="13">
        <v>101021.16</v>
      </c>
      <c r="D25" s="5">
        <v>76100</v>
      </c>
      <c r="E25" s="100">
        <v>102200</v>
      </c>
      <c r="F25" s="13">
        <v>34420</v>
      </c>
      <c r="G25" s="13">
        <v>150010</v>
      </c>
      <c r="H25" s="13">
        <v>55062</v>
      </c>
      <c r="I25" s="13">
        <v>41579</v>
      </c>
      <c r="J25" s="101">
        <v>68500</v>
      </c>
      <c r="K25" s="101">
        <v>41338</v>
      </c>
      <c r="L25" s="13">
        <v>38578.269999999997</v>
      </c>
      <c r="M25" s="98">
        <v>46300</v>
      </c>
      <c r="N25" s="13">
        <v>48822</v>
      </c>
      <c r="O25" s="13">
        <v>21301</v>
      </c>
      <c r="P25" s="13">
        <v>63814.47</v>
      </c>
      <c r="Q25" s="13">
        <v>101979.58</v>
      </c>
      <c r="R25" s="13">
        <v>37316.449999999997</v>
      </c>
      <c r="S25" s="13">
        <v>67923.960000000006</v>
      </c>
      <c r="T25" s="13">
        <v>38148.78</v>
      </c>
      <c r="U25" s="13">
        <v>59979.68</v>
      </c>
      <c r="V25" s="13">
        <v>39542.43</v>
      </c>
      <c r="W25" s="13">
        <v>46791.93</v>
      </c>
      <c r="X25" s="13">
        <v>12379.48</v>
      </c>
      <c r="Y25" s="13">
        <v>31867.63</v>
      </c>
      <c r="Z25" s="13">
        <v>24228.47</v>
      </c>
      <c r="AA25" s="8">
        <v>40828.65</v>
      </c>
      <c r="AB25" s="8">
        <v>45319.95</v>
      </c>
      <c r="AC25" s="8">
        <v>12660.45</v>
      </c>
      <c r="AD25" s="8">
        <v>25896.99</v>
      </c>
      <c r="AE25" s="8">
        <v>15925.77</v>
      </c>
      <c r="AF25" s="8">
        <v>16827.080000000002</v>
      </c>
      <c r="AG25" s="8">
        <v>60933.96</v>
      </c>
      <c r="AH25" s="8">
        <v>18515.54</v>
      </c>
      <c r="AI25" s="8">
        <v>14290.22</v>
      </c>
      <c r="AJ25" s="8">
        <v>48713.42</v>
      </c>
      <c r="AK25" s="8">
        <v>38064.120000000003</v>
      </c>
      <c r="AL25" s="8">
        <v>19195.43</v>
      </c>
      <c r="AM25" s="8">
        <v>27813</v>
      </c>
      <c r="AN25" s="8">
        <v>17344.89</v>
      </c>
      <c r="AO25" s="8">
        <v>14738.07</v>
      </c>
      <c r="AP25" s="8">
        <v>2971.33</v>
      </c>
      <c r="AQ25" s="8">
        <v>30399</v>
      </c>
      <c r="AR25" s="8">
        <v>29514.89</v>
      </c>
      <c r="AS25" s="8">
        <v>83117.460000000006</v>
      </c>
      <c r="AT25" s="8">
        <v>79995</v>
      </c>
      <c r="AU25" s="5">
        <v>54027</v>
      </c>
      <c r="AV25" s="5">
        <v>21565</v>
      </c>
      <c r="AW25" s="8">
        <v>57430.629000000001</v>
      </c>
      <c r="AX25" s="8">
        <v>38322.28</v>
      </c>
      <c r="AY25" s="8">
        <v>66593</v>
      </c>
      <c r="AZ25" s="8">
        <v>19676</v>
      </c>
      <c r="BA25" s="8">
        <v>35021.5</v>
      </c>
      <c r="BB25" s="8">
        <v>75000</v>
      </c>
      <c r="BC25" s="8">
        <v>63048</v>
      </c>
      <c r="BD25" s="8">
        <v>15900</v>
      </c>
      <c r="BE25" s="8">
        <v>72771</v>
      </c>
      <c r="BF25" s="8">
        <v>33617</v>
      </c>
      <c r="BG25" s="8">
        <v>38776</v>
      </c>
      <c r="BH25" s="8">
        <v>34602</v>
      </c>
      <c r="BI25" s="8">
        <v>34081</v>
      </c>
      <c r="BJ25" s="8">
        <v>39744</v>
      </c>
      <c r="BK25" s="8">
        <v>16746</v>
      </c>
      <c r="BL25" s="8">
        <v>22400</v>
      </c>
      <c r="BM25" s="8">
        <v>2776.6410000000001</v>
      </c>
      <c r="BN25" s="8">
        <v>15952</v>
      </c>
      <c r="BO25" s="8">
        <v>36464</v>
      </c>
      <c r="BP25" s="8">
        <v>38038</v>
      </c>
      <c r="BQ25" s="8">
        <v>73232</v>
      </c>
      <c r="BR25" s="8">
        <v>15612</v>
      </c>
      <c r="BS25" s="8">
        <v>43084</v>
      </c>
      <c r="BT25" s="8">
        <v>33333</v>
      </c>
      <c r="BU25" s="8">
        <v>25652</v>
      </c>
      <c r="BV25" s="8">
        <v>44136</v>
      </c>
      <c r="BW25" s="8">
        <v>36337</v>
      </c>
      <c r="BX25" s="8">
        <v>22303</v>
      </c>
      <c r="BY25" s="8">
        <v>39561</v>
      </c>
      <c r="BZ25" s="8">
        <v>87777</v>
      </c>
      <c r="CA25" s="8">
        <v>426800</v>
      </c>
      <c r="CB25" s="95">
        <v>37224</v>
      </c>
      <c r="CC25" s="98">
        <v>17732</v>
      </c>
      <c r="CD25" s="98">
        <v>82227</v>
      </c>
      <c r="CE25" s="95">
        <v>30076</v>
      </c>
      <c r="CF25" s="95">
        <v>18570</v>
      </c>
      <c r="CG25" s="98">
        <v>32026</v>
      </c>
      <c r="CH25" s="95">
        <v>18807</v>
      </c>
      <c r="CI25" s="98">
        <v>6658</v>
      </c>
      <c r="CJ25" s="95">
        <v>70516</v>
      </c>
      <c r="CK25" s="95">
        <v>45402</v>
      </c>
      <c r="CL25" s="95">
        <v>7091</v>
      </c>
      <c r="CM25" s="95">
        <v>20159</v>
      </c>
      <c r="CN25" s="98">
        <v>84078</v>
      </c>
      <c r="CO25" s="98">
        <v>41366</v>
      </c>
      <c r="CP25" s="95">
        <v>45767</v>
      </c>
      <c r="CQ25" s="98">
        <v>5277</v>
      </c>
      <c r="CR25" s="98">
        <v>2037.85</v>
      </c>
      <c r="CS25" s="98">
        <v>6590</v>
      </c>
      <c r="CT25" s="4">
        <v>74017</v>
      </c>
      <c r="CU25" s="4">
        <v>94600</v>
      </c>
      <c r="CV25" s="101">
        <v>32386</v>
      </c>
      <c r="CW25" s="98">
        <v>14131</v>
      </c>
      <c r="CX25" s="98">
        <v>25273</v>
      </c>
      <c r="CY25" s="98">
        <v>6748</v>
      </c>
      <c r="CZ25" s="98">
        <v>7718</v>
      </c>
      <c r="DA25" s="98">
        <v>26743</v>
      </c>
      <c r="DB25" s="4">
        <v>40373.06</v>
      </c>
      <c r="DC25" s="4">
        <v>136992.79</v>
      </c>
      <c r="DD25" s="4">
        <v>74921.05</v>
      </c>
      <c r="DE25" s="4">
        <v>33221.46</v>
      </c>
      <c r="DF25" s="4">
        <v>123308.44</v>
      </c>
      <c r="DG25" s="13">
        <v>24659.46</v>
      </c>
      <c r="DH25" s="5"/>
      <c r="DI25" s="6"/>
      <c r="DJ25" s="6"/>
      <c r="DK25" s="6"/>
      <c r="DL25" s="6"/>
      <c r="DM25" s="6"/>
      <c r="DN25" s="6"/>
      <c r="DO25" s="6"/>
      <c r="DP25" s="6"/>
      <c r="DQ25" s="6"/>
      <c r="DR25" s="6"/>
      <c r="DS25" s="6"/>
      <c r="DT25" s="6"/>
      <c r="DU25" s="6"/>
      <c r="DV25" s="6"/>
      <c r="DW25" s="6"/>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row>
    <row r="26" spans="1:172" ht="15.6">
      <c r="A26" s="5">
        <v>2016</v>
      </c>
      <c r="B26" s="5">
        <v>67400</v>
      </c>
      <c r="C26" s="5">
        <v>28600</v>
      </c>
      <c r="D26" s="5">
        <v>61600</v>
      </c>
      <c r="E26" s="100">
        <v>85000</v>
      </c>
      <c r="F26" s="5">
        <v>31683</v>
      </c>
      <c r="G26" s="5">
        <v>108706</v>
      </c>
      <c r="H26" s="5">
        <v>41910</v>
      </c>
      <c r="I26" s="5">
        <v>36705</v>
      </c>
      <c r="J26" s="98">
        <v>25200</v>
      </c>
      <c r="K26" s="98">
        <v>29700</v>
      </c>
      <c r="L26" s="5">
        <v>28069.8</v>
      </c>
      <c r="M26" s="98">
        <v>32500</v>
      </c>
      <c r="N26" s="5">
        <v>15106</v>
      </c>
      <c r="O26" s="5">
        <v>15127</v>
      </c>
      <c r="P26" s="13">
        <v>39499.120000000003</v>
      </c>
      <c r="Q26" s="13">
        <v>41926.94</v>
      </c>
      <c r="R26" s="13">
        <v>28297.77</v>
      </c>
      <c r="S26" s="13">
        <v>27437.37</v>
      </c>
      <c r="T26" s="13">
        <v>28297.77</v>
      </c>
      <c r="U26" s="13">
        <v>27499.08</v>
      </c>
      <c r="V26" s="13">
        <v>16320.7</v>
      </c>
      <c r="W26" s="13">
        <v>22609.200000000001</v>
      </c>
      <c r="X26" s="13">
        <v>1925.05</v>
      </c>
      <c r="Y26" s="13">
        <v>13174.43</v>
      </c>
      <c r="Z26" s="13">
        <v>11615.6</v>
      </c>
      <c r="AA26" s="8">
        <v>9010.7800000000007</v>
      </c>
      <c r="AB26" s="8">
        <v>29032.5</v>
      </c>
      <c r="AC26" s="8">
        <v>8934.9699999999993</v>
      </c>
      <c r="AD26" s="8">
        <v>25618.42</v>
      </c>
      <c r="AE26" s="8">
        <v>5661.57</v>
      </c>
      <c r="AF26" s="8">
        <v>14831.3</v>
      </c>
      <c r="AG26" s="8">
        <v>35363.18</v>
      </c>
      <c r="AH26" s="8">
        <v>11208.37</v>
      </c>
      <c r="AI26" s="8">
        <v>4399.3100000000004</v>
      </c>
      <c r="AJ26" s="8">
        <v>18946.740000000002</v>
      </c>
      <c r="AK26" s="8">
        <v>31872.34</v>
      </c>
      <c r="AL26" s="8">
        <v>8640.4699999999993</v>
      </c>
      <c r="AM26" s="8">
        <v>12343.12</v>
      </c>
      <c r="AN26" s="8">
        <v>5556.18</v>
      </c>
      <c r="AO26" s="8">
        <v>8022.81</v>
      </c>
      <c r="AP26" s="8">
        <v>2919.78</v>
      </c>
      <c r="AQ26" s="8">
        <v>13800</v>
      </c>
      <c r="AR26" s="8">
        <v>10700.04</v>
      </c>
      <c r="AS26" s="8">
        <v>36747.699999999997</v>
      </c>
      <c r="AT26" s="8">
        <v>29042</v>
      </c>
      <c r="AU26" s="5">
        <v>32136</v>
      </c>
      <c r="AV26" s="5">
        <v>7438</v>
      </c>
      <c r="AW26" s="8">
        <v>31380</v>
      </c>
      <c r="AX26" s="8">
        <v>25081.31</v>
      </c>
      <c r="AY26" s="8">
        <v>394241</v>
      </c>
      <c r="AZ26" s="8">
        <v>15965</v>
      </c>
      <c r="BA26" s="8">
        <v>20991</v>
      </c>
      <c r="BB26" s="8">
        <v>17900</v>
      </c>
      <c r="BC26" s="8">
        <v>23157</v>
      </c>
      <c r="BD26" s="8">
        <v>9600</v>
      </c>
      <c r="BE26" s="8">
        <v>25997</v>
      </c>
      <c r="BF26" s="8">
        <v>25264</v>
      </c>
      <c r="BG26" s="8">
        <v>8392</v>
      </c>
      <c r="BH26" s="8">
        <v>13368</v>
      </c>
      <c r="BI26" s="8">
        <v>18097</v>
      </c>
      <c r="BJ26" s="8">
        <v>8990</v>
      </c>
      <c r="BK26" s="8">
        <v>7804</v>
      </c>
      <c r="BL26" s="8">
        <v>12600</v>
      </c>
      <c r="BM26" s="8">
        <v>759</v>
      </c>
      <c r="BN26" s="8">
        <v>6634</v>
      </c>
      <c r="BO26" s="8">
        <v>24142</v>
      </c>
      <c r="BP26" s="8">
        <v>32179</v>
      </c>
      <c r="BQ26" s="8">
        <v>51706</v>
      </c>
      <c r="BR26" s="8">
        <v>13546</v>
      </c>
      <c r="BS26" s="8">
        <v>19469</v>
      </c>
      <c r="BT26" s="8">
        <v>17436</v>
      </c>
      <c r="BU26" s="8">
        <v>15614</v>
      </c>
      <c r="BV26" s="8">
        <v>16008</v>
      </c>
      <c r="BW26" s="8">
        <v>14212</v>
      </c>
      <c r="BX26" s="8">
        <v>8956</v>
      </c>
      <c r="BY26" s="8">
        <v>12502</v>
      </c>
      <c r="BZ26" s="8">
        <v>43440</v>
      </c>
      <c r="CA26" s="8">
        <v>111400</v>
      </c>
      <c r="CB26" s="95">
        <v>24467.7</v>
      </c>
      <c r="CC26" s="98">
        <v>8105</v>
      </c>
      <c r="CD26" s="98">
        <v>51305</v>
      </c>
      <c r="CE26" s="95">
        <v>25045</v>
      </c>
      <c r="CF26" s="95">
        <v>13705</v>
      </c>
      <c r="CG26" s="98">
        <v>9294</v>
      </c>
      <c r="CH26" s="95">
        <v>6188</v>
      </c>
      <c r="CI26" s="98">
        <v>2922.22</v>
      </c>
      <c r="CJ26" s="95">
        <v>50084</v>
      </c>
      <c r="CK26" s="95">
        <v>41716</v>
      </c>
      <c r="CL26" s="97">
        <v>21025.9851763515</v>
      </c>
      <c r="CM26" s="97">
        <v>16224.9740337082</v>
      </c>
      <c r="CN26" s="98">
        <v>41366</v>
      </c>
      <c r="CO26" s="98">
        <v>24141</v>
      </c>
      <c r="CP26" s="97">
        <v>16618.884724534299</v>
      </c>
      <c r="CQ26" s="98">
        <v>3581</v>
      </c>
      <c r="CR26" s="98">
        <v>2220.7399999999998</v>
      </c>
      <c r="CS26" s="98">
        <v>2900</v>
      </c>
      <c r="CT26" s="4">
        <v>80083</v>
      </c>
      <c r="CU26" s="4">
        <v>14480</v>
      </c>
      <c r="CV26" s="98">
        <v>32085</v>
      </c>
      <c r="CW26" s="98">
        <v>11914</v>
      </c>
      <c r="CX26" s="98">
        <v>18663</v>
      </c>
      <c r="CY26" s="98">
        <v>6744</v>
      </c>
      <c r="CZ26" s="98">
        <v>6034.0000000000009</v>
      </c>
      <c r="DA26" s="98">
        <v>15532.999999999998</v>
      </c>
      <c r="DB26" s="4">
        <v>50630.64</v>
      </c>
      <c r="DC26" s="4">
        <v>78915.67</v>
      </c>
      <c r="DD26" s="4">
        <v>46347.46</v>
      </c>
      <c r="DE26" s="4">
        <v>17159.150000000001</v>
      </c>
      <c r="DF26" s="4">
        <v>95265.84</v>
      </c>
      <c r="DG26" s="13">
        <v>14126.13</v>
      </c>
      <c r="DH26" s="5"/>
      <c r="DI26" s="6"/>
      <c r="DJ26" s="6"/>
      <c r="DK26" s="6"/>
      <c r="DL26" s="6"/>
      <c r="DM26" s="6"/>
      <c r="DN26" s="6"/>
      <c r="DO26" s="6"/>
      <c r="DP26" s="6"/>
      <c r="DQ26" s="6"/>
      <c r="DR26" s="6"/>
      <c r="DS26" s="6"/>
      <c r="DT26" s="6"/>
      <c r="DU26" s="6"/>
      <c r="DV26" s="6"/>
      <c r="DW26" s="6"/>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row>
    <row r="27" spans="1:172" ht="15.6">
      <c r="A27" s="5">
        <v>2017</v>
      </c>
      <c r="B27" s="5">
        <v>12700</v>
      </c>
      <c r="C27" s="5">
        <v>15400</v>
      </c>
      <c r="D27" s="5">
        <v>50199.999999999993</v>
      </c>
      <c r="E27" s="100">
        <v>60200</v>
      </c>
      <c r="F27" s="5">
        <v>28167</v>
      </c>
      <c r="G27" s="5">
        <v>84388</v>
      </c>
      <c r="H27" s="5">
        <v>36181</v>
      </c>
      <c r="I27" s="5">
        <v>18165</v>
      </c>
      <c r="J27" s="98">
        <v>18300</v>
      </c>
      <c r="K27" s="98">
        <v>19117</v>
      </c>
      <c r="L27" s="5">
        <v>18883.8</v>
      </c>
      <c r="M27" s="98">
        <v>9000</v>
      </c>
      <c r="N27" s="5">
        <v>11721</v>
      </c>
      <c r="O27" s="5">
        <v>23425</v>
      </c>
      <c r="P27" s="13">
        <v>26496.61</v>
      </c>
      <c r="Q27" s="13">
        <v>25535.48</v>
      </c>
      <c r="R27" s="13">
        <v>11887.69</v>
      </c>
      <c r="S27" s="13">
        <v>22516.29</v>
      </c>
      <c r="T27" s="13">
        <v>22116.63</v>
      </c>
      <c r="U27" s="13">
        <v>16092.08</v>
      </c>
      <c r="V27" s="13">
        <v>14941.29</v>
      </c>
      <c r="W27" s="13">
        <v>18936.830000000002</v>
      </c>
      <c r="X27" s="13">
        <v>1666.17</v>
      </c>
      <c r="Y27" s="13">
        <v>10958.01</v>
      </c>
      <c r="Z27" s="13">
        <v>9500.24</v>
      </c>
      <c r="AA27" s="8">
        <v>9379.39</v>
      </c>
      <c r="AB27" s="8">
        <v>11867.79</v>
      </c>
      <c r="AC27" s="8">
        <v>15946.42</v>
      </c>
      <c r="AD27" s="8">
        <v>12623.1</v>
      </c>
      <c r="AE27" s="8">
        <v>3632.85</v>
      </c>
      <c r="AF27" s="8">
        <v>19770.490000000002</v>
      </c>
      <c r="AG27" s="8">
        <v>29315.57</v>
      </c>
      <c r="AH27" s="8">
        <v>6495.96</v>
      </c>
      <c r="AI27" s="8">
        <v>2608.0100000000002</v>
      </c>
      <c r="AJ27" s="8">
        <v>17221.84</v>
      </c>
      <c r="AK27" s="8">
        <v>21424.720000000001</v>
      </c>
      <c r="AL27" s="8">
        <v>10992.54</v>
      </c>
      <c r="AM27" s="8">
        <v>11467.57</v>
      </c>
      <c r="AN27" s="8">
        <v>7414.23</v>
      </c>
      <c r="AO27" s="8">
        <v>6541.04</v>
      </c>
      <c r="AP27" s="8">
        <v>2888.42</v>
      </c>
      <c r="AQ27" s="8">
        <v>12128</v>
      </c>
      <c r="AR27" s="8">
        <v>9410.75</v>
      </c>
      <c r="AS27" s="8">
        <v>20807.84</v>
      </c>
      <c r="AT27" s="8">
        <v>15858</v>
      </c>
      <c r="AU27" s="5">
        <v>25148</v>
      </c>
      <c r="AV27" s="5">
        <v>5292</v>
      </c>
      <c r="AW27" s="8">
        <v>26416</v>
      </c>
      <c r="AX27" s="8">
        <v>18390.82</v>
      </c>
      <c r="AY27" s="8">
        <v>40599</v>
      </c>
      <c r="AZ27" s="8">
        <v>8430</v>
      </c>
      <c r="BA27" s="8">
        <v>16791</v>
      </c>
      <c r="BB27" s="8">
        <v>14000</v>
      </c>
      <c r="BC27" s="8">
        <v>16791</v>
      </c>
      <c r="BD27" s="8">
        <v>16007</v>
      </c>
      <c r="BE27" s="8">
        <v>21707</v>
      </c>
      <c r="BF27" s="8">
        <v>8214</v>
      </c>
      <c r="BG27" s="8">
        <v>6057.3851000000004</v>
      </c>
      <c r="BH27" s="8">
        <v>9350</v>
      </c>
      <c r="BI27" s="8">
        <v>9303</v>
      </c>
      <c r="BJ27" s="8">
        <v>8861</v>
      </c>
      <c r="BK27" s="8">
        <v>5097.4966999999997</v>
      </c>
      <c r="BL27" s="8">
        <v>4286</v>
      </c>
      <c r="BM27" s="8">
        <v>287</v>
      </c>
      <c r="BN27" s="8">
        <v>3532</v>
      </c>
      <c r="BO27" s="8">
        <v>19966</v>
      </c>
      <c r="BP27" s="8">
        <v>28381</v>
      </c>
      <c r="BQ27" s="8">
        <v>18317</v>
      </c>
      <c r="BR27" s="8">
        <v>10181</v>
      </c>
      <c r="BS27" s="8">
        <v>13858</v>
      </c>
      <c r="BT27" s="8">
        <v>8377</v>
      </c>
      <c r="BU27" s="8">
        <v>2141</v>
      </c>
      <c r="BV27" s="8">
        <v>6389</v>
      </c>
      <c r="BW27" s="8">
        <v>8557</v>
      </c>
      <c r="BX27" s="8">
        <v>4188</v>
      </c>
      <c r="BY27" s="8">
        <v>7401</v>
      </c>
      <c r="BZ27" s="8">
        <v>14241</v>
      </c>
      <c r="CA27" s="8">
        <v>104900</v>
      </c>
      <c r="CB27" s="95">
        <v>13850.1</v>
      </c>
      <c r="CC27" s="98">
        <v>2833</v>
      </c>
      <c r="CD27" s="98">
        <v>51305</v>
      </c>
      <c r="CE27" s="95">
        <v>12752</v>
      </c>
      <c r="CF27" s="97">
        <v>18132.653061224501</v>
      </c>
      <c r="CG27" s="98">
        <v>7038</v>
      </c>
      <c r="CH27" s="95">
        <v>4251</v>
      </c>
      <c r="CI27" s="98">
        <v>2922.22</v>
      </c>
      <c r="CJ27" s="95">
        <v>44260</v>
      </c>
      <c r="CK27" s="95">
        <v>32886</v>
      </c>
      <c r="CL27" s="97">
        <v>14433.7697343088</v>
      </c>
      <c r="CM27" s="95">
        <v>10390</v>
      </c>
      <c r="CN27" s="98">
        <v>26733</v>
      </c>
      <c r="CO27" s="98">
        <v>12026</v>
      </c>
      <c r="CP27" s="95">
        <v>17140</v>
      </c>
      <c r="CQ27" s="98">
        <v>2697</v>
      </c>
      <c r="CR27" s="98">
        <v>2526.5</v>
      </c>
      <c r="CS27" s="98">
        <v>2578.37</v>
      </c>
      <c r="CT27" s="4">
        <v>50882</v>
      </c>
      <c r="CU27" s="4">
        <v>10010</v>
      </c>
      <c r="CV27" s="98">
        <v>32500</v>
      </c>
      <c r="CW27" s="98">
        <v>9300</v>
      </c>
      <c r="CX27" s="98">
        <v>10900</v>
      </c>
      <c r="CY27" s="98">
        <v>4500</v>
      </c>
      <c r="CZ27" s="98">
        <v>5800</v>
      </c>
      <c r="DA27" s="98">
        <v>2800.0000000000005</v>
      </c>
      <c r="DB27" s="4">
        <v>16757.88</v>
      </c>
      <c r="DC27" s="4">
        <v>129604.27</v>
      </c>
      <c r="DD27" s="4">
        <v>45932.74</v>
      </c>
      <c r="DE27" s="4">
        <v>22506.5</v>
      </c>
      <c r="DF27" s="4">
        <v>105842.69</v>
      </c>
      <c r="DG27" s="13">
        <v>13364.86</v>
      </c>
      <c r="DH27" s="5"/>
      <c r="DI27" s="6"/>
      <c r="DJ27" s="6"/>
      <c r="DK27" s="6"/>
      <c r="DL27" s="6"/>
      <c r="DM27" s="6"/>
      <c r="DN27" s="6"/>
      <c r="DO27" s="6"/>
      <c r="DP27" s="6"/>
      <c r="DQ27" s="6"/>
      <c r="DR27" s="6"/>
      <c r="DS27" s="6"/>
      <c r="DT27" s="6"/>
      <c r="DU27" s="6"/>
      <c r="DV27" s="6"/>
      <c r="DW27" s="6"/>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row>
    <row r="28" spans="1:172" ht="15.6">
      <c r="A28" s="5">
        <v>2018</v>
      </c>
      <c r="B28" s="5">
        <v>9100</v>
      </c>
      <c r="C28" s="5">
        <v>15404.15</v>
      </c>
      <c r="D28" s="5">
        <v>40199.999999999993</v>
      </c>
      <c r="E28" s="100">
        <v>18200</v>
      </c>
      <c r="F28" s="5">
        <v>22888</v>
      </c>
      <c r="G28" s="5">
        <v>61674</v>
      </c>
      <c r="H28" s="5">
        <v>34388</v>
      </c>
      <c r="I28" s="5">
        <v>9501</v>
      </c>
      <c r="J28" s="98">
        <v>11200</v>
      </c>
      <c r="K28" s="98">
        <v>11425</v>
      </c>
      <c r="L28" s="5">
        <v>12324.3</v>
      </c>
      <c r="M28" s="98">
        <v>7100</v>
      </c>
      <c r="N28" s="5">
        <v>10580</v>
      </c>
      <c r="O28" s="5">
        <v>8486</v>
      </c>
      <c r="P28" s="13">
        <v>17165.66</v>
      </c>
      <c r="Q28" s="13">
        <v>16099.8</v>
      </c>
      <c r="R28" s="13">
        <v>7046.16</v>
      </c>
      <c r="S28" s="13">
        <v>18556.29</v>
      </c>
      <c r="T28" s="13">
        <v>18756.63</v>
      </c>
      <c r="U28" s="13">
        <v>11073.67</v>
      </c>
      <c r="V28" s="13">
        <v>11871.09</v>
      </c>
      <c r="W28" s="13">
        <v>12321.88</v>
      </c>
      <c r="X28" s="13">
        <v>1393.34</v>
      </c>
      <c r="Y28" s="13">
        <v>8003.94</v>
      </c>
      <c r="Z28" s="13">
        <v>6908.12</v>
      </c>
      <c r="AA28" s="8">
        <v>8762.66</v>
      </c>
      <c r="AB28" s="8">
        <v>11205.04</v>
      </c>
      <c r="AC28" s="8">
        <v>13809.17</v>
      </c>
      <c r="AD28" s="8">
        <v>6882.45</v>
      </c>
      <c r="AE28" s="8">
        <v>2706.94</v>
      </c>
      <c r="AF28" s="8">
        <v>18484.310000000001</v>
      </c>
      <c r="AG28" s="8">
        <v>25032</v>
      </c>
      <c r="AH28" s="8">
        <v>6654.23</v>
      </c>
      <c r="AI28" s="8">
        <v>2300.91</v>
      </c>
      <c r="AJ28" s="8">
        <v>15563.81</v>
      </c>
      <c r="AK28" s="8">
        <v>13128.36</v>
      </c>
      <c r="AL28" s="8">
        <v>9543.16</v>
      </c>
      <c r="AM28" s="8">
        <v>8320.9</v>
      </c>
      <c r="AN28" s="8">
        <v>8236.64</v>
      </c>
      <c r="AO28" s="8">
        <v>5773.94</v>
      </c>
      <c r="AP28" s="8">
        <v>2837.52</v>
      </c>
      <c r="AQ28" s="8">
        <v>6540</v>
      </c>
      <c r="AR28" s="8">
        <v>4962.7</v>
      </c>
      <c r="AS28" s="8">
        <v>11347.17</v>
      </c>
      <c r="AT28" s="8">
        <v>15662</v>
      </c>
      <c r="AU28" s="5">
        <v>26088</v>
      </c>
      <c r="AV28" s="5">
        <v>4212</v>
      </c>
      <c r="AW28" s="8">
        <v>21593</v>
      </c>
      <c r="AX28" s="8">
        <v>15712.44</v>
      </c>
      <c r="AY28" s="8">
        <v>25284</v>
      </c>
      <c r="AZ28" s="8">
        <v>6373</v>
      </c>
      <c r="BA28" s="8">
        <v>12627</v>
      </c>
      <c r="BB28" s="8">
        <v>13900</v>
      </c>
      <c r="BC28" s="8">
        <v>12627</v>
      </c>
      <c r="BD28" s="8">
        <v>2700</v>
      </c>
      <c r="BE28" s="8">
        <v>16225</v>
      </c>
      <c r="BF28" s="8">
        <v>5672</v>
      </c>
      <c r="BG28" s="23">
        <v>8695.7996899999998</v>
      </c>
      <c r="BH28" s="8">
        <v>8478</v>
      </c>
      <c r="BI28" s="8">
        <v>9421</v>
      </c>
      <c r="BJ28" s="23">
        <v>13501.75</v>
      </c>
      <c r="BK28" s="8">
        <v>4157.1610000000001</v>
      </c>
      <c r="BL28" s="23">
        <v>3887.3633300000001</v>
      </c>
      <c r="BM28" s="8">
        <v>212</v>
      </c>
      <c r="BN28" s="8">
        <v>2723</v>
      </c>
      <c r="BO28" s="8">
        <v>15259</v>
      </c>
      <c r="BP28" s="8">
        <v>14746</v>
      </c>
      <c r="BQ28" s="8">
        <v>13700</v>
      </c>
      <c r="BR28" s="8">
        <v>5028</v>
      </c>
      <c r="BS28" s="8">
        <v>16725</v>
      </c>
      <c r="BT28" s="8">
        <v>4002</v>
      </c>
      <c r="BU28" s="8">
        <v>1358</v>
      </c>
      <c r="BV28" s="8">
        <v>4858</v>
      </c>
      <c r="BW28" s="8">
        <v>8466</v>
      </c>
      <c r="BX28" s="8">
        <v>3832</v>
      </c>
      <c r="BY28" s="8">
        <v>5527</v>
      </c>
      <c r="BZ28" s="8">
        <v>53921</v>
      </c>
      <c r="CA28" s="8">
        <v>85800</v>
      </c>
      <c r="CB28" s="95">
        <v>10818.5</v>
      </c>
      <c r="CC28" s="98">
        <v>2543.9</v>
      </c>
      <c r="CD28" s="98">
        <v>44895.346700000002</v>
      </c>
      <c r="CE28" s="95">
        <v>11033</v>
      </c>
      <c r="CF28" s="95">
        <v>6334</v>
      </c>
      <c r="CG28" s="98">
        <v>6970.33</v>
      </c>
      <c r="CH28" s="95">
        <v>3223</v>
      </c>
      <c r="CI28" s="98">
        <v>2337.12</v>
      </c>
      <c r="CJ28" s="95">
        <v>33210</v>
      </c>
      <c r="CK28" s="95">
        <v>19971</v>
      </c>
      <c r="CL28" s="95">
        <v>1092</v>
      </c>
      <c r="CM28" s="97">
        <v>6181.0245289575696</v>
      </c>
      <c r="CN28" s="98">
        <v>22442</v>
      </c>
      <c r="CO28" s="98">
        <v>6950</v>
      </c>
      <c r="CP28" s="95">
        <v>115294</v>
      </c>
      <c r="CQ28" s="98">
        <v>3955.3</v>
      </c>
      <c r="CR28" s="98">
        <v>2253.9499999999998</v>
      </c>
      <c r="CS28" s="98">
        <v>1379.4</v>
      </c>
      <c r="CT28" s="4">
        <v>48119</v>
      </c>
      <c r="CU28" s="4">
        <v>96100</v>
      </c>
      <c r="CV28" s="98">
        <v>31900</v>
      </c>
      <c r="CW28" s="98">
        <v>6700</v>
      </c>
      <c r="CX28" s="98">
        <v>9700</v>
      </c>
      <c r="CY28" s="98">
        <v>4500</v>
      </c>
      <c r="CZ28" s="98">
        <v>5500</v>
      </c>
      <c r="DA28" s="98">
        <v>2200</v>
      </c>
      <c r="DB28" s="4">
        <v>21130.36</v>
      </c>
      <c r="DC28" s="4">
        <v>108918.74</v>
      </c>
      <c r="DD28" s="4">
        <v>38347.17</v>
      </c>
      <c r="DE28" s="4">
        <v>24945.64</v>
      </c>
      <c r="DF28" s="4">
        <v>93151.59</v>
      </c>
      <c r="DG28" s="13">
        <v>4754.7</v>
      </c>
      <c r="DH28" s="5"/>
      <c r="DI28" s="6"/>
      <c r="DJ28" s="6"/>
      <c r="DK28" s="6"/>
      <c r="DL28" s="6"/>
      <c r="DM28" s="6"/>
      <c r="DN28" s="6"/>
      <c r="DO28" s="6"/>
      <c r="DP28" s="6"/>
      <c r="DQ28" s="27"/>
      <c r="DR28" s="6"/>
      <c r="DS28" s="6"/>
      <c r="DT28" s="27"/>
      <c r="DU28" s="6"/>
      <c r="DV28" s="27"/>
      <c r="DW28" s="6"/>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row>
    <row r="29" spans="1:172" ht="15.6">
      <c r="A29" s="5">
        <v>2019</v>
      </c>
      <c r="B29" s="5">
        <v>6600</v>
      </c>
      <c r="C29" s="13">
        <v>12375.39</v>
      </c>
      <c r="D29" s="5">
        <v>28300</v>
      </c>
      <c r="E29" s="100">
        <v>24100</v>
      </c>
      <c r="F29" s="13">
        <v>19658</v>
      </c>
      <c r="G29" s="13">
        <v>50393</v>
      </c>
      <c r="H29" s="13">
        <v>32967</v>
      </c>
      <c r="I29" s="13">
        <v>6348</v>
      </c>
      <c r="J29" s="101">
        <v>19879.916666666977</v>
      </c>
      <c r="K29" s="102">
        <v>11183.714285714552</v>
      </c>
      <c r="L29" s="13">
        <v>12135.9</v>
      </c>
      <c r="M29" s="98">
        <v>6100</v>
      </c>
      <c r="N29" s="13">
        <v>7750</v>
      </c>
      <c r="O29" s="13">
        <v>3509</v>
      </c>
      <c r="P29" s="13">
        <v>8177.42</v>
      </c>
      <c r="Q29" s="13">
        <v>13458.18</v>
      </c>
      <c r="R29" s="13">
        <v>4657.53</v>
      </c>
      <c r="S29" s="13">
        <v>11987.64</v>
      </c>
      <c r="T29" s="13">
        <v>15298.14</v>
      </c>
      <c r="U29" s="13">
        <v>7261.85</v>
      </c>
      <c r="V29" s="13">
        <v>8489.4599999999991</v>
      </c>
      <c r="W29" s="13">
        <v>8532.1200000000008</v>
      </c>
      <c r="X29" s="13">
        <v>1384.53</v>
      </c>
      <c r="Y29" s="13">
        <v>6033.85</v>
      </c>
      <c r="Z29" s="13">
        <v>4215.79</v>
      </c>
      <c r="AA29" s="8">
        <v>8266.68</v>
      </c>
      <c r="AB29" s="8">
        <v>10559.13</v>
      </c>
      <c r="AC29" s="8">
        <v>6390.97</v>
      </c>
      <c r="AD29" s="8">
        <v>8134.67</v>
      </c>
      <c r="AE29" s="8">
        <v>2755.25</v>
      </c>
      <c r="AF29" s="8">
        <v>15828.43</v>
      </c>
      <c r="AG29" s="8">
        <v>17583.5</v>
      </c>
      <c r="AH29" s="8">
        <v>7120.78</v>
      </c>
      <c r="AI29" s="8">
        <v>6111.86</v>
      </c>
      <c r="AJ29" s="8">
        <v>12899.6</v>
      </c>
      <c r="AK29" s="8">
        <v>12335.99</v>
      </c>
      <c r="AL29" s="8">
        <v>11104.85</v>
      </c>
      <c r="AM29" s="8">
        <v>9094.41</v>
      </c>
      <c r="AN29" s="8">
        <v>7625.44</v>
      </c>
      <c r="AO29" s="8">
        <v>11158.25</v>
      </c>
      <c r="AP29" s="8">
        <v>1327.75</v>
      </c>
      <c r="AQ29" s="8">
        <v>6032</v>
      </c>
      <c r="AR29" s="102">
        <v>3712.5761111108586</v>
      </c>
      <c r="AS29" s="8">
        <v>9982</v>
      </c>
      <c r="AT29" s="8">
        <v>12524</v>
      </c>
      <c r="AU29" s="46">
        <v>15740</v>
      </c>
      <c r="AV29" s="46">
        <v>2483</v>
      </c>
      <c r="AW29" s="8">
        <v>19783</v>
      </c>
      <c r="AX29" s="102">
        <v>15028.031388888136</v>
      </c>
      <c r="AY29" s="8">
        <v>22626</v>
      </c>
      <c r="AZ29" s="8">
        <v>5476</v>
      </c>
      <c r="BA29" s="8">
        <v>13822</v>
      </c>
      <c r="BB29" s="8">
        <v>15000</v>
      </c>
      <c r="BC29" s="8">
        <v>12949.8</v>
      </c>
      <c r="BD29" s="8">
        <v>9343</v>
      </c>
      <c r="BE29" s="8">
        <v>12751</v>
      </c>
      <c r="BF29" s="8">
        <v>5440</v>
      </c>
      <c r="BG29" s="8">
        <v>3828</v>
      </c>
      <c r="BH29" s="8">
        <v>7972</v>
      </c>
      <c r="BI29" s="8">
        <v>4816</v>
      </c>
      <c r="BJ29" s="23">
        <v>4186.1139999999996</v>
      </c>
      <c r="BK29" s="8">
        <v>3313.9576999999999</v>
      </c>
      <c r="BL29" s="8">
        <v>3646.65</v>
      </c>
      <c r="BM29" s="8">
        <v>1304</v>
      </c>
      <c r="BN29" s="8">
        <v>2590</v>
      </c>
      <c r="BO29" s="8">
        <v>7167</v>
      </c>
      <c r="BP29" s="8">
        <v>13717</v>
      </c>
      <c r="BQ29" s="8">
        <v>12665</v>
      </c>
      <c r="BR29" s="8">
        <v>5896</v>
      </c>
      <c r="BS29" s="8">
        <v>7530</v>
      </c>
      <c r="BT29" s="8">
        <v>819</v>
      </c>
      <c r="BU29" s="8">
        <v>520</v>
      </c>
      <c r="BV29" s="8">
        <v>2540</v>
      </c>
      <c r="BW29" s="8">
        <v>11952</v>
      </c>
      <c r="BX29" s="8">
        <v>4076</v>
      </c>
      <c r="BY29" s="8">
        <v>5440</v>
      </c>
      <c r="BZ29" s="8">
        <v>16889</v>
      </c>
      <c r="CA29" s="8">
        <v>68870</v>
      </c>
      <c r="CB29" s="95">
        <v>9623.2000000000007</v>
      </c>
      <c r="CC29" s="98">
        <v>1355.8</v>
      </c>
      <c r="CD29" s="98">
        <v>44827.839999999997</v>
      </c>
      <c r="CE29" s="95">
        <v>10354</v>
      </c>
      <c r="CF29" s="95">
        <v>5550</v>
      </c>
      <c r="CG29" s="98">
        <v>4578.6899999999996</v>
      </c>
      <c r="CH29" s="95">
        <v>2448</v>
      </c>
      <c r="CI29" s="98">
        <v>1404.17</v>
      </c>
      <c r="CJ29" s="95">
        <v>35248</v>
      </c>
      <c r="CK29" s="95">
        <v>16609</v>
      </c>
      <c r="CL29" s="95">
        <v>9528</v>
      </c>
      <c r="CM29" s="95">
        <v>6904</v>
      </c>
      <c r="CN29" s="98">
        <v>13038</v>
      </c>
      <c r="CO29" s="98">
        <v>4643</v>
      </c>
      <c r="CP29" s="95">
        <v>1435</v>
      </c>
      <c r="CQ29" s="98">
        <v>3693</v>
      </c>
      <c r="CR29" s="98">
        <v>990.66</v>
      </c>
      <c r="CS29" s="98">
        <v>1373.43</v>
      </c>
      <c r="CT29" s="4">
        <v>28010</v>
      </c>
      <c r="CU29" s="4">
        <v>77000</v>
      </c>
      <c r="CV29" s="101">
        <v>20877</v>
      </c>
      <c r="CW29" s="98">
        <v>4549</v>
      </c>
      <c r="CX29" s="98">
        <v>10344</v>
      </c>
      <c r="CY29" s="98">
        <v>3665</v>
      </c>
      <c r="CZ29" s="98">
        <v>5404</v>
      </c>
      <c r="DA29" s="98">
        <v>1958</v>
      </c>
      <c r="DB29" s="4">
        <v>13340.39</v>
      </c>
      <c r="DC29" s="4">
        <v>26489.4</v>
      </c>
      <c r="DD29" s="4">
        <v>19801.849999999999</v>
      </c>
      <c r="DE29" s="4">
        <v>15376.38</v>
      </c>
      <c r="DF29" s="4">
        <v>41272.76</v>
      </c>
      <c r="DG29" s="13">
        <v>3692.66</v>
      </c>
      <c r="DH29" s="5"/>
      <c r="DI29" s="6"/>
      <c r="DJ29" s="6"/>
      <c r="DK29" s="6"/>
      <c r="DL29" s="6"/>
      <c r="DM29" s="6"/>
      <c r="DN29" s="6"/>
      <c r="DO29" s="6"/>
      <c r="DP29" s="6"/>
      <c r="DQ29" s="6"/>
      <c r="DR29" s="6"/>
      <c r="DS29" s="6"/>
      <c r="DT29" s="27"/>
      <c r="DU29" s="6"/>
      <c r="DV29" s="6"/>
      <c r="DW29" s="6"/>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row>
    <row r="30" spans="1:172" ht="15.6">
      <c r="A30" s="5">
        <v>2020</v>
      </c>
      <c r="B30" s="5">
        <v>5200</v>
      </c>
      <c r="C30" s="5">
        <v>10523.28</v>
      </c>
      <c r="D30" s="5">
        <v>13300</v>
      </c>
      <c r="E30" s="98">
        <v>7957.64</v>
      </c>
      <c r="F30" s="5">
        <v>8863.67</v>
      </c>
      <c r="G30" s="5">
        <v>25977</v>
      </c>
      <c r="H30" s="5">
        <v>31428</v>
      </c>
      <c r="I30" s="5">
        <v>11841</v>
      </c>
      <c r="J30" s="98">
        <v>2400</v>
      </c>
      <c r="K30" s="98">
        <v>5100</v>
      </c>
      <c r="L30" s="5">
        <v>4030.66</v>
      </c>
      <c r="M30" s="98">
        <v>5700</v>
      </c>
      <c r="N30" s="5">
        <v>2649</v>
      </c>
      <c r="O30" s="5">
        <v>5853</v>
      </c>
      <c r="P30" s="4">
        <v>3973</v>
      </c>
      <c r="Q30" s="13">
        <v>8311.7199999999993</v>
      </c>
      <c r="R30" s="13">
        <v>4544.2700000000004</v>
      </c>
      <c r="S30" s="13">
        <v>5231.9399999999996</v>
      </c>
      <c r="T30" s="4">
        <v>5574.57</v>
      </c>
      <c r="U30" s="13">
        <v>4352.03</v>
      </c>
      <c r="V30" s="13">
        <v>5140.43</v>
      </c>
      <c r="W30" s="13">
        <v>5863.09</v>
      </c>
      <c r="X30" s="13">
        <v>1732.98</v>
      </c>
      <c r="Y30" s="13">
        <v>3815.32</v>
      </c>
      <c r="Z30" s="13">
        <v>955.83</v>
      </c>
      <c r="AA30" s="8">
        <v>4742.0600000000004</v>
      </c>
      <c r="AB30" s="8">
        <v>5583.42</v>
      </c>
      <c r="AC30" s="8">
        <v>2360.4499999999998</v>
      </c>
      <c r="AD30" s="8">
        <v>3253.52</v>
      </c>
      <c r="AE30" s="8">
        <v>2840.91</v>
      </c>
      <c r="AF30" s="8">
        <v>12881.95</v>
      </c>
      <c r="AG30" s="8">
        <v>11733.68</v>
      </c>
      <c r="AH30" s="8">
        <v>7922.63</v>
      </c>
      <c r="AI30" s="8">
        <v>3213.37</v>
      </c>
      <c r="AJ30" s="8">
        <v>12385.47</v>
      </c>
      <c r="AK30" s="8">
        <v>8411.91</v>
      </c>
      <c r="AL30" s="8">
        <v>13096.49</v>
      </c>
      <c r="AM30" s="8">
        <v>3039.28</v>
      </c>
      <c r="AN30" s="8">
        <v>9503.51</v>
      </c>
      <c r="AO30" s="8">
        <v>3065.21</v>
      </c>
      <c r="AP30" s="8">
        <v>638.5</v>
      </c>
      <c r="AQ30" s="8">
        <v>5081.01</v>
      </c>
      <c r="AR30" s="8">
        <v>2768.44</v>
      </c>
      <c r="AS30" s="8">
        <v>7061.04</v>
      </c>
      <c r="AT30" s="8">
        <v>6114.42</v>
      </c>
      <c r="AU30" s="5">
        <v>11895.59</v>
      </c>
      <c r="AV30" s="5">
        <v>2666.64</v>
      </c>
      <c r="AW30" s="8">
        <v>10125.4</v>
      </c>
      <c r="AX30" s="8">
        <v>8459.15</v>
      </c>
      <c r="AY30" s="8">
        <v>14798.876</v>
      </c>
      <c r="AZ30" s="8">
        <v>5620.34</v>
      </c>
      <c r="BA30" s="8">
        <v>11804.47</v>
      </c>
      <c r="BB30" s="8">
        <v>9600</v>
      </c>
      <c r="BC30" s="8">
        <v>9302.2000000000007</v>
      </c>
      <c r="BD30" s="8">
        <v>905</v>
      </c>
      <c r="BE30" s="8">
        <v>9020</v>
      </c>
      <c r="BF30" s="8">
        <v>3965</v>
      </c>
      <c r="BG30" s="8">
        <v>3477</v>
      </c>
      <c r="BH30" s="8">
        <v>4287.54</v>
      </c>
      <c r="BI30" s="8">
        <v>4419</v>
      </c>
      <c r="BJ30" s="8">
        <v>3436</v>
      </c>
      <c r="BK30" s="8">
        <v>1242</v>
      </c>
      <c r="BL30" s="8">
        <v>2382.39</v>
      </c>
      <c r="BM30" s="8">
        <v>664</v>
      </c>
      <c r="BN30" s="8">
        <v>1845</v>
      </c>
      <c r="BO30" s="8">
        <v>5659</v>
      </c>
      <c r="BP30" s="8">
        <v>8591</v>
      </c>
      <c r="BQ30" s="8">
        <v>10782</v>
      </c>
      <c r="BR30" s="8">
        <v>3138</v>
      </c>
      <c r="BS30" s="8">
        <v>3747</v>
      </c>
      <c r="BT30" s="8">
        <v>3981</v>
      </c>
      <c r="BU30" s="8">
        <v>506</v>
      </c>
      <c r="BV30" s="8">
        <v>1712</v>
      </c>
      <c r="BW30" s="8">
        <v>8287</v>
      </c>
      <c r="BX30" s="8">
        <v>1632</v>
      </c>
      <c r="BY30" s="8">
        <v>3907</v>
      </c>
      <c r="BZ30" s="8">
        <v>9645</v>
      </c>
      <c r="CA30" s="8">
        <v>47000</v>
      </c>
      <c r="CB30" s="95">
        <v>3687.87</v>
      </c>
      <c r="CC30" s="95">
        <v>2374</v>
      </c>
      <c r="CD30" s="95">
        <v>18207</v>
      </c>
      <c r="CE30" s="95">
        <v>5617</v>
      </c>
      <c r="CF30" s="97">
        <v>8029.37321546561</v>
      </c>
      <c r="CG30" s="98">
        <v>3076.01</v>
      </c>
      <c r="CH30" s="95">
        <v>2129</v>
      </c>
      <c r="CI30" s="98">
        <v>1582</v>
      </c>
      <c r="CJ30" s="95">
        <v>8608</v>
      </c>
      <c r="CK30" s="95">
        <v>17840</v>
      </c>
      <c r="CL30" s="95">
        <v>1283</v>
      </c>
      <c r="CM30" s="95">
        <v>10734</v>
      </c>
      <c r="CN30" s="98">
        <v>9100</v>
      </c>
      <c r="CO30" s="98">
        <v>2098</v>
      </c>
      <c r="CP30" s="95">
        <v>2525</v>
      </c>
      <c r="CQ30" s="98">
        <v>2575</v>
      </c>
      <c r="CR30" s="98">
        <v>811.1</v>
      </c>
      <c r="CS30" s="98">
        <v>424.32</v>
      </c>
      <c r="CT30" s="4">
        <v>23552.63</v>
      </c>
      <c r="CU30" s="4">
        <v>31000</v>
      </c>
      <c r="CV30" s="98">
        <v>11578.6</v>
      </c>
      <c r="CW30" s="98">
        <v>5200</v>
      </c>
      <c r="CX30" s="98">
        <v>8100.0000000000009</v>
      </c>
      <c r="CY30" s="98">
        <v>1500</v>
      </c>
      <c r="CZ30" s="98">
        <v>2900</v>
      </c>
      <c r="DA30" s="98">
        <v>900</v>
      </c>
      <c r="DB30" s="13">
        <v>11123.45</v>
      </c>
      <c r="DC30" s="4">
        <v>23216.84</v>
      </c>
      <c r="DD30" s="4">
        <v>26287.01</v>
      </c>
      <c r="DE30" s="4">
        <v>12320.27</v>
      </c>
      <c r="DF30" s="4">
        <v>34573.910000000003</v>
      </c>
      <c r="DG30" s="13">
        <v>5190.4799999999996</v>
      </c>
      <c r="DH30" s="5"/>
      <c r="DI30" s="6"/>
      <c r="DJ30" s="6"/>
      <c r="DK30" s="6"/>
      <c r="DL30" s="6"/>
      <c r="DM30" s="6"/>
      <c r="DN30" s="6"/>
      <c r="DO30" s="6"/>
      <c r="DP30" s="6"/>
      <c r="DQ30" s="6"/>
      <c r="DR30" s="6"/>
      <c r="DS30" s="6"/>
      <c r="DT30" s="6"/>
      <c r="DU30" s="6"/>
      <c r="DV30" s="6"/>
      <c r="DW30" s="6"/>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row>
    <row r="31" spans="1:172" ht="15.6">
      <c r="A31" s="5">
        <v>2021</v>
      </c>
      <c r="B31" s="5">
        <v>5500</v>
      </c>
      <c r="C31" s="5">
        <v>9684.74</v>
      </c>
      <c r="D31" s="5">
        <v>7100</v>
      </c>
      <c r="E31" s="98">
        <v>6053.6872727274895</v>
      </c>
      <c r="F31" s="5">
        <v>5878.06</v>
      </c>
      <c r="G31" s="5">
        <v>21617</v>
      </c>
      <c r="H31" s="5">
        <v>3830</v>
      </c>
      <c r="I31" s="5">
        <v>3383</v>
      </c>
      <c r="J31" s="102">
        <v>7462.0287878811359</v>
      </c>
      <c r="K31" s="98">
        <v>5000.2110000000002</v>
      </c>
      <c r="L31" s="5">
        <v>4012.23</v>
      </c>
      <c r="M31" s="98">
        <v>4250</v>
      </c>
      <c r="N31" s="5">
        <v>2530</v>
      </c>
      <c r="O31" s="5">
        <v>2047</v>
      </c>
      <c r="P31" s="13">
        <v>3194.72</v>
      </c>
      <c r="Q31" s="13">
        <v>8343.17</v>
      </c>
      <c r="R31" s="13">
        <v>3941.68</v>
      </c>
      <c r="S31" s="13">
        <v>4769.4799999999996</v>
      </c>
      <c r="T31" s="13">
        <v>4136.1099999999997</v>
      </c>
      <c r="U31" s="13">
        <v>4448.49</v>
      </c>
      <c r="V31" s="13">
        <v>3596.58</v>
      </c>
      <c r="W31" s="13">
        <v>4420.79</v>
      </c>
      <c r="X31" s="13">
        <v>1408.21</v>
      </c>
      <c r="Y31" s="13">
        <v>3119.42</v>
      </c>
      <c r="Z31" s="13">
        <v>850.18</v>
      </c>
      <c r="AA31" s="101">
        <v>5137.2690000000875</v>
      </c>
      <c r="AB31" s="97">
        <v>3033.0932012606936</v>
      </c>
      <c r="AC31" s="97">
        <v>3202.3064298267273</v>
      </c>
      <c r="AD31" s="8">
        <v>3753.9</v>
      </c>
      <c r="AE31" s="8">
        <v>1885.24</v>
      </c>
      <c r="AF31" s="101">
        <v>5998.1481750446619</v>
      </c>
      <c r="AG31" s="101">
        <v>6108.2649999987334</v>
      </c>
      <c r="AH31" s="103">
        <v>4339</v>
      </c>
      <c r="AI31" s="97">
        <v>3434.8520718653322</v>
      </c>
      <c r="AJ31" s="103">
        <v>11003.48</v>
      </c>
      <c r="AK31" s="97">
        <v>10578.604522810125</v>
      </c>
      <c r="AL31" s="101">
        <v>10248.043636363698</v>
      </c>
      <c r="AM31" s="8">
        <v>2066</v>
      </c>
      <c r="AN31" s="8">
        <v>6950</v>
      </c>
      <c r="AO31" s="8">
        <v>3084</v>
      </c>
      <c r="AP31" s="8">
        <v>490</v>
      </c>
      <c r="AQ31" s="8">
        <v>4931.8500000000004</v>
      </c>
      <c r="AR31" s="8">
        <v>2320.6799999999998</v>
      </c>
      <c r="AS31" s="8">
        <v>5317.04</v>
      </c>
      <c r="AT31" s="8">
        <v>6534.1</v>
      </c>
      <c r="AU31" s="5">
        <v>10859.41</v>
      </c>
      <c r="AV31" s="5">
        <v>2477.0300000000002</v>
      </c>
      <c r="AW31" s="8">
        <v>8515.14</v>
      </c>
      <c r="AX31" s="8">
        <v>6965.36</v>
      </c>
      <c r="AY31" s="8">
        <v>11419.06</v>
      </c>
      <c r="AZ31" s="8">
        <v>3672.83</v>
      </c>
      <c r="BA31" s="8">
        <v>8363.81</v>
      </c>
      <c r="BB31" s="8">
        <v>8700</v>
      </c>
      <c r="BC31" s="8">
        <v>7246</v>
      </c>
      <c r="BD31" s="8">
        <v>1199</v>
      </c>
      <c r="BE31" s="8">
        <v>8050</v>
      </c>
      <c r="BF31" s="8">
        <v>2838</v>
      </c>
      <c r="BG31" s="8">
        <v>7210.42</v>
      </c>
      <c r="BH31" s="8">
        <v>4023.93</v>
      </c>
      <c r="BI31" s="8">
        <v>3414.0430000000001</v>
      </c>
      <c r="BJ31" s="8">
        <v>2685.886</v>
      </c>
      <c r="BK31" s="8">
        <v>1631.1079999999999</v>
      </c>
      <c r="BL31" s="8">
        <v>2653.45</v>
      </c>
      <c r="BM31" s="23">
        <v>893.3</v>
      </c>
      <c r="BN31" s="8">
        <v>1518</v>
      </c>
      <c r="BO31" s="8">
        <v>1804</v>
      </c>
      <c r="BP31" s="8">
        <v>12584</v>
      </c>
      <c r="BQ31" s="8">
        <v>9204</v>
      </c>
      <c r="BR31" s="8">
        <v>2827</v>
      </c>
      <c r="BS31" s="8">
        <v>4574</v>
      </c>
      <c r="BT31" s="8">
        <v>2598</v>
      </c>
      <c r="BU31" s="8">
        <v>88</v>
      </c>
      <c r="BV31" s="8">
        <v>529</v>
      </c>
      <c r="BW31" s="8">
        <v>8280</v>
      </c>
      <c r="BX31" s="8">
        <v>1268</v>
      </c>
      <c r="BY31" s="8">
        <v>1289</v>
      </c>
      <c r="BZ31" s="8">
        <v>14174</v>
      </c>
      <c r="CA31" s="8">
        <v>41700</v>
      </c>
      <c r="CB31" s="95">
        <v>3374.04</v>
      </c>
      <c r="CC31" s="104">
        <v>3093.0550892718252</v>
      </c>
      <c r="CD31" s="105">
        <v>20230.256978180299</v>
      </c>
      <c r="CE31" s="106">
        <v>5591.8364746671023</v>
      </c>
      <c r="CF31" s="107">
        <v>5061.7390542328403</v>
      </c>
      <c r="CG31" s="108">
        <v>2206.87</v>
      </c>
      <c r="CH31" s="106">
        <v>2376.9580121673616</v>
      </c>
      <c r="CI31" s="98">
        <v>1478</v>
      </c>
      <c r="CJ31" s="106">
        <v>2747.6950603960549</v>
      </c>
      <c r="CK31" s="107">
        <v>15592</v>
      </c>
      <c r="CL31" s="106">
        <v>4589.0680010448423</v>
      </c>
      <c r="CM31" s="107">
        <v>5020.4933759104497</v>
      </c>
      <c r="CN31" s="98">
        <v>7100</v>
      </c>
      <c r="CO31" s="98">
        <v>2464</v>
      </c>
      <c r="CP31" s="106">
        <v>3899.5791733427709</v>
      </c>
      <c r="CQ31" s="107">
        <v>2423.3752181817499</v>
      </c>
      <c r="CR31" s="98">
        <v>681.67</v>
      </c>
      <c r="CS31" s="98">
        <v>455.46</v>
      </c>
      <c r="CT31" s="13">
        <v>19100</v>
      </c>
      <c r="CU31" s="13">
        <v>25700</v>
      </c>
      <c r="CV31" s="98">
        <v>8894.9</v>
      </c>
      <c r="CW31" s="98">
        <v>4800</v>
      </c>
      <c r="CX31" s="98">
        <v>7600</v>
      </c>
      <c r="CY31" s="98">
        <v>1400.0000000000002</v>
      </c>
      <c r="CZ31" s="98">
        <v>2500</v>
      </c>
      <c r="DA31" s="98">
        <v>700.00000000000011</v>
      </c>
      <c r="DB31" s="12">
        <v>3424.7754545453936</v>
      </c>
      <c r="DC31" s="13">
        <v>20642.79</v>
      </c>
      <c r="DD31" s="13">
        <v>22526.44</v>
      </c>
      <c r="DE31" s="13">
        <v>10274.719999999999</v>
      </c>
      <c r="DF31" s="13">
        <v>25526.85</v>
      </c>
      <c r="DG31" s="13">
        <v>1153.54</v>
      </c>
      <c r="DH31" s="5"/>
      <c r="DI31" s="6"/>
      <c r="DJ31" s="6"/>
      <c r="DK31" s="6"/>
      <c r="DL31" s="6"/>
      <c r="DM31" s="6"/>
      <c r="DN31" s="6"/>
      <c r="DO31" s="6"/>
      <c r="DP31" s="6"/>
      <c r="DQ31" s="6"/>
      <c r="DR31" s="6"/>
      <c r="DS31" s="6"/>
      <c r="DT31" s="6"/>
      <c r="DU31" s="6"/>
      <c r="DV31" s="6"/>
      <c r="DW31" s="27"/>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row>
    <row r="32" spans="1:172">
      <c r="A32" s="5"/>
      <c r="B32" s="5"/>
      <c r="C32" s="5"/>
      <c r="D32" s="5"/>
      <c r="E32" s="5"/>
      <c r="F32" s="5"/>
      <c r="G32" s="5"/>
      <c r="H32" s="5"/>
      <c r="I32" s="5"/>
      <c r="J32" s="5"/>
      <c r="K32" s="5"/>
      <c r="L32" s="5"/>
      <c r="M32" s="5"/>
      <c r="N32" s="1" t="s">
        <v>140</v>
      </c>
      <c r="O32" s="5"/>
      <c r="P32" s="5"/>
      <c r="Q32" s="5"/>
      <c r="R32" s="5"/>
      <c r="S32" s="5"/>
      <c r="T32" s="5"/>
      <c r="U32" s="5"/>
      <c r="V32" s="5"/>
      <c r="W32" s="5"/>
      <c r="X32" s="5"/>
      <c r="Y32" s="5"/>
      <c r="Z32" s="5"/>
      <c r="AA32" s="15" t="s">
        <v>172</v>
      </c>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row>
    <row r="33" spans="1:172">
      <c r="A33" s="5" t="s">
        <v>173</v>
      </c>
      <c r="B33" s="5"/>
      <c r="C33" s="5"/>
      <c r="D33" s="5"/>
      <c r="E33" s="5"/>
      <c r="F33" s="5"/>
      <c r="G33" s="5"/>
      <c r="H33" s="5"/>
      <c r="I33" s="5"/>
      <c r="J33" s="5"/>
      <c r="K33" s="5"/>
      <c r="L33" s="5"/>
      <c r="M33" s="5"/>
      <c r="N33" s="5"/>
      <c r="O33" s="5"/>
      <c r="P33" s="5" t="s">
        <v>140</v>
      </c>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t="s">
        <v>174</v>
      </c>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row>
    <row r="34" spans="1:172">
      <c r="A34" s="5" t="s">
        <v>140</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row>
    <row r="35" spans="1:172" ht="15.6">
      <c r="A35" s="5"/>
      <c r="B35" s="5" t="s">
        <v>11</v>
      </c>
      <c r="C35" s="5" t="s">
        <v>12</v>
      </c>
      <c r="D35" s="5" t="s">
        <v>13</v>
      </c>
      <c r="E35" s="5" t="s">
        <v>14</v>
      </c>
      <c r="F35" s="5" t="s">
        <v>15</v>
      </c>
      <c r="G35" s="5" t="s">
        <v>16</v>
      </c>
      <c r="H35" s="5" t="s">
        <v>17</v>
      </c>
      <c r="I35" s="5" t="s">
        <v>18</v>
      </c>
      <c r="J35" s="5" t="s">
        <v>19</v>
      </c>
      <c r="K35" s="5" t="s">
        <v>20</v>
      </c>
      <c r="L35" s="5" t="s">
        <v>21</v>
      </c>
      <c r="M35" s="5" t="s">
        <v>22</v>
      </c>
      <c r="N35" s="5" t="s">
        <v>23</v>
      </c>
      <c r="O35" s="13" t="s">
        <v>24</v>
      </c>
      <c r="P35" s="5" t="s">
        <v>25</v>
      </c>
      <c r="Q35" s="5" t="s">
        <v>26</v>
      </c>
      <c r="R35" s="5" t="s">
        <v>27</v>
      </c>
      <c r="S35" s="5" t="s">
        <v>28</v>
      </c>
      <c r="T35" s="5" t="s">
        <v>29</v>
      </c>
      <c r="U35" s="5" t="s">
        <v>30</v>
      </c>
      <c r="V35" s="5" t="s">
        <v>31</v>
      </c>
      <c r="W35" s="5" t="s">
        <v>32</v>
      </c>
      <c r="X35" s="5" t="s">
        <v>33</v>
      </c>
      <c r="Y35" s="5" t="s">
        <v>34</v>
      </c>
      <c r="Z35" s="5" t="s">
        <v>35</v>
      </c>
      <c r="AA35" s="5" t="s">
        <v>36</v>
      </c>
      <c r="AB35" s="5" t="s">
        <v>133</v>
      </c>
      <c r="AC35" s="5" t="s">
        <v>49</v>
      </c>
      <c r="AD35" s="5" t="s">
        <v>47</v>
      </c>
      <c r="AE35" s="5" t="s">
        <v>38</v>
      </c>
      <c r="AF35" s="5" t="s">
        <v>46</v>
      </c>
      <c r="AG35" s="5" t="s">
        <v>39</v>
      </c>
      <c r="AH35" s="5" t="s">
        <v>45</v>
      </c>
      <c r="AI35" s="5" t="s">
        <v>48</v>
      </c>
      <c r="AJ35" s="5" t="s">
        <v>40</v>
      </c>
      <c r="AK35" s="5" t="s">
        <v>37</v>
      </c>
      <c r="AL35" s="5" t="s">
        <v>51</v>
      </c>
      <c r="AM35" s="5" t="s">
        <v>42</v>
      </c>
      <c r="AN35" s="5" t="s">
        <v>50</v>
      </c>
      <c r="AO35" s="5" t="s">
        <v>43</v>
      </c>
      <c r="AP35" s="5" t="s">
        <v>44</v>
      </c>
      <c r="AQ35" s="5" t="s">
        <v>52</v>
      </c>
      <c r="AR35" s="5" t="s">
        <v>53</v>
      </c>
      <c r="AS35" s="5" t="s">
        <v>54</v>
      </c>
      <c r="AT35" s="5" t="s">
        <v>55</v>
      </c>
      <c r="AU35" s="5" t="s">
        <v>56</v>
      </c>
      <c r="AV35" s="5" t="s">
        <v>57</v>
      </c>
      <c r="AW35" s="5" t="s">
        <v>58</v>
      </c>
      <c r="AX35" s="5" t="s">
        <v>59</v>
      </c>
      <c r="AY35" s="5" t="s">
        <v>60</v>
      </c>
      <c r="AZ35" s="5" t="s">
        <v>61</v>
      </c>
      <c r="BA35" s="5" t="s">
        <v>62</v>
      </c>
      <c r="BB35" s="5" t="s">
        <v>63</v>
      </c>
      <c r="BC35" s="5" t="s">
        <v>64</v>
      </c>
      <c r="BD35" s="5" t="s">
        <v>65</v>
      </c>
      <c r="BE35" s="5" t="s">
        <v>66</v>
      </c>
      <c r="BF35" s="5" t="s">
        <v>67</v>
      </c>
      <c r="BG35" s="5" t="s">
        <v>134</v>
      </c>
      <c r="BH35" s="5" t="s">
        <v>69</v>
      </c>
      <c r="BI35" s="5" t="s">
        <v>135</v>
      </c>
      <c r="BJ35" s="5" t="s">
        <v>71</v>
      </c>
      <c r="BK35" s="5" t="s">
        <v>72</v>
      </c>
      <c r="BL35" s="5" t="s">
        <v>73</v>
      </c>
      <c r="BM35" s="5" t="s">
        <v>74</v>
      </c>
      <c r="BN35" s="5" t="s">
        <v>75</v>
      </c>
      <c r="BO35" s="5" t="s">
        <v>76</v>
      </c>
      <c r="BP35" s="5" t="s">
        <v>77</v>
      </c>
      <c r="BQ35" s="5" t="s">
        <v>78</v>
      </c>
      <c r="BR35" s="5" t="s">
        <v>79</v>
      </c>
      <c r="BS35" s="5" t="s">
        <v>80</v>
      </c>
      <c r="BT35" s="5" t="s">
        <v>81</v>
      </c>
      <c r="BU35" s="5" t="s">
        <v>82</v>
      </c>
      <c r="BV35" s="5" t="s">
        <v>83</v>
      </c>
      <c r="BW35" s="5" t="s">
        <v>84</v>
      </c>
      <c r="BX35" s="5" t="s">
        <v>85</v>
      </c>
      <c r="BY35" s="5" t="s">
        <v>86</v>
      </c>
      <c r="BZ35" s="5" t="s">
        <v>87</v>
      </c>
      <c r="CA35" s="5" t="s">
        <v>88</v>
      </c>
      <c r="CB35" s="5" t="s">
        <v>89</v>
      </c>
      <c r="CC35" s="5" t="s">
        <v>90</v>
      </c>
      <c r="CD35" s="5" t="s">
        <v>91</v>
      </c>
      <c r="CE35" s="5" t="s">
        <v>92</v>
      </c>
      <c r="CF35" s="5" t="s">
        <v>93</v>
      </c>
      <c r="CG35" s="5" t="s">
        <v>94</v>
      </c>
      <c r="CH35" s="5" t="s">
        <v>95</v>
      </c>
      <c r="CI35" s="5" t="s">
        <v>96</v>
      </c>
      <c r="CJ35" s="5" t="s">
        <v>97</v>
      </c>
      <c r="CK35" s="5" t="s">
        <v>98</v>
      </c>
      <c r="CL35" s="5" t="s">
        <v>99</v>
      </c>
      <c r="CM35" s="5" t="s">
        <v>100</v>
      </c>
      <c r="CN35" s="5" t="s">
        <v>101</v>
      </c>
      <c r="CO35" s="5" t="s">
        <v>102</v>
      </c>
      <c r="CP35" s="5" t="s">
        <v>103</v>
      </c>
      <c r="CQ35" s="5" t="s">
        <v>104</v>
      </c>
      <c r="CR35" s="5" t="s">
        <v>105</v>
      </c>
      <c r="CS35" s="5" t="s">
        <v>106</v>
      </c>
      <c r="CT35" s="5" t="s">
        <v>107</v>
      </c>
      <c r="CU35" s="5" t="s">
        <v>136</v>
      </c>
      <c r="CV35" s="5" t="s">
        <v>137</v>
      </c>
      <c r="CW35" s="5" t="s">
        <v>110</v>
      </c>
      <c r="CX35" s="5" t="s">
        <v>111</v>
      </c>
      <c r="CY35" s="5" t="s">
        <v>112</v>
      </c>
      <c r="CZ35" s="5" t="s">
        <v>113</v>
      </c>
      <c r="DA35" s="5" t="s">
        <v>114</v>
      </c>
      <c r="DB35" s="5" t="s">
        <v>115</v>
      </c>
      <c r="DC35" s="5" t="s">
        <v>116</v>
      </c>
      <c r="DD35" s="5" t="s">
        <v>117</v>
      </c>
      <c r="DE35" s="5" t="s">
        <v>118</v>
      </c>
      <c r="DF35" s="5" t="s">
        <v>119</v>
      </c>
      <c r="DG35" s="5" t="s">
        <v>120</v>
      </c>
      <c r="DH35" s="5"/>
      <c r="DI35" s="6"/>
      <c r="DJ35" s="6"/>
      <c r="DK35" s="6"/>
      <c r="DL35" s="6"/>
      <c r="DM35" s="6"/>
      <c r="DN35" s="6"/>
      <c r="DO35" s="6"/>
      <c r="DP35" s="6"/>
      <c r="DQ35" s="6"/>
      <c r="DR35" s="6"/>
      <c r="DS35" s="6"/>
      <c r="DT35" s="6"/>
      <c r="DU35" s="6"/>
      <c r="DV35" s="6"/>
      <c r="DW35" s="6"/>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row>
    <row r="36" spans="1:172" ht="15.6">
      <c r="A36" s="5">
        <v>2010</v>
      </c>
      <c r="B36" s="5"/>
      <c r="C36" s="3"/>
      <c r="D36" s="3"/>
      <c r="E36" s="3"/>
      <c r="F36" s="3"/>
      <c r="G36" s="3"/>
      <c r="H36" s="3">
        <v>66404</v>
      </c>
      <c r="I36" s="3"/>
      <c r="J36" s="5"/>
      <c r="K36" s="3"/>
      <c r="L36" s="3"/>
      <c r="M36" s="3"/>
      <c r="N36" s="3"/>
      <c r="O36" s="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8">
        <v>19118</v>
      </c>
      <c r="AR36" s="8">
        <v>14189.63</v>
      </c>
      <c r="AS36" s="8">
        <v>17010.689999999999</v>
      </c>
      <c r="AT36" s="8">
        <v>45013</v>
      </c>
      <c r="AU36" s="5">
        <v>13587</v>
      </c>
      <c r="AV36" s="5">
        <v>5825</v>
      </c>
      <c r="AW36" s="8">
        <v>16425</v>
      </c>
      <c r="AX36" s="8">
        <v>27553.69</v>
      </c>
      <c r="AY36" s="8">
        <v>32850</v>
      </c>
      <c r="AZ36" s="8">
        <v>4026</v>
      </c>
      <c r="BA36" s="8">
        <v>25316</v>
      </c>
      <c r="BB36" s="13"/>
      <c r="BC36" s="8">
        <v>48400</v>
      </c>
      <c r="BD36" s="13"/>
      <c r="BE36" s="13"/>
      <c r="BF36" s="5"/>
      <c r="BG36" s="5"/>
      <c r="BH36" s="13"/>
      <c r="BI36" s="13"/>
      <c r="BJ36" s="13"/>
      <c r="BK36" s="13"/>
      <c r="BL36" s="13"/>
      <c r="BM36" s="13"/>
      <c r="BN36" s="13"/>
      <c r="BO36" s="13"/>
      <c r="BP36" s="13"/>
      <c r="BQ36" s="13"/>
      <c r="BR36" s="13"/>
      <c r="BS36" s="13"/>
      <c r="BT36" s="13"/>
      <c r="BU36" s="13"/>
      <c r="BV36" s="13"/>
      <c r="BW36" s="13"/>
      <c r="BX36" s="13"/>
      <c r="BY36" s="13"/>
      <c r="BZ36" s="13"/>
      <c r="CA36" s="13"/>
      <c r="CB36" s="3"/>
      <c r="CC36" s="3"/>
      <c r="CD36" s="3"/>
      <c r="CE36" s="3"/>
      <c r="CF36" s="3"/>
      <c r="CG36" s="3" t="s">
        <v>128</v>
      </c>
      <c r="CH36" s="3"/>
      <c r="CI36" s="3"/>
      <c r="CJ36" s="3"/>
      <c r="CK36" s="3"/>
      <c r="CL36" s="3"/>
      <c r="CM36" s="3"/>
      <c r="CN36" s="3" t="s">
        <v>128</v>
      </c>
      <c r="CO36" s="3"/>
      <c r="CP36" s="3"/>
      <c r="CQ36" s="3"/>
      <c r="CR36" s="5" t="s">
        <v>128</v>
      </c>
      <c r="CS36" s="5">
        <v>4537.4399999999996</v>
      </c>
      <c r="CT36" s="5"/>
      <c r="CU36" s="5"/>
      <c r="CV36" s="3"/>
      <c r="CW36" s="5"/>
      <c r="CX36" s="5"/>
      <c r="CY36" s="5"/>
      <c r="CZ36" s="5"/>
      <c r="DA36" s="5"/>
      <c r="DB36" s="5"/>
      <c r="DC36" s="5"/>
      <c r="DD36" s="5"/>
      <c r="DE36" s="5"/>
      <c r="DF36" s="5"/>
      <c r="DG36" s="5"/>
      <c r="DH36" s="5"/>
      <c r="DI36" s="6"/>
      <c r="DJ36" s="6"/>
      <c r="DK36" s="6"/>
      <c r="DL36" s="6"/>
      <c r="DM36" s="6"/>
      <c r="DN36" s="6"/>
      <c r="DO36" s="6"/>
      <c r="DP36" s="22"/>
      <c r="DQ36" s="22"/>
      <c r="DR36" s="22"/>
      <c r="DS36" s="22"/>
      <c r="DT36" s="22"/>
      <c r="DU36" s="22"/>
      <c r="DV36" s="22"/>
      <c r="DW36" s="22"/>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row>
    <row r="37" spans="1:172" ht="15.6">
      <c r="A37" s="5">
        <v>2011</v>
      </c>
      <c r="B37" s="5"/>
      <c r="C37" s="5"/>
      <c r="D37" s="5">
        <v>147200</v>
      </c>
      <c r="E37" s="5"/>
      <c r="F37" s="5">
        <v>85823</v>
      </c>
      <c r="G37" s="5">
        <v>233055</v>
      </c>
      <c r="H37" s="5">
        <v>65807</v>
      </c>
      <c r="I37" s="5"/>
      <c r="J37" s="5"/>
      <c r="K37" s="5"/>
      <c r="L37" s="5"/>
      <c r="M37" s="5">
        <v>82933</v>
      </c>
      <c r="N37" s="5"/>
      <c r="O37" s="5"/>
      <c r="P37" s="13">
        <v>83079.03</v>
      </c>
      <c r="Q37" s="13">
        <v>25258.74</v>
      </c>
      <c r="R37" s="13">
        <v>48937.62</v>
      </c>
      <c r="S37" s="13">
        <v>47652.65</v>
      </c>
      <c r="T37" s="13">
        <v>62152.47</v>
      </c>
      <c r="U37" s="13">
        <v>43206.85</v>
      </c>
      <c r="V37" s="13">
        <v>43960.43</v>
      </c>
      <c r="W37" s="13">
        <v>40379.47</v>
      </c>
      <c r="X37" s="13">
        <v>15347.95</v>
      </c>
      <c r="Y37" s="13">
        <v>48087.48</v>
      </c>
      <c r="Z37" s="13">
        <v>5544</v>
      </c>
      <c r="AA37" s="13"/>
      <c r="AB37" s="13"/>
      <c r="AC37" s="13"/>
      <c r="AD37" s="13"/>
      <c r="AE37" s="13"/>
      <c r="AF37" s="13"/>
      <c r="AG37" s="13"/>
      <c r="AH37" s="13"/>
      <c r="AI37" s="13"/>
      <c r="AJ37" s="13"/>
      <c r="AK37" s="13"/>
      <c r="AL37" s="13"/>
      <c r="AM37" s="13"/>
      <c r="AN37" s="13"/>
      <c r="AO37" s="13"/>
      <c r="AP37" s="13"/>
      <c r="AQ37" s="8">
        <v>27350</v>
      </c>
      <c r="AR37" s="8">
        <v>24264</v>
      </c>
      <c r="AS37" s="8">
        <v>30431</v>
      </c>
      <c r="AT37" s="8">
        <v>67418</v>
      </c>
      <c r="AU37" s="5">
        <v>23938</v>
      </c>
      <c r="AV37" s="5">
        <v>17345</v>
      </c>
      <c r="AW37" s="8">
        <v>25839.037</v>
      </c>
      <c r="AX37" s="8">
        <v>37445</v>
      </c>
      <c r="AY37" s="8">
        <v>96211</v>
      </c>
      <c r="AZ37" s="8">
        <v>3301</v>
      </c>
      <c r="BA37" s="8">
        <v>39979</v>
      </c>
      <c r="BB37" s="8">
        <v>168300</v>
      </c>
      <c r="BC37" s="8">
        <v>55400</v>
      </c>
      <c r="BD37" s="13"/>
      <c r="BE37" s="13"/>
      <c r="BF37" s="8">
        <v>55200</v>
      </c>
      <c r="BG37" s="5"/>
      <c r="BH37" s="13"/>
      <c r="BI37" s="13"/>
      <c r="BJ37" s="13"/>
      <c r="BK37" s="8">
        <v>30135.077000000001</v>
      </c>
      <c r="BL37" s="8">
        <v>17871.68</v>
      </c>
      <c r="BM37" s="13"/>
      <c r="BN37" s="8">
        <v>48000</v>
      </c>
      <c r="BO37" s="8">
        <v>39500</v>
      </c>
      <c r="BP37" s="13"/>
      <c r="BQ37" s="13"/>
      <c r="BR37" s="13"/>
      <c r="BS37" s="13"/>
      <c r="BT37" s="13"/>
      <c r="BU37" s="13"/>
      <c r="BV37" s="13"/>
      <c r="BW37" s="13"/>
      <c r="BX37" s="13"/>
      <c r="BY37" s="13"/>
      <c r="BZ37" s="13"/>
      <c r="CA37" s="8">
        <v>293800</v>
      </c>
      <c r="CB37" s="28"/>
      <c r="CC37" s="28"/>
      <c r="CD37" s="3"/>
      <c r="CE37" s="3"/>
      <c r="CF37" s="3"/>
      <c r="CG37" s="3" t="s">
        <v>128</v>
      </c>
      <c r="CH37" s="28"/>
      <c r="CI37" s="28"/>
      <c r="CJ37" s="28"/>
      <c r="CK37" s="28"/>
      <c r="CL37" s="28"/>
      <c r="CM37" s="28"/>
      <c r="CN37" s="3" t="s">
        <v>128</v>
      </c>
      <c r="CO37" s="28"/>
      <c r="CP37" s="28"/>
      <c r="CQ37" s="28"/>
      <c r="CR37" s="5">
        <v>2304.8200000000002</v>
      </c>
      <c r="CS37" s="5">
        <v>3035</v>
      </c>
      <c r="CT37" s="5"/>
      <c r="CU37" s="5"/>
      <c r="CV37" s="5"/>
      <c r="CW37" s="5"/>
      <c r="CX37" s="5"/>
      <c r="CY37" s="5"/>
      <c r="CZ37" s="5"/>
      <c r="DA37" s="5"/>
      <c r="DB37" s="5"/>
      <c r="DC37" s="5"/>
      <c r="DD37" s="5"/>
      <c r="DE37" s="5"/>
      <c r="DF37" s="5"/>
      <c r="DG37" s="5"/>
      <c r="DH37" s="5"/>
      <c r="DI37" s="6"/>
      <c r="DJ37" s="6"/>
      <c r="DK37" s="6"/>
      <c r="DL37" s="6"/>
      <c r="DM37" s="6"/>
      <c r="DN37" s="6"/>
      <c r="DO37" s="6"/>
      <c r="DP37" s="6"/>
      <c r="DQ37" s="22"/>
      <c r="DR37" s="22"/>
      <c r="DS37" s="22"/>
      <c r="DT37" s="22"/>
      <c r="DU37" s="6"/>
      <c r="DV37" s="6"/>
      <c r="DW37" s="22"/>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row>
    <row r="38" spans="1:172" ht="15.6">
      <c r="A38" s="5">
        <v>2012</v>
      </c>
      <c r="B38" s="5"/>
      <c r="C38" s="13"/>
      <c r="D38" s="5">
        <v>133800</v>
      </c>
      <c r="E38" s="13"/>
      <c r="F38" s="13">
        <v>81708</v>
      </c>
      <c r="G38" s="13">
        <v>210598</v>
      </c>
      <c r="H38" s="13">
        <v>64702</v>
      </c>
      <c r="I38" s="13"/>
      <c r="J38" s="5"/>
      <c r="K38" s="13">
        <v>29047</v>
      </c>
      <c r="L38" s="13"/>
      <c r="M38" s="13">
        <v>81892</v>
      </c>
      <c r="N38" s="13">
        <v>54838</v>
      </c>
      <c r="O38" s="13">
        <v>32249</v>
      </c>
      <c r="P38" s="13">
        <v>74532.039999999994</v>
      </c>
      <c r="Q38" s="13">
        <v>235814.26</v>
      </c>
      <c r="R38" s="13">
        <v>43446.77</v>
      </c>
      <c r="S38" s="13">
        <v>49412.62</v>
      </c>
      <c r="T38" s="13">
        <v>57725.760000000002</v>
      </c>
      <c r="U38" s="13">
        <v>46750.11</v>
      </c>
      <c r="V38" s="13">
        <v>40882.26</v>
      </c>
      <c r="W38" s="13">
        <v>37572.519999999997</v>
      </c>
      <c r="X38" s="13">
        <v>14072.22</v>
      </c>
      <c r="Y38" s="13">
        <v>29274.89</v>
      </c>
      <c r="Z38" s="13">
        <v>5466.58</v>
      </c>
      <c r="AA38" s="13"/>
      <c r="AB38" s="13"/>
      <c r="AC38" s="13"/>
      <c r="AD38" s="13"/>
      <c r="AE38" s="13"/>
      <c r="AF38" s="13"/>
      <c r="AG38" s="13"/>
      <c r="AH38" s="13"/>
      <c r="AI38" s="13"/>
      <c r="AJ38" s="13"/>
      <c r="AK38" s="13"/>
      <c r="AL38" s="13"/>
      <c r="AM38" s="13"/>
      <c r="AN38" s="13"/>
      <c r="AO38" s="13"/>
      <c r="AP38" s="13"/>
      <c r="AQ38" s="8">
        <v>24567</v>
      </c>
      <c r="AR38" s="8">
        <v>19687.2</v>
      </c>
      <c r="AS38" s="8">
        <v>26181.41</v>
      </c>
      <c r="AT38" s="8">
        <v>61234</v>
      </c>
      <c r="AU38" s="5">
        <v>22602</v>
      </c>
      <c r="AV38" s="5">
        <v>15582</v>
      </c>
      <c r="AW38" s="8">
        <v>25081.656999999999</v>
      </c>
      <c r="AX38" s="8">
        <v>25361.27</v>
      </c>
      <c r="AY38" s="8">
        <v>91706</v>
      </c>
      <c r="AZ38" s="8">
        <v>3250</v>
      </c>
      <c r="BA38" s="8">
        <v>37256</v>
      </c>
      <c r="BB38" s="8">
        <v>106000</v>
      </c>
      <c r="BC38" s="8">
        <v>52900</v>
      </c>
      <c r="BD38" s="13"/>
      <c r="BE38" s="13"/>
      <c r="BF38" s="8">
        <v>48500</v>
      </c>
      <c r="BG38" s="8">
        <v>45483</v>
      </c>
      <c r="BH38" s="13"/>
      <c r="BI38" s="13"/>
      <c r="BJ38" s="13"/>
      <c r="BK38" s="8">
        <v>29201.14</v>
      </c>
      <c r="BL38" s="8">
        <v>17627.95</v>
      </c>
      <c r="BM38" s="13"/>
      <c r="BN38" s="8">
        <v>48000</v>
      </c>
      <c r="BO38" s="8">
        <v>29800</v>
      </c>
      <c r="BP38" s="8">
        <v>42305</v>
      </c>
      <c r="BQ38" s="13"/>
      <c r="BR38" s="13"/>
      <c r="BS38" s="13"/>
      <c r="BT38" s="13"/>
      <c r="BU38" s="13"/>
      <c r="BV38" s="13"/>
      <c r="BW38" s="13"/>
      <c r="BX38" s="13"/>
      <c r="BY38" s="13"/>
      <c r="BZ38" s="13"/>
      <c r="CA38" s="8">
        <v>272100</v>
      </c>
      <c r="CB38" s="28"/>
      <c r="CC38" s="28"/>
      <c r="CD38" s="3"/>
      <c r="CE38" s="3"/>
      <c r="CF38" s="3"/>
      <c r="CG38" s="3" t="s">
        <v>128</v>
      </c>
      <c r="CH38" s="28"/>
      <c r="CI38" s="28"/>
      <c r="CJ38" s="28"/>
      <c r="CK38" s="28"/>
      <c r="CL38" s="28"/>
      <c r="CM38" s="28"/>
      <c r="CN38" s="12">
        <v>53878</v>
      </c>
      <c r="CO38" s="28"/>
      <c r="CP38" s="28"/>
      <c r="CQ38" s="28"/>
      <c r="CR38" s="5">
        <v>2387.1999999999998</v>
      </c>
      <c r="CS38" s="5">
        <v>2578</v>
      </c>
      <c r="CT38" s="5"/>
      <c r="CU38" s="5"/>
      <c r="CV38" s="13"/>
      <c r="CW38" s="5"/>
      <c r="CX38" s="5"/>
      <c r="CY38" s="5"/>
      <c r="CZ38" s="5"/>
      <c r="DA38" s="5"/>
      <c r="DB38" s="5"/>
      <c r="DC38" s="5"/>
      <c r="DD38" s="5"/>
      <c r="DE38" s="5"/>
      <c r="DF38" s="5"/>
      <c r="DG38" s="5"/>
      <c r="DH38" s="5"/>
      <c r="DI38" s="6"/>
      <c r="DJ38" s="6"/>
      <c r="DK38" s="6"/>
      <c r="DL38" s="6"/>
      <c r="DM38" s="6"/>
      <c r="DN38" s="6"/>
      <c r="DO38" s="6"/>
      <c r="DP38" s="6"/>
      <c r="DQ38" s="6"/>
      <c r="DR38" s="22"/>
      <c r="DS38" s="22"/>
      <c r="DT38" s="22"/>
      <c r="DU38" s="6"/>
      <c r="DV38" s="6"/>
      <c r="DW38" s="22"/>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row>
    <row r="39" spans="1:172" ht="15.6">
      <c r="A39" s="5">
        <v>2013</v>
      </c>
      <c r="B39" s="5"/>
      <c r="C39" s="3"/>
      <c r="D39" s="5">
        <v>117600</v>
      </c>
      <c r="E39" s="3"/>
      <c r="F39" s="3">
        <v>72646</v>
      </c>
      <c r="G39" s="3">
        <v>180788</v>
      </c>
      <c r="H39" s="3">
        <v>51706</v>
      </c>
      <c r="I39" s="3"/>
      <c r="J39" s="5"/>
      <c r="K39" s="3">
        <v>30786</v>
      </c>
      <c r="L39" s="3">
        <v>62680</v>
      </c>
      <c r="M39" s="3">
        <v>70572</v>
      </c>
      <c r="N39" s="3">
        <v>53888</v>
      </c>
      <c r="O39" s="3">
        <v>19171</v>
      </c>
      <c r="P39" s="13">
        <v>67282.75</v>
      </c>
      <c r="Q39" s="13">
        <v>212519.44</v>
      </c>
      <c r="R39" s="13">
        <v>34600.47</v>
      </c>
      <c r="S39" s="13">
        <v>43744.160000000003</v>
      </c>
      <c r="T39" s="13">
        <v>48605.15</v>
      </c>
      <c r="U39" s="13">
        <v>41781.410000000003</v>
      </c>
      <c r="V39" s="13">
        <v>36285.449999999997</v>
      </c>
      <c r="W39" s="13">
        <v>38757.81</v>
      </c>
      <c r="X39" s="13">
        <v>15595.41</v>
      </c>
      <c r="Y39" s="13">
        <v>29140.69</v>
      </c>
      <c r="Z39" s="13">
        <v>5185.17</v>
      </c>
      <c r="AA39" s="13"/>
      <c r="AB39" s="13"/>
      <c r="AC39" s="13"/>
      <c r="AD39" s="13"/>
      <c r="AE39" s="13"/>
      <c r="AF39" s="13"/>
      <c r="AG39" s="13"/>
      <c r="AH39" s="13"/>
      <c r="AI39" s="13"/>
      <c r="AJ39" s="13"/>
      <c r="AK39" s="13"/>
      <c r="AL39" s="13"/>
      <c r="AM39" s="13"/>
      <c r="AN39" s="13"/>
      <c r="AO39" s="13"/>
      <c r="AP39" s="13"/>
      <c r="AQ39" s="8">
        <v>18597</v>
      </c>
      <c r="AR39" s="8">
        <v>17441.240000000002</v>
      </c>
      <c r="AS39" s="8">
        <v>26677.93</v>
      </c>
      <c r="AT39" s="8">
        <v>58560</v>
      </c>
      <c r="AU39" s="5">
        <v>22851</v>
      </c>
      <c r="AV39" s="5">
        <v>14894</v>
      </c>
      <c r="AW39" s="8">
        <v>27355</v>
      </c>
      <c r="AX39" s="8">
        <v>22000.31</v>
      </c>
      <c r="AY39" s="8">
        <v>92689</v>
      </c>
      <c r="AZ39" s="8">
        <v>4829</v>
      </c>
      <c r="BA39" s="8">
        <v>40096</v>
      </c>
      <c r="BB39" s="8">
        <v>95600</v>
      </c>
      <c r="BC39" s="8">
        <v>48500</v>
      </c>
      <c r="BD39" s="13"/>
      <c r="BE39" s="13"/>
      <c r="BF39" s="8">
        <v>48800</v>
      </c>
      <c r="BG39" s="8">
        <v>39058</v>
      </c>
      <c r="BH39" s="13"/>
      <c r="BI39" s="13"/>
      <c r="BJ39" s="13"/>
      <c r="BK39" s="8">
        <v>26770.61</v>
      </c>
      <c r="BL39" s="13"/>
      <c r="BM39" s="13"/>
      <c r="BN39" s="8">
        <v>15951</v>
      </c>
      <c r="BO39" s="8">
        <v>26000</v>
      </c>
      <c r="BP39" s="13"/>
      <c r="BQ39" s="13"/>
      <c r="BR39" s="13"/>
      <c r="BS39" s="13"/>
      <c r="BT39" s="13"/>
      <c r="BU39" s="13"/>
      <c r="BV39" s="13"/>
      <c r="BW39" s="8">
        <v>57548</v>
      </c>
      <c r="BX39" s="13"/>
      <c r="BY39" s="13"/>
      <c r="BZ39" s="13"/>
      <c r="CA39" s="8">
        <v>247900</v>
      </c>
      <c r="CB39" s="28"/>
      <c r="CC39" s="28"/>
      <c r="CD39" s="3" t="s">
        <v>128</v>
      </c>
      <c r="CE39" s="3"/>
      <c r="CF39" s="3"/>
      <c r="CG39" s="3" t="s">
        <v>128</v>
      </c>
      <c r="CH39" s="28"/>
      <c r="CI39" s="28"/>
      <c r="CJ39" s="28"/>
      <c r="CK39" s="28"/>
      <c r="CL39" s="28"/>
      <c r="CM39" s="28"/>
      <c r="CN39" s="12">
        <v>54585</v>
      </c>
      <c r="CO39" s="28"/>
      <c r="CP39" s="28"/>
      <c r="CQ39" s="28"/>
      <c r="CR39" s="5">
        <v>2232.27</v>
      </c>
      <c r="CS39" s="5">
        <v>2652</v>
      </c>
      <c r="CT39" s="5"/>
      <c r="CU39" s="5"/>
      <c r="CV39" s="3"/>
      <c r="CW39" s="5"/>
      <c r="CX39" s="5"/>
      <c r="CY39" s="5"/>
      <c r="CZ39" s="5"/>
      <c r="DA39" s="5"/>
      <c r="DB39" s="5"/>
      <c r="DC39" s="5"/>
      <c r="DD39" s="5"/>
      <c r="DE39" s="5"/>
      <c r="DF39" s="5"/>
      <c r="DG39" s="5"/>
      <c r="DH39" s="5"/>
      <c r="DI39" s="6"/>
      <c r="DJ39" s="6"/>
      <c r="DK39" s="6"/>
      <c r="DL39" s="6"/>
      <c r="DM39" s="6"/>
      <c r="DN39" s="6"/>
      <c r="DO39" s="6"/>
      <c r="DP39" s="6"/>
      <c r="DQ39" s="6"/>
      <c r="DR39" s="22"/>
      <c r="DS39" s="22"/>
      <c r="DT39" s="22"/>
      <c r="DU39" s="6"/>
      <c r="DV39" s="22"/>
      <c r="DW39" s="22"/>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row>
    <row r="40" spans="1:172" ht="15.6">
      <c r="A40" s="5">
        <v>2014</v>
      </c>
      <c r="B40" s="5"/>
      <c r="C40" s="5"/>
      <c r="D40" s="5">
        <v>107100.00000000001</v>
      </c>
      <c r="E40" s="5"/>
      <c r="F40" s="5">
        <v>58510</v>
      </c>
      <c r="G40" s="5">
        <v>166984</v>
      </c>
      <c r="H40" s="5">
        <v>50779</v>
      </c>
      <c r="I40" s="5">
        <v>27986</v>
      </c>
      <c r="J40" s="5"/>
      <c r="K40" s="5">
        <v>32449</v>
      </c>
      <c r="L40" s="14">
        <v>51882</v>
      </c>
      <c r="M40" s="5">
        <v>53367</v>
      </c>
      <c r="N40" s="5">
        <v>39289</v>
      </c>
      <c r="O40" s="3">
        <v>19850</v>
      </c>
      <c r="P40" s="13">
        <v>61626.81</v>
      </c>
      <c r="Q40" s="13">
        <v>162112.71</v>
      </c>
      <c r="R40" s="13">
        <v>35628.69</v>
      </c>
      <c r="S40" s="13">
        <v>43383.16</v>
      </c>
      <c r="T40" s="13">
        <v>50291.839999999997</v>
      </c>
      <c r="U40" s="13">
        <v>41944.32</v>
      </c>
      <c r="V40" s="13">
        <v>33913.86</v>
      </c>
      <c r="W40" s="13">
        <v>39836.32</v>
      </c>
      <c r="X40" s="13">
        <v>13705.27</v>
      </c>
      <c r="Y40" s="13">
        <v>31461.88</v>
      </c>
      <c r="Z40" s="13">
        <v>5346.47</v>
      </c>
      <c r="AA40" s="13"/>
      <c r="AB40" s="13"/>
      <c r="AC40" s="13"/>
      <c r="AD40" s="13"/>
      <c r="AE40" s="13"/>
      <c r="AF40" s="13"/>
      <c r="AG40" s="13"/>
      <c r="AH40" s="13"/>
      <c r="AI40" s="13"/>
      <c r="AJ40" s="13"/>
      <c r="AK40" s="13"/>
      <c r="AL40" s="13"/>
      <c r="AM40" s="13"/>
      <c r="AN40" s="13"/>
      <c r="AO40" s="13"/>
      <c r="AP40" s="13"/>
      <c r="AQ40" s="8">
        <v>16511</v>
      </c>
      <c r="AR40" s="8">
        <v>18024.14</v>
      </c>
      <c r="AS40" s="8">
        <v>28008.23</v>
      </c>
      <c r="AT40" s="8">
        <v>55595</v>
      </c>
      <c r="AU40" s="5">
        <v>21570</v>
      </c>
      <c r="AV40" s="5">
        <v>16182</v>
      </c>
      <c r="AW40" s="8">
        <v>23669.510999999999</v>
      </c>
      <c r="AX40" s="8">
        <v>19758.62</v>
      </c>
      <c r="AY40" s="8">
        <v>76816</v>
      </c>
      <c r="AZ40" s="8">
        <v>3057</v>
      </c>
      <c r="BA40" s="8">
        <v>30473</v>
      </c>
      <c r="BB40" s="8">
        <v>84200</v>
      </c>
      <c r="BC40" s="8">
        <v>42960</v>
      </c>
      <c r="BD40" s="8">
        <v>13400</v>
      </c>
      <c r="BE40" s="13"/>
      <c r="BF40" s="8">
        <v>34613</v>
      </c>
      <c r="BG40" s="13"/>
      <c r="BH40" s="13"/>
      <c r="BI40" s="13"/>
      <c r="BJ40" s="13"/>
      <c r="BK40" s="13"/>
      <c r="BL40" s="13"/>
      <c r="BM40" s="13"/>
      <c r="BN40" s="8">
        <v>14400</v>
      </c>
      <c r="BO40" s="8">
        <v>26000</v>
      </c>
      <c r="BP40" s="8">
        <v>41979</v>
      </c>
      <c r="BQ40" s="13"/>
      <c r="BR40" s="8">
        <v>12360</v>
      </c>
      <c r="BS40" s="13"/>
      <c r="BT40" s="13"/>
      <c r="BU40" s="13"/>
      <c r="BV40" s="13"/>
      <c r="BW40" s="8">
        <v>53989</v>
      </c>
      <c r="BX40" s="13"/>
      <c r="BY40" s="13"/>
      <c r="BZ40" s="13"/>
      <c r="CA40" s="8">
        <v>233700</v>
      </c>
      <c r="CB40" s="28"/>
      <c r="CC40" s="28"/>
      <c r="CD40" s="5">
        <v>34558</v>
      </c>
      <c r="CE40" s="3"/>
      <c r="CF40" s="3"/>
      <c r="CG40" s="5">
        <v>25246</v>
      </c>
      <c r="CH40" s="28"/>
      <c r="CI40" s="28"/>
      <c r="CJ40" s="28"/>
      <c r="CK40" s="28"/>
      <c r="CL40" s="28"/>
      <c r="CM40" s="28"/>
      <c r="CN40" s="12">
        <v>45064</v>
      </c>
      <c r="CO40" s="28"/>
      <c r="CP40" s="28"/>
      <c r="CQ40" s="28"/>
      <c r="CR40" s="5">
        <v>2120.38</v>
      </c>
      <c r="CS40" s="5">
        <v>1944</v>
      </c>
      <c r="CT40" s="5"/>
      <c r="CU40" s="5"/>
      <c r="CV40" s="5"/>
      <c r="CW40" s="5"/>
      <c r="CX40" s="5"/>
      <c r="CY40" s="5"/>
      <c r="CZ40" s="5"/>
      <c r="DA40" s="5"/>
      <c r="DB40" s="5"/>
      <c r="DC40" s="5"/>
      <c r="DD40" s="5"/>
      <c r="DE40" s="5"/>
      <c r="DF40" s="5"/>
      <c r="DG40" s="5"/>
      <c r="DH40" s="5"/>
      <c r="DI40" s="6"/>
      <c r="DJ40" s="6"/>
      <c r="DK40" s="6"/>
      <c r="DL40" s="6"/>
      <c r="DM40" s="6"/>
      <c r="DN40" s="6"/>
      <c r="DO40" s="6"/>
      <c r="DP40" s="6"/>
      <c r="DQ40" s="22"/>
      <c r="DR40" s="22"/>
      <c r="DS40" s="22"/>
      <c r="DT40" s="22"/>
      <c r="DU40" s="22"/>
      <c r="DV40" s="22"/>
      <c r="DW40" s="22"/>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row>
    <row r="41" spans="1:172" ht="15.6">
      <c r="A41" s="5">
        <v>2015</v>
      </c>
      <c r="B41" s="5"/>
      <c r="C41" s="13">
        <v>95682.44</v>
      </c>
      <c r="D41" s="5">
        <v>97800</v>
      </c>
      <c r="E41" s="13"/>
      <c r="F41" s="13">
        <v>58492</v>
      </c>
      <c r="G41" s="13">
        <v>139712</v>
      </c>
      <c r="H41" s="13">
        <v>43587</v>
      </c>
      <c r="I41" s="13">
        <v>28781</v>
      </c>
      <c r="J41" s="5"/>
      <c r="K41" s="13">
        <v>26161</v>
      </c>
      <c r="L41" s="14">
        <v>45166</v>
      </c>
      <c r="M41" s="13">
        <v>42873</v>
      </c>
      <c r="N41" s="13">
        <v>34531</v>
      </c>
      <c r="O41" s="13">
        <v>11504</v>
      </c>
      <c r="P41" s="13">
        <v>55972.87</v>
      </c>
      <c r="Q41" s="13">
        <v>131615.93</v>
      </c>
      <c r="R41" s="13">
        <v>31735.5</v>
      </c>
      <c r="S41" s="13">
        <v>40060.61</v>
      </c>
      <c r="T41" s="13">
        <v>44880.47</v>
      </c>
      <c r="U41" s="13">
        <v>39789.54</v>
      </c>
      <c r="V41" s="13">
        <v>31862</v>
      </c>
      <c r="W41" s="13">
        <v>38505.33</v>
      </c>
      <c r="X41" s="13">
        <v>11554.36</v>
      </c>
      <c r="Y41" s="13">
        <v>26254.68</v>
      </c>
      <c r="Z41" s="13">
        <v>6413.43</v>
      </c>
      <c r="AA41" s="13"/>
      <c r="AB41" s="13"/>
      <c r="AC41" s="13"/>
      <c r="AD41" s="13"/>
      <c r="AE41" s="13"/>
      <c r="AF41" s="13"/>
      <c r="AG41" s="13"/>
      <c r="AH41" s="13"/>
      <c r="AI41" s="13"/>
      <c r="AJ41" s="13"/>
      <c r="AK41" s="13"/>
      <c r="AL41" s="13"/>
      <c r="AM41" s="13"/>
      <c r="AN41" s="13"/>
      <c r="AO41" s="13"/>
      <c r="AP41" s="13"/>
      <c r="AQ41" s="8">
        <v>12954</v>
      </c>
      <c r="AR41" s="8">
        <v>17997.02</v>
      </c>
      <c r="AS41" s="8">
        <v>28060.46</v>
      </c>
      <c r="AT41" s="8">
        <v>52753</v>
      </c>
      <c r="AU41" s="5">
        <v>19077</v>
      </c>
      <c r="AV41" s="5">
        <v>10086</v>
      </c>
      <c r="AW41" s="8">
        <v>20898.326000000001</v>
      </c>
      <c r="AX41" s="8">
        <v>19638.72</v>
      </c>
      <c r="AY41" s="8">
        <v>71860</v>
      </c>
      <c r="AZ41" s="8">
        <v>3554</v>
      </c>
      <c r="BA41" s="8">
        <v>22549</v>
      </c>
      <c r="BB41" s="8">
        <v>75100</v>
      </c>
      <c r="BC41" s="8">
        <v>41822</v>
      </c>
      <c r="BD41" s="8">
        <v>9300</v>
      </c>
      <c r="BE41" s="13"/>
      <c r="BF41" s="8">
        <v>29115</v>
      </c>
      <c r="BG41" s="13"/>
      <c r="BH41" s="13"/>
      <c r="BI41" s="8">
        <v>19700</v>
      </c>
      <c r="BJ41" s="13"/>
      <c r="BK41" s="13"/>
      <c r="BL41" s="13"/>
      <c r="BM41" s="8">
        <v>825.16099999999994</v>
      </c>
      <c r="BN41" s="8">
        <v>12900</v>
      </c>
      <c r="BO41" s="8">
        <v>26000</v>
      </c>
      <c r="BP41" s="8">
        <v>36190</v>
      </c>
      <c r="BQ41" s="13"/>
      <c r="BR41" s="8">
        <v>14046</v>
      </c>
      <c r="BS41" s="13"/>
      <c r="BT41" s="13"/>
      <c r="BU41" s="13"/>
      <c r="BV41" s="13"/>
      <c r="BW41" s="8">
        <v>30236</v>
      </c>
      <c r="BX41" s="13"/>
      <c r="BY41" s="13"/>
      <c r="BZ41" s="13"/>
      <c r="CA41" s="8">
        <v>159100</v>
      </c>
      <c r="CB41" s="28"/>
      <c r="CC41" s="28"/>
      <c r="CD41" s="5">
        <v>29639</v>
      </c>
      <c r="CE41" s="3"/>
      <c r="CF41" s="3"/>
      <c r="CG41" s="5">
        <v>22469</v>
      </c>
      <c r="CH41" s="28"/>
      <c r="CI41" s="28"/>
      <c r="CJ41" s="28"/>
      <c r="CK41" s="28"/>
      <c r="CL41" s="28"/>
      <c r="CM41" s="28"/>
      <c r="CN41" s="5">
        <v>27700</v>
      </c>
      <c r="CO41" s="28"/>
      <c r="CP41" s="28"/>
      <c r="CQ41" s="28"/>
      <c r="CR41" s="5">
        <v>3134.36</v>
      </c>
      <c r="CS41" s="5">
        <v>2058</v>
      </c>
      <c r="CT41" s="5"/>
      <c r="CU41" s="5"/>
      <c r="CV41" s="13"/>
      <c r="CW41" s="5"/>
      <c r="CX41" s="5"/>
      <c r="CY41" s="5"/>
      <c r="CZ41" s="5"/>
      <c r="DA41" s="5"/>
      <c r="DB41" s="5"/>
      <c r="DC41" s="5"/>
      <c r="DD41" s="5"/>
      <c r="DE41" s="5"/>
      <c r="DF41" s="5"/>
      <c r="DG41" s="5"/>
      <c r="DH41" s="5"/>
      <c r="DI41" s="6"/>
      <c r="DJ41" s="6"/>
      <c r="DK41" s="6"/>
      <c r="DL41" s="6"/>
      <c r="DM41" s="6"/>
      <c r="DN41" s="6"/>
      <c r="DO41" s="6"/>
      <c r="DP41" s="6"/>
      <c r="DQ41" s="22"/>
      <c r="DR41" s="22"/>
      <c r="DS41" s="6"/>
      <c r="DT41" s="22"/>
      <c r="DU41" s="22"/>
      <c r="DV41" s="22"/>
      <c r="DW41" s="6"/>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row>
    <row r="42" spans="1:172" ht="15.6">
      <c r="A42" s="5">
        <v>2016</v>
      </c>
      <c r="B42" s="5"/>
      <c r="C42" s="5"/>
      <c r="D42" s="5">
        <v>83699.999999999985</v>
      </c>
      <c r="E42" s="5"/>
      <c r="F42" s="5">
        <v>54040</v>
      </c>
      <c r="G42" s="5">
        <v>118802</v>
      </c>
      <c r="H42" s="5">
        <v>39874</v>
      </c>
      <c r="I42" s="5">
        <v>26243</v>
      </c>
      <c r="J42" s="5"/>
      <c r="K42" s="5"/>
      <c r="L42" s="14">
        <v>40039</v>
      </c>
      <c r="M42" s="5">
        <v>39929.800000000003</v>
      </c>
      <c r="N42" s="5">
        <v>17193</v>
      </c>
      <c r="O42" s="5">
        <v>10240</v>
      </c>
      <c r="P42" s="13">
        <v>42310.98</v>
      </c>
      <c r="Q42" s="13">
        <v>45927.69</v>
      </c>
      <c r="R42" s="13">
        <v>41708.03</v>
      </c>
      <c r="S42" s="13">
        <v>21804.52</v>
      </c>
      <c r="T42" s="13">
        <v>41708.03</v>
      </c>
      <c r="U42" s="13">
        <v>16923.79</v>
      </c>
      <c r="V42" s="13">
        <v>14132.95</v>
      </c>
      <c r="W42" s="13">
        <v>22128.25</v>
      </c>
      <c r="X42" s="13">
        <v>2757.99</v>
      </c>
      <c r="Y42" s="13">
        <v>10453.049999999999</v>
      </c>
      <c r="Z42" s="13">
        <v>4487.8999999999996</v>
      </c>
      <c r="AA42" s="13"/>
      <c r="AB42" s="13"/>
      <c r="AC42" s="13"/>
      <c r="AD42" s="13"/>
      <c r="AE42" s="13"/>
      <c r="AF42" s="13"/>
      <c r="AG42" s="13"/>
      <c r="AH42" s="8">
        <v>56376</v>
      </c>
      <c r="AI42" s="13"/>
      <c r="AJ42" s="13"/>
      <c r="AK42" s="13"/>
      <c r="AL42" s="13"/>
      <c r="AM42" s="13"/>
      <c r="AN42" s="13"/>
      <c r="AO42" s="13"/>
      <c r="AP42" s="13"/>
      <c r="AQ42" s="8">
        <v>10107</v>
      </c>
      <c r="AR42" s="8">
        <v>9045.19</v>
      </c>
      <c r="AS42" s="8">
        <v>15817.19</v>
      </c>
      <c r="AT42" s="8">
        <v>30034</v>
      </c>
      <c r="AU42" s="5">
        <v>16000</v>
      </c>
      <c r="AV42" s="5">
        <v>1960</v>
      </c>
      <c r="AW42" s="8">
        <v>31307.9493</v>
      </c>
      <c r="AX42" s="8">
        <v>11879.07</v>
      </c>
      <c r="AY42" s="8">
        <v>63728</v>
      </c>
      <c r="AZ42" s="8">
        <v>6012</v>
      </c>
      <c r="BA42" s="8">
        <v>18852</v>
      </c>
      <c r="BB42" s="8">
        <v>47900</v>
      </c>
      <c r="BC42" s="13"/>
      <c r="BD42" s="8">
        <v>5500</v>
      </c>
      <c r="BE42" s="8">
        <v>23655</v>
      </c>
      <c r="BF42" s="8">
        <v>20237</v>
      </c>
      <c r="BG42" s="8">
        <v>11520.45</v>
      </c>
      <c r="BH42" s="13"/>
      <c r="BI42" s="8">
        <v>10300</v>
      </c>
      <c r="BJ42" s="13"/>
      <c r="BK42" s="13"/>
      <c r="BL42" s="13"/>
      <c r="BM42" s="13"/>
      <c r="BN42" s="8">
        <v>9300</v>
      </c>
      <c r="BO42" s="13"/>
      <c r="BP42" s="8">
        <v>29936</v>
      </c>
      <c r="BQ42" s="13"/>
      <c r="BR42" s="8">
        <v>9927</v>
      </c>
      <c r="BS42" s="13"/>
      <c r="BT42" s="13"/>
      <c r="BU42" s="13"/>
      <c r="BV42" s="13"/>
      <c r="BW42" s="8">
        <v>27272</v>
      </c>
      <c r="BX42" s="13"/>
      <c r="BY42" s="13"/>
      <c r="BZ42" s="13"/>
      <c r="CA42" s="8">
        <v>100500</v>
      </c>
      <c r="CB42" s="28">
        <v>32775.4</v>
      </c>
      <c r="CC42" s="28"/>
      <c r="CD42" s="5">
        <v>16878</v>
      </c>
      <c r="CE42" s="3"/>
      <c r="CF42" s="3"/>
      <c r="CG42" s="5">
        <v>17207</v>
      </c>
      <c r="CH42" s="28"/>
      <c r="CI42" s="28"/>
      <c r="CJ42" s="28"/>
      <c r="CK42" s="28"/>
      <c r="CL42" s="28"/>
      <c r="CM42" s="28"/>
      <c r="CN42" s="5">
        <v>22300</v>
      </c>
      <c r="CO42" s="28"/>
      <c r="CP42" s="28"/>
      <c r="CQ42" s="28"/>
      <c r="CR42" s="5">
        <v>2293.5300000000002</v>
      </c>
      <c r="CS42" s="5">
        <v>929</v>
      </c>
      <c r="CT42" s="5"/>
      <c r="CU42" s="5"/>
      <c r="CV42" s="5"/>
      <c r="CW42" s="5"/>
      <c r="CX42" s="5"/>
      <c r="CY42" s="5"/>
      <c r="CZ42" s="5"/>
      <c r="DA42" s="5"/>
      <c r="DB42" s="5"/>
      <c r="DC42" s="5"/>
      <c r="DD42" s="5"/>
      <c r="DE42" s="5"/>
      <c r="DF42" s="5"/>
      <c r="DG42" s="5"/>
      <c r="DH42" s="5"/>
      <c r="DI42" s="6"/>
      <c r="DJ42" s="6"/>
      <c r="DK42" s="6"/>
      <c r="DL42" s="6"/>
      <c r="DM42" s="6"/>
      <c r="DN42" s="6"/>
      <c r="DO42" s="22"/>
      <c r="DP42" s="6"/>
      <c r="DQ42" s="6"/>
      <c r="DR42" s="22"/>
      <c r="DS42" s="6"/>
      <c r="DT42" s="22"/>
      <c r="DU42" s="22"/>
      <c r="DV42" s="22"/>
      <c r="DW42" s="22"/>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row>
    <row r="43" spans="1:172" ht="15.6">
      <c r="A43" s="5">
        <v>2017</v>
      </c>
      <c r="B43" s="5"/>
      <c r="C43" s="5"/>
      <c r="D43" s="5">
        <v>72700</v>
      </c>
      <c r="E43" s="5"/>
      <c r="F43" s="5">
        <v>51765</v>
      </c>
      <c r="G43" s="5">
        <v>10377</v>
      </c>
      <c r="H43" s="5">
        <v>36465</v>
      </c>
      <c r="I43" s="5">
        <v>21468</v>
      </c>
      <c r="J43" s="5"/>
      <c r="K43" s="5">
        <v>22053</v>
      </c>
      <c r="L43" s="5">
        <v>35183.4</v>
      </c>
      <c r="M43" s="5">
        <v>17426.3</v>
      </c>
      <c r="N43" s="5">
        <v>16134</v>
      </c>
      <c r="O43" s="5">
        <v>8883</v>
      </c>
      <c r="P43" s="13">
        <v>31122.720000000001</v>
      </c>
      <c r="Q43" s="13">
        <v>38368.22</v>
      </c>
      <c r="R43" s="13">
        <v>8369.43</v>
      </c>
      <c r="S43" s="13">
        <v>22023.03</v>
      </c>
      <c r="T43" s="13">
        <v>37466.089999999997</v>
      </c>
      <c r="U43" s="13">
        <v>18880.23</v>
      </c>
      <c r="V43" s="13">
        <v>13715.42</v>
      </c>
      <c r="W43" s="13">
        <v>21488.01</v>
      </c>
      <c r="X43" s="13">
        <v>2635.29</v>
      </c>
      <c r="Y43" s="13">
        <v>10105.76</v>
      </c>
      <c r="Z43" s="13">
        <v>4107.13</v>
      </c>
      <c r="AA43" s="8">
        <v>20098.79</v>
      </c>
      <c r="AB43" s="8">
        <v>11056.51</v>
      </c>
      <c r="AC43" s="8">
        <v>3776.57</v>
      </c>
      <c r="AD43" s="8">
        <v>9662.49</v>
      </c>
      <c r="AE43" s="8">
        <v>5244.77</v>
      </c>
      <c r="AF43" s="8">
        <v>6350.86</v>
      </c>
      <c r="AG43" s="8">
        <v>15019.76</v>
      </c>
      <c r="AH43" s="8">
        <v>16233.83</v>
      </c>
      <c r="AI43" s="8">
        <v>4201.41</v>
      </c>
      <c r="AJ43" s="8">
        <v>37559.65</v>
      </c>
      <c r="AK43" s="8">
        <v>39314.89</v>
      </c>
      <c r="AL43" s="8">
        <v>12875.53</v>
      </c>
      <c r="AM43" s="8">
        <v>29012.76</v>
      </c>
      <c r="AN43" s="8">
        <v>11101.76</v>
      </c>
      <c r="AO43" s="8">
        <v>12380.11</v>
      </c>
      <c r="AP43" s="8">
        <v>580.96</v>
      </c>
      <c r="AQ43" s="8">
        <v>10605</v>
      </c>
      <c r="AR43" s="8">
        <v>9789.26</v>
      </c>
      <c r="AS43" s="8">
        <v>15463.59</v>
      </c>
      <c r="AT43" s="8">
        <v>25728</v>
      </c>
      <c r="AU43" s="5">
        <v>17620</v>
      </c>
      <c r="AV43" s="5">
        <v>2155</v>
      </c>
      <c r="AW43" s="8">
        <v>18552.87</v>
      </c>
      <c r="AX43" s="8">
        <v>10207.459999999999</v>
      </c>
      <c r="AY43" s="8">
        <v>62938</v>
      </c>
      <c r="AZ43" s="8">
        <v>5806</v>
      </c>
      <c r="BA43" s="8">
        <v>17010</v>
      </c>
      <c r="BB43" s="8">
        <v>42100</v>
      </c>
      <c r="BC43" s="8">
        <v>22566</v>
      </c>
      <c r="BD43" s="8">
        <v>4600</v>
      </c>
      <c r="BE43" s="8">
        <v>19072</v>
      </c>
      <c r="BF43" s="13"/>
      <c r="BG43" s="8">
        <v>11813.9836</v>
      </c>
      <c r="BH43" s="13"/>
      <c r="BI43" s="13"/>
      <c r="BJ43" s="13"/>
      <c r="BK43" s="8">
        <v>9115.5576999999994</v>
      </c>
      <c r="BL43" s="13"/>
      <c r="BM43" s="13"/>
      <c r="BN43" s="8">
        <v>7600</v>
      </c>
      <c r="BO43" s="13"/>
      <c r="BP43" s="8">
        <v>16449</v>
      </c>
      <c r="BQ43" s="13"/>
      <c r="BR43" s="8">
        <v>8994</v>
      </c>
      <c r="BS43" s="13"/>
      <c r="BT43" s="13"/>
      <c r="BU43" s="13"/>
      <c r="BV43" s="13"/>
      <c r="BW43" s="8">
        <v>14467</v>
      </c>
      <c r="BX43" s="13"/>
      <c r="BY43" s="13"/>
      <c r="BZ43" s="13"/>
      <c r="CA43" s="8">
        <v>86700</v>
      </c>
      <c r="CB43" s="28">
        <v>23536.2</v>
      </c>
      <c r="CC43" s="28">
        <v>4266</v>
      </c>
      <c r="CD43" s="5">
        <v>16878</v>
      </c>
      <c r="CE43" s="75">
        <v>8981</v>
      </c>
      <c r="CF43" s="3"/>
      <c r="CG43" s="5">
        <v>8282</v>
      </c>
      <c r="CH43" s="28">
        <v>5247</v>
      </c>
      <c r="CI43" s="28"/>
      <c r="CJ43" s="28">
        <v>24286</v>
      </c>
      <c r="CK43" s="28">
        <v>33421</v>
      </c>
      <c r="CL43" s="28"/>
      <c r="CM43" s="28">
        <v>10129</v>
      </c>
      <c r="CN43" s="5">
        <v>16616</v>
      </c>
      <c r="CO43" s="28">
        <v>11910</v>
      </c>
      <c r="CP43" s="28"/>
      <c r="CQ43" s="28"/>
      <c r="CR43" s="5">
        <v>1864.44</v>
      </c>
      <c r="CS43" s="5">
        <v>491.16</v>
      </c>
      <c r="CT43" s="5"/>
      <c r="CU43" s="5"/>
      <c r="CV43" s="5"/>
      <c r="CW43" s="5"/>
      <c r="CX43" s="5"/>
      <c r="CY43" s="5"/>
      <c r="CZ43" s="5"/>
      <c r="DA43" s="5"/>
      <c r="DB43" s="5"/>
      <c r="DC43" s="5"/>
      <c r="DD43" s="5"/>
      <c r="DE43" s="5"/>
      <c r="DF43" s="5"/>
      <c r="DG43" s="5"/>
      <c r="DH43" s="5"/>
      <c r="DI43" s="6"/>
      <c r="DJ43" s="6"/>
      <c r="DK43" s="6"/>
      <c r="DL43" s="6"/>
      <c r="DM43" s="6"/>
      <c r="DN43" s="6"/>
      <c r="DO43" s="6"/>
      <c r="DP43" s="22"/>
      <c r="DQ43" s="6"/>
      <c r="DR43" s="22"/>
      <c r="DS43" s="22"/>
      <c r="DT43" s="22"/>
      <c r="DU43" s="6"/>
      <c r="DV43" s="22"/>
      <c r="DW43" s="22"/>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row>
    <row r="44" spans="1:172" ht="15.6">
      <c r="A44" s="5">
        <v>2018</v>
      </c>
      <c r="B44" s="5"/>
      <c r="C44" s="5">
        <v>46248.67</v>
      </c>
      <c r="D44" s="5">
        <v>61800</v>
      </c>
      <c r="E44" s="5"/>
      <c r="F44" s="5">
        <v>45903</v>
      </c>
      <c r="G44" s="5">
        <v>92404</v>
      </c>
      <c r="H44" s="5">
        <v>31859</v>
      </c>
      <c r="I44" s="5">
        <v>16027</v>
      </c>
      <c r="J44" s="5"/>
      <c r="K44" s="5">
        <v>15920</v>
      </c>
      <c r="L44" s="5">
        <v>24266.1</v>
      </c>
      <c r="M44" s="5">
        <v>12588.2</v>
      </c>
      <c r="N44" s="5">
        <v>15283</v>
      </c>
      <c r="O44" s="5">
        <v>6559</v>
      </c>
      <c r="P44" s="13">
        <v>24932.36</v>
      </c>
      <c r="Q44" s="13">
        <v>31988.71</v>
      </c>
      <c r="R44" s="13">
        <v>8138.37</v>
      </c>
      <c r="S44" s="13">
        <v>16894.79</v>
      </c>
      <c r="T44" s="13">
        <v>32233.64</v>
      </c>
      <c r="U44" s="13">
        <v>13990.55</v>
      </c>
      <c r="V44" s="13">
        <v>12913.21</v>
      </c>
      <c r="W44" s="13">
        <v>21293.54</v>
      </c>
      <c r="X44" s="13">
        <v>2746.09</v>
      </c>
      <c r="Y44" s="13">
        <v>9582.89</v>
      </c>
      <c r="Z44" s="13">
        <v>3520.26</v>
      </c>
      <c r="AA44" s="8">
        <v>20499.61</v>
      </c>
      <c r="AB44" s="8">
        <v>12480.03</v>
      </c>
      <c r="AC44" s="8">
        <v>4358.54</v>
      </c>
      <c r="AD44" s="8">
        <v>8873.01</v>
      </c>
      <c r="AE44" s="8">
        <v>5684.95</v>
      </c>
      <c r="AF44" s="8">
        <v>7834.18</v>
      </c>
      <c r="AG44" s="8">
        <v>16290.07</v>
      </c>
      <c r="AH44" s="8">
        <v>17745.95</v>
      </c>
      <c r="AI44" s="8">
        <v>3728.76</v>
      </c>
      <c r="AJ44" s="8">
        <v>33088.550000000003</v>
      </c>
      <c r="AK44" s="8">
        <v>36699.06</v>
      </c>
      <c r="AL44" s="8">
        <v>11705</v>
      </c>
      <c r="AM44" s="8">
        <v>25462.43</v>
      </c>
      <c r="AN44" s="8">
        <v>15584.33</v>
      </c>
      <c r="AO44" s="8">
        <v>11381.94</v>
      </c>
      <c r="AP44" s="8">
        <v>577.01</v>
      </c>
      <c r="AQ44" s="8">
        <v>11119</v>
      </c>
      <c r="AR44" s="8">
        <v>9826.4500000000007</v>
      </c>
      <c r="AS44" s="8">
        <v>14309.53</v>
      </c>
      <c r="AT44" s="8">
        <v>26661</v>
      </c>
      <c r="AU44" s="5">
        <v>21602</v>
      </c>
      <c r="AV44" s="5">
        <v>1674</v>
      </c>
      <c r="AW44" s="8">
        <v>18592.791799999999</v>
      </c>
      <c r="AX44" s="8">
        <v>8820.89</v>
      </c>
      <c r="AY44" s="8">
        <v>58889</v>
      </c>
      <c r="AZ44" s="8">
        <v>4176</v>
      </c>
      <c r="BA44" s="8">
        <v>15591</v>
      </c>
      <c r="BB44" s="8">
        <v>31800</v>
      </c>
      <c r="BC44" s="8">
        <v>23158</v>
      </c>
      <c r="BD44" s="8">
        <v>4500</v>
      </c>
      <c r="BE44" s="8">
        <v>23438</v>
      </c>
      <c r="BF44" s="8">
        <v>8179</v>
      </c>
      <c r="BG44" s="8">
        <v>11521.1</v>
      </c>
      <c r="BH44" s="13"/>
      <c r="BI44" s="13"/>
      <c r="BJ44" s="13"/>
      <c r="BK44" s="8">
        <v>9554.9694</v>
      </c>
      <c r="BL44" s="13"/>
      <c r="BM44" s="13"/>
      <c r="BN44" s="8">
        <v>9800</v>
      </c>
      <c r="BO44" s="13"/>
      <c r="BP44" s="8">
        <v>14525</v>
      </c>
      <c r="BQ44" s="13"/>
      <c r="BR44" s="8">
        <v>6290</v>
      </c>
      <c r="BS44" s="13"/>
      <c r="BT44" s="13"/>
      <c r="BU44" s="13"/>
      <c r="BV44" s="13"/>
      <c r="BW44" s="8">
        <v>12214</v>
      </c>
      <c r="BX44" s="13"/>
      <c r="BY44" s="13"/>
      <c r="BZ44" s="13"/>
      <c r="CA44" s="13"/>
      <c r="CB44" s="28">
        <v>19799.5</v>
      </c>
      <c r="CC44" s="28">
        <v>2858</v>
      </c>
      <c r="CD44" s="5">
        <v>213.37090000000001</v>
      </c>
      <c r="CE44" s="75">
        <v>8857</v>
      </c>
      <c r="CF44" s="75">
        <v>6611</v>
      </c>
      <c r="CG44" s="5">
        <v>10085.35</v>
      </c>
      <c r="CH44" s="28">
        <v>5999</v>
      </c>
      <c r="CI44" s="28">
        <v>2110</v>
      </c>
      <c r="CJ44" s="28">
        <v>30483</v>
      </c>
      <c r="CK44" s="28">
        <v>27274</v>
      </c>
      <c r="CL44" s="28">
        <v>1585</v>
      </c>
      <c r="CM44" s="28"/>
      <c r="CN44" s="5">
        <v>15021</v>
      </c>
      <c r="CO44" s="28">
        <v>11425</v>
      </c>
      <c r="CP44" s="28">
        <v>16560</v>
      </c>
      <c r="CQ44" s="28">
        <v>3161</v>
      </c>
      <c r="CR44" s="5">
        <v>2341.75</v>
      </c>
      <c r="CS44" s="5">
        <v>72.459999999999994</v>
      </c>
      <c r="CT44" s="5"/>
      <c r="CU44" s="5"/>
      <c r="CV44" s="5"/>
      <c r="CW44" s="5"/>
      <c r="CX44" s="5"/>
      <c r="CY44" s="5"/>
      <c r="CZ44" s="5"/>
      <c r="DA44" s="5"/>
      <c r="DB44" s="5"/>
      <c r="DC44" s="5"/>
      <c r="DD44" s="5"/>
      <c r="DE44" s="5"/>
      <c r="DF44" s="5"/>
      <c r="DG44" s="5"/>
      <c r="DH44" s="5"/>
      <c r="DI44" s="6"/>
      <c r="DJ44" s="6"/>
      <c r="DK44" s="6"/>
      <c r="DL44" s="6"/>
      <c r="DM44" s="6"/>
      <c r="DN44" s="6"/>
      <c r="DO44" s="6"/>
      <c r="DP44" s="6"/>
      <c r="DQ44" s="6"/>
      <c r="DR44" s="22"/>
      <c r="DS44" s="22"/>
      <c r="DT44" s="22"/>
      <c r="DU44" s="6"/>
      <c r="DV44" s="22"/>
      <c r="DW44" s="22"/>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row>
    <row r="45" spans="1:172" ht="15.6">
      <c r="A45" s="5">
        <v>2019</v>
      </c>
      <c r="B45" s="5"/>
      <c r="C45" s="13">
        <v>35820.67</v>
      </c>
      <c r="D45" s="5">
        <v>42400</v>
      </c>
      <c r="E45" s="13"/>
      <c r="F45" s="13">
        <v>41075</v>
      </c>
      <c r="G45" s="13">
        <v>77497</v>
      </c>
      <c r="H45" s="13">
        <v>28831</v>
      </c>
      <c r="I45" s="13">
        <v>13257</v>
      </c>
      <c r="J45" s="5"/>
      <c r="K45" s="13"/>
      <c r="L45" s="13">
        <v>22462.9</v>
      </c>
      <c r="M45" s="13">
        <v>10273.799999999999</v>
      </c>
      <c r="N45" s="13">
        <v>12985</v>
      </c>
      <c r="O45" s="13">
        <v>4128</v>
      </c>
      <c r="P45" s="13">
        <v>21088.21</v>
      </c>
      <c r="Q45" s="13">
        <v>28708.53</v>
      </c>
      <c r="R45" s="13">
        <v>7934.42</v>
      </c>
      <c r="S45" s="13">
        <v>16177.19</v>
      </c>
      <c r="T45" s="13">
        <v>27155.59</v>
      </c>
      <c r="U45" s="13">
        <v>14216.77</v>
      </c>
      <c r="V45" s="13">
        <v>12445.95</v>
      </c>
      <c r="W45" s="13">
        <v>20453.36</v>
      </c>
      <c r="X45" s="13">
        <v>3240.23</v>
      </c>
      <c r="Y45" s="13">
        <v>9566.83</v>
      </c>
      <c r="Z45" s="13">
        <v>2715.86</v>
      </c>
      <c r="AA45" s="13"/>
      <c r="AB45" s="13"/>
      <c r="AC45" s="13"/>
      <c r="AD45" s="13"/>
      <c r="AE45" s="13"/>
      <c r="AF45" s="13"/>
      <c r="AG45" s="13"/>
      <c r="AH45" s="8">
        <v>19844</v>
      </c>
      <c r="AI45" s="13"/>
      <c r="AJ45" s="13"/>
      <c r="AK45" s="13"/>
      <c r="AL45" s="13"/>
      <c r="AM45" s="13"/>
      <c r="AN45" s="13"/>
      <c r="AO45" s="13"/>
      <c r="AP45" s="13"/>
      <c r="AQ45" s="13"/>
      <c r="AR45" s="13"/>
      <c r="AS45" s="8">
        <v>14489</v>
      </c>
      <c r="AT45" s="13"/>
      <c r="AU45" s="46">
        <v>15982</v>
      </c>
      <c r="AV45" s="46">
        <v>1931</v>
      </c>
      <c r="AW45" s="8">
        <v>19314.844700000001</v>
      </c>
      <c r="AX45" s="13"/>
      <c r="AY45" s="13"/>
      <c r="AZ45" s="13"/>
      <c r="BA45" s="13"/>
      <c r="BB45" s="8">
        <v>37500</v>
      </c>
      <c r="BC45" s="8">
        <v>21314.1</v>
      </c>
      <c r="BD45" s="13"/>
      <c r="BE45" s="8">
        <v>18018</v>
      </c>
      <c r="BF45" s="8">
        <v>8101</v>
      </c>
      <c r="BG45" s="8">
        <v>10848.92</v>
      </c>
      <c r="BH45" s="13"/>
      <c r="BI45" s="13"/>
      <c r="BJ45" s="13"/>
      <c r="BK45" s="8">
        <v>8859.1792999999998</v>
      </c>
      <c r="BL45" s="8">
        <v>8904.49</v>
      </c>
      <c r="BM45" s="13"/>
      <c r="BN45" s="8">
        <v>10400</v>
      </c>
      <c r="BO45" s="13"/>
      <c r="BP45" s="8">
        <v>18453</v>
      </c>
      <c r="BQ45" s="13"/>
      <c r="BR45" s="8">
        <v>5750</v>
      </c>
      <c r="BS45" s="13"/>
      <c r="BT45" s="13"/>
      <c r="BU45" s="13"/>
      <c r="BV45" s="13"/>
      <c r="BW45" s="8">
        <v>11129</v>
      </c>
      <c r="BX45" s="13"/>
      <c r="BY45" s="13"/>
      <c r="BZ45" s="13"/>
      <c r="CA45" s="8">
        <v>62880</v>
      </c>
      <c r="CB45" s="28">
        <v>20794.400000000001</v>
      </c>
      <c r="CC45" s="28">
        <v>2688</v>
      </c>
      <c r="CD45" s="5">
        <v>18045.490000000002</v>
      </c>
      <c r="CE45" s="75">
        <v>8783</v>
      </c>
      <c r="CF45" s="75">
        <v>5679</v>
      </c>
      <c r="CG45" s="5">
        <v>8376.3799999999992</v>
      </c>
      <c r="CH45" s="28">
        <v>4982</v>
      </c>
      <c r="CI45" s="28">
        <v>2418</v>
      </c>
      <c r="CJ45" s="28">
        <v>32246</v>
      </c>
      <c r="CK45" s="28">
        <v>25626</v>
      </c>
      <c r="CL45" s="28">
        <v>16728</v>
      </c>
      <c r="CM45" s="28">
        <v>7758</v>
      </c>
      <c r="CN45" s="5">
        <v>15242</v>
      </c>
      <c r="CO45" s="28">
        <v>7597</v>
      </c>
      <c r="CP45" s="28">
        <v>15530</v>
      </c>
      <c r="CQ45" s="28">
        <v>3887</v>
      </c>
      <c r="CR45" s="5">
        <v>1918.2</v>
      </c>
      <c r="CS45" s="5">
        <v>856.79</v>
      </c>
      <c r="CT45" s="5"/>
      <c r="CU45" s="5"/>
      <c r="CV45" s="13"/>
      <c r="CW45" s="5"/>
      <c r="CX45" s="5"/>
      <c r="CY45" s="5"/>
      <c r="CZ45" s="5"/>
      <c r="DA45" s="5"/>
      <c r="DB45" s="5"/>
      <c r="DC45" s="5"/>
      <c r="DD45" s="5"/>
      <c r="DE45" s="5"/>
      <c r="DF45" s="5"/>
      <c r="DG45" s="5"/>
      <c r="DH45" s="5"/>
      <c r="DI45" s="22"/>
      <c r="DJ45" s="22"/>
      <c r="DK45" s="6"/>
      <c r="DL45" s="22"/>
      <c r="DM45" s="22"/>
      <c r="DN45" s="22"/>
      <c r="DO45" s="6"/>
      <c r="DP45" s="6"/>
      <c r="DQ45" s="6"/>
      <c r="DR45" s="22"/>
      <c r="DS45" s="22"/>
      <c r="DT45" s="22"/>
      <c r="DU45" s="6"/>
      <c r="DV45" s="6"/>
      <c r="DW45" s="22"/>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row>
    <row r="46" spans="1:172" ht="15.6">
      <c r="A46" s="5">
        <v>2020</v>
      </c>
      <c r="B46" s="5"/>
      <c r="C46" s="5">
        <v>27859.67</v>
      </c>
      <c r="D46" s="5">
        <v>22599.999999999996</v>
      </c>
      <c r="E46" s="5">
        <v>15002.11</v>
      </c>
      <c r="F46" s="5">
        <v>16989.18</v>
      </c>
      <c r="G46" s="5">
        <v>46702</v>
      </c>
      <c r="H46" s="5">
        <v>26008</v>
      </c>
      <c r="I46" s="5">
        <v>6851</v>
      </c>
      <c r="J46" s="5"/>
      <c r="K46" s="5"/>
      <c r="L46" s="5">
        <v>12106.91</v>
      </c>
      <c r="M46" s="5">
        <v>10346.799999999999</v>
      </c>
      <c r="N46" s="5">
        <v>5234</v>
      </c>
      <c r="O46" s="5">
        <v>3672</v>
      </c>
      <c r="P46" s="4">
        <v>16055.79</v>
      </c>
      <c r="Q46" s="13">
        <v>21478.16</v>
      </c>
      <c r="R46" s="13">
        <v>7050.27</v>
      </c>
      <c r="S46" s="13">
        <v>12551.4</v>
      </c>
      <c r="T46" s="4">
        <v>11828.26</v>
      </c>
      <c r="U46" s="13">
        <v>10341.02</v>
      </c>
      <c r="V46" s="13">
        <v>10320.120000000001</v>
      </c>
      <c r="W46" s="13">
        <v>15430.08</v>
      </c>
      <c r="X46" s="13">
        <v>2817.86</v>
      </c>
      <c r="Y46" s="13">
        <v>6633.62</v>
      </c>
      <c r="Z46" s="13">
        <v>1842.41</v>
      </c>
      <c r="AA46" s="8">
        <v>11627.57</v>
      </c>
      <c r="AB46" s="8">
        <v>7560.04</v>
      </c>
      <c r="AC46" s="8">
        <v>2409.65</v>
      </c>
      <c r="AD46" s="8">
        <v>6713.06</v>
      </c>
      <c r="AE46" s="8">
        <v>5092.17</v>
      </c>
      <c r="AF46" s="8">
        <v>7854.14</v>
      </c>
      <c r="AG46" s="8">
        <v>10781.15</v>
      </c>
      <c r="AH46" s="8">
        <v>12573.96</v>
      </c>
      <c r="AI46" s="8">
        <v>5634.99</v>
      </c>
      <c r="AJ46" s="8">
        <v>31726.69</v>
      </c>
      <c r="AK46" s="8">
        <v>27070.59</v>
      </c>
      <c r="AL46" s="8">
        <v>8156.06</v>
      </c>
      <c r="AM46" s="8">
        <v>12398.09</v>
      </c>
      <c r="AN46" s="8">
        <v>14246.41</v>
      </c>
      <c r="AO46" s="8">
        <v>7527.03</v>
      </c>
      <c r="AP46" s="8">
        <v>451.89</v>
      </c>
      <c r="AQ46" s="8">
        <v>8027.17</v>
      </c>
      <c r="AR46" s="8">
        <v>6489.53</v>
      </c>
      <c r="AS46" s="8">
        <v>13197.89</v>
      </c>
      <c r="AT46" s="8">
        <v>21472.34</v>
      </c>
      <c r="AU46" s="5">
        <v>18972.849999999999</v>
      </c>
      <c r="AV46" s="5">
        <v>2292.9899999999998</v>
      </c>
      <c r="AW46" s="8">
        <v>13004.74</v>
      </c>
      <c r="AX46" s="8">
        <v>8658.8700000000008</v>
      </c>
      <c r="AY46" s="8">
        <v>34936.048999999999</v>
      </c>
      <c r="AZ46" s="8">
        <v>4902.5</v>
      </c>
      <c r="BA46" s="8">
        <v>13157.36</v>
      </c>
      <c r="BB46" s="8">
        <v>22500</v>
      </c>
      <c r="BC46" s="8">
        <v>14413.8</v>
      </c>
      <c r="BD46" s="8">
        <v>2178</v>
      </c>
      <c r="BE46" s="8">
        <v>14511</v>
      </c>
      <c r="BF46" s="8">
        <v>7354</v>
      </c>
      <c r="BG46" s="8">
        <v>9342</v>
      </c>
      <c r="BH46" s="8">
        <v>8216.08</v>
      </c>
      <c r="BI46" s="8">
        <v>5283</v>
      </c>
      <c r="BJ46" s="8">
        <v>4496</v>
      </c>
      <c r="BK46" s="8">
        <v>5829</v>
      </c>
      <c r="BL46" s="8">
        <v>5711.35</v>
      </c>
      <c r="BM46" s="8">
        <v>391</v>
      </c>
      <c r="BN46" s="8">
        <v>4971</v>
      </c>
      <c r="BO46" s="8">
        <v>9318</v>
      </c>
      <c r="BP46" s="8">
        <v>16356</v>
      </c>
      <c r="BQ46" s="8">
        <v>8195</v>
      </c>
      <c r="BR46" s="8">
        <v>5233</v>
      </c>
      <c r="BS46" s="8">
        <v>7067</v>
      </c>
      <c r="BT46" s="8">
        <v>8774</v>
      </c>
      <c r="BU46" s="8">
        <v>915</v>
      </c>
      <c r="BV46" s="8">
        <v>5287</v>
      </c>
      <c r="BW46" s="8">
        <v>8077</v>
      </c>
      <c r="BX46" s="8">
        <v>5792</v>
      </c>
      <c r="BY46" s="8">
        <v>2878</v>
      </c>
      <c r="BZ46" s="8">
        <v>21725</v>
      </c>
      <c r="CA46" s="13"/>
      <c r="CB46" s="4">
        <v>10212.9</v>
      </c>
      <c r="CC46" s="5">
        <v>2217.23</v>
      </c>
      <c r="CD46" s="75">
        <v>139</v>
      </c>
      <c r="CE46" s="75">
        <v>5745</v>
      </c>
      <c r="CF46" s="3"/>
      <c r="CG46" s="5">
        <v>8065.38</v>
      </c>
      <c r="CH46" s="75">
        <v>3540</v>
      </c>
      <c r="CI46" s="5">
        <v>1905</v>
      </c>
      <c r="CJ46" s="75">
        <v>16580</v>
      </c>
      <c r="CK46" s="75">
        <v>28921</v>
      </c>
      <c r="CL46" s="75">
        <v>1693</v>
      </c>
      <c r="CM46" s="75">
        <v>4964</v>
      </c>
      <c r="CN46" s="5">
        <v>11035</v>
      </c>
      <c r="CO46" s="75">
        <v>5624</v>
      </c>
      <c r="CP46" s="75">
        <v>11889</v>
      </c>
      <c r="CQ46" s="75">
        <v>2141</v>
      </c>
      <c r="CR46" s="5">
        <v>1404.28</v>
      </c>
      <c r="CS46" s="5">
        <v>680.35</v>
      </c>
      <c r="CT46" s="5"/>
      <c r="CU46" s="5"/>
      <c r="CV46" s="5">
        <v>20435.599999999999</v>
      </c>
      <c r="CW46" s="5"/>
      <c r="CX46" s="5"/>
      <c r="CY46" s="5"/>
      <c r="CZ46" s="5"/>
      <c r="DA46" s="5"/>
      <c r="DB46" s="5"/>
      <c r="DC46" s="5"/>
      <c r="DD46" s="5"/>
      <c r="DE46" s="5"/>
      <c r="DF46" s="5"/>
      <c r="DG46" s="5"/>
      <c r="DH46" s="5"/>
      <c r="DI46" s="6"/>
      <c r="DJ46" s="6"/>
      <c r="DK46" s="6"/>
      <c r="DL46" s="6"/>
      <c r="DM46" s="6"/>
      <c r="DN46" s="6"/>
      <c r="DO46" s="6"/>
      <c r="DP46" s="6"/>
      <c r="DQ46" s="6"/>
      <c r="DR46" s="6"/>
      <c r="DS46" s="6"/>
      <c r="DT46" s="6"/>
      <c r="DU46" s="6"/>
      <c r="DV46" s="6"/>
      <c r="DW46" s="6"/>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row>
    <row r="47" spans="1:172" ht="15.6">
      <c r="A47" s="5">
        <v>2021</v>
      </c>
      <c r="B47" s="5"/>
      <c r="C47" s="5">
        <v>23684.16</v>
      </c>
      <c r="D47" s="5">
        <v>18400</v>
      </c>
      <c r="E47" s="5"/>
      <c r="F47" s="5">
        <v>12232.91</v>
      </c>
      <c r="G47" s="5">
        <v>43464</v>
      </c>
      <c r="H47" s="5">
        <v>8189</v>
      </c>
      <c r="I47" s="5">
        <v>6948</v>
      </c>
      <c r="J47" s="5"/>
      <c r="K47" s="5">
        <v>8301.3169999999991</v>
      </c>
      <c r="L47" s="5">
        <v>12601.65</v>
      </c>
      <c r="M47" s="5"/>
      <c r="N47" s="5">
        <v>6238</v>
      </c>
      <c r="O47" s="5">
        <v>3274</v>
      </c>
      <c r="P47" s="13">
        <v>13955.77</v>
      </c>
      <c r="Q47" s="13">
        <v>22181.81</v>
      </c>
      <c r="R47" s="13">
        <v>7425.89</v>
      </c>
      <c r="S47" s="13">
        <v>14056.69</v>
      </c>
      <c r="T47" s="13">
        <v>10290.69</v>
      </c>
      <c r="U47" s="13">
        <v>10359.209999999999</v>
      </c>
      <c r="V47" s="13">
        <v>9475.61</v>
      </c>
      <c r="W47" s="13">
        <v>12297.97</v>
      </c>
      <c r="X47" s="13">
        <v>5200.84</v>
      </c>
      <c r="Y47" s="13">
        <v>6701</v>
      </c>
      <c r="Z47" s="13">
        <v>1865.96</v>
      </c>
      <c r="AA47" s="13"/>
      <c r="AB47" s="13"/>
      <c r="AC47" s="13"/>
      <c r="AD47" s="8">
        <v>5427.85</v>
      </c>
      <c r="AE47" s="13"/>
      <c r="AF47" s="13"/>
      <c r="AG47" s="13"/>
      <c r="AH47" s="8">
        <v>9432</v>
      </c>
      <c r="AI47" s="13"/>
      <c r="AJ47" s="8">
        <v>24538.58</v>
      </c>
      <c r="AK47" s="13"/>
      <c r="AL47" s="13"/>
      <c r="AM47" s="8">
        <v>8769.1</v>
      </c>
      <c r="AN47" s="13"/>
      <c r="AO47" s="13"/>
      <c r="AP47" s="8">
        <v>592</v>
      </c>
      <c r="AQ47" s="8">
        <v>8183.61</v>
      </c>
      <c r="AR47" s="8">
        <v>6203.8</v>
      </c>
      <c r="AS47" s="8">
        <v>10660.62</v>
      </c>
      <c r="AT47" s="8">
        <v>22492.25</v>
      </c>
      <c r="AU47" s="5">
        <v>17096.73</v>
      </c>
      <c r="AV47" s="5">
        <v>2619.4899999999998</v>
      </c>
      <c r="AW47" s="8">
        <v>12390.82</v>
      </c>
      <c r="AX47" s="8">
        <v>8796.2800000000007</v>
      </c>
      <c r="AY47" s="8">
        <v>35460.22</v>
      </c>
      <c r="AZ47" s="8">
        <v>4100.88</v>
      </c>
      <c r="BA47" s="8">
        <v>14137.88</v>
      </c>
      <c r="BB47" s="8">
        <v>21500</v>
      </c>
      <c r="BC47" s="8">
        <v>15927</v>
      </c>
      <c r="BD47" s="8">
        <v>2555</v>
      </c>
      <c r="BE47" s="13"/>
      <c r="BF47" s="8">
        <v>7643</v>
      </c>
      <c r="BG47" s="8">
        <v>8779.32</v>
      </c>
      <c r="BH47" s="8">
        <v>8921.9</v>
      </c>
      <c r="BI47" s="8">
        <v>5636.92</v>
      </c>
      <c r="BJ47" s="8">
        <v>4825.8999999999996</v>
      </c>
      <c r="BK47" s="8">
        <v>6741.0730000000003</v>
      </c>
      <c r="BL47" s="13"/>
      <c r="BM47" s="13"/>
      <c r="BN47" s="8">
        <v>3341</v>
      </c>
      <c r="BO47" s="13"/>
      <c r="BP47" s="8">
        <v>15670</v>
      </c>
      <c r="BQ47" s="13"/>
      <c r="BR47" s="8">
        <v>4775</v>
      </c>
      <c r="BS47" s="13"/>
      <c r="BT47" s="13"/>
      <c r="BU47" s="13"/>
      <c r="BV47" s="13"/>
      <c r="BW47" s="8">
        <v>8070</v>
      </c>
      <c r="BX47" s="13"/>
      <c r="BY47" s="8">
        <v>2484</v>
      </c>
      <c r="BZ47" s="13"/>
      <c r="CA47" s="13"/>
      <c r="CB47" s="28">
        <v>11201.23</v>
      </c>
      <c r="CC47" s="5">
        <v>1422.93</v>
      </c>
      <c r="CD47" s="1"/>
      <c r="CE47" s="1"/>
      <c r="CF47" s="1"/>
      <c r="CG47" s="5">
        <v>6278.14</v>
      </c>
      <c r="CH47" s="5"/>
      <c r="CI47" s="5">
        <v>2042</v>
      </c>
      <c r="CJ47" s="81"/>
      <c r="CK47" s="81"/>
      <c r="CL47" s="81"/>
      <c r="CM47" s="81"/>
      <c r="CN47" s="5">
        <v>10100</v>
      </c>
      <c r="CO47" s="5"/>
      <c r="CP47" s="5"/>
      <c r="CQ47" s="5"/>
      <c r="CR47" s="5">
        <v>1044.48</v>
      </c>
      <c r="CS47" s="5">
        <v>644.48</v>
      </c>
      <c r="CT47" s="5"/>
      <c r="CU47" s="5"/>
      <c r="CV47" s="5">
        <v>19917.599999999999</v>
      </c>
      <c r="CW47" s="5"/>
      <c r="CX47" s="5"/>
      <c r="CY47" s="5"/>
      <c r="CZ47" s="5"/>
      <c r="DA47" s="5"/>
      <c r="DB47" s="5"/>
      <c r="DC47" s="5"/>
      <c r="DD47" s="5"/>
      <c r="DE47" s="5"/>
      <c r="DF47" s="5"/>
      <c r="DG47" s="5"/>
      <c r="DH47" s="5"/>
      <c r="DI47" s="6"/>
      <c r="DJ47" s="6"/>
      <c r="DK47" s="6"/>
      <c r="DL47" s="6"/>
      <c r="DM47" s="6"/>
      <c r="DN47" s="6"/>
      <c r="DO47" s="6"/>
      <c r="DP47" s="6"/>
      <c r="DQ47" s="6"/>
      <c r="DR47" s="6"/>
      <c r="DS47" s="6"/>
      <c r="DT47" s="6"/>
      <c r="DU47" s="6"/>
      <c r="DV47" s="22"/>
      <c r="DW47" s="22"/>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row>
    <row r="48" spans="1:172">
      <c r="A48" s="5"/>
      <c r="B48" s="5"/>
      <c r="C48" s="5"/>
      <c r="D48" s="5"/>
      <c r="E48" s="5"/>
      <c r="F48" s="5"/>
      <c r="G48" s="5"/>
      <c r="H48" s="5"/>
      <c r="I48" s="5"/>
      <c r="J48" s="5"/>
      <c r="K48" s="5"/>
      <c r="L48" s="5"/>
      <c r="M48" s="5"/>
      <c r="N48" s="1" t="s">
        <v>140</v>
      </c>
      <c r="O48" s="5"/>
      <c r="P48" s="5"/>
      <c r="Q48" s="5"/>
      <c r="R48" s="5"/>
      <c r="S48" s="5"/>
      <c r="T48" s="5"/>
      <c r="U48" s="5"/>
      <c r="V48" s="5"/>
      <c r="W48" s="5"/>
      <c r="X48" s="5"/>
      <c r="Y48" s="5"/>
      <c r="Z48" s="5"/>
      <c r="AA48" s="13"/>
      <c r="AB48" s="13"/>
      <c r="AC48" s="13"/>
      <c r="AD48" s="13"/>
      <c r="AE48" s="13"/>
      <c r="AF48" s="13"/>
      <c r="AG48" s="13"/>
      <c r="AH48" s="13"/>
      <c r="AI48" s="13"/>
      <c r="AJ48" s="13"/>
      <c r="AK48" s="13"/>
      <c r="AL48" s="13"/>
      <c r="AM48" s="13"/>
      <c r="AN48" s="13"/>
      <c r="AO48" s="13"/>
      <c r="AP48" s="13"/>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t="s">
        <v>175</v>
      </c>
      <c r="CI48" s="5"/>
      <c r="CJ48" s="5"/>
      <c r="CK48" s="5"/>
      <c r="CL48" s="5"/>
      <c r="CM48" s="5"/>
      <c r="CN48" s="5" t="s">
        <v>176</v>
      </c>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row>
    <row r="49" spans="1:172" ht="72">
      <c r="A49" s="5"/>
      <c r="B49" s="5"/>
      <c r="C49" s="5"/>
      <c r="D49" s="5"/>
      <c r="E49" s="5"/>
      <c r="F49" s="5"/>
      <c r="G49" s="5"/>
      <c r="H49" s="5"/>
      <c r="I49" s="5"/>
      <c r="J49" s="5"/>
      <c r="K49" s="5"/>
      <c r="L49" s="5"/>
      <c r="M49" s="5"/>
      <c r="N49" s="5"/>
      <c r="O49" s="3" t="s">
        <v>213</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row>
    <row r="50" spans="1:172">
      <c r="A50" s="5" t="s">
        <v>130</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row>
    <row r="51" spans="1:172">
      <c r="A51" s="5" t="s">
        <v>177</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row>
    <row r="52" spans="1:172">
      <c r="A52" s="5" t="s">
        <v>178</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row>
    <row r="53" spans="1:172">
      <c r="A53" s="5" t="s">
        <v>179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row>
    <row r="54" spans="1:172">
      <c r="A54" s="5" t="s">
        <v>180</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row>
    <row r="55" spans="1:172">
      <c r="A55" s="5" t="s">
        <v>181</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row>
    <row r="56" spans="1:172">
      <c r="A56" s="5" t="s">
        <v>182</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row>
    <row r="57" spans="1:172">
      <c r="A57" s="5" t="s">
        <v>183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row>
    <row r="58" spans="1:172">
      <c r="A58" s="5" t="s">
        <v>184</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row>
    <row r="59" spans="1:17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row>
    <row r="60" spans="1:17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row>
    <row r="61" spans="1:17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row>
    <row r="62" spans="1:17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row>
    <row r="63" spans="1:17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row>
    <row r="64" spans="1:17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row>
    <row r="65" spans="1:17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row>
    <row r="66" spans="1:17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row>
    <row r="67" spans="1:17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row>
    <row r="68" spans="1:17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row>
    <row r="69" spans="1:17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row>
    <row r="70" spans="1:17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row>
    <row r="71" spans="1:17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row>
    <row r="72" spans="1:17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row>
    <row r="73" spans="1:17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row>
    <row r="74" spans="1:17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row>
    <row r="75" spans="1:17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row>
    <row r="76" spans="1:17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row>
    <row r="77" spans="1:17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row>
    <row r="78" spans="1:17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row>
    <row r="79" spans="1:17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row>
    <row r="80" spans="1:17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row>
    <row r="81" spans="1:17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row>
    <row r="82" spans="1:17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row>
    <row r="83" spans="1:17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row>
    <row r="84" spans="1:17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row>
    <row r="85" spans="1:17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row>
    <row r="86" spans="1:17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row>
    <row r="87" spans="1:17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row>
    <row r="88" spans="1:17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row>
    <row r="89" spans="1:17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row>
    <row r="90" spans="1:17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row>
    <row r="91" spans="1:17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row>
    <row r="92" spans="1:17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row>
    <row r="93" spans="1:17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row>
    <row r="94" spans="1:17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row>
    <row r="95" spans="1:17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row>
    <row r="96" spans="1:17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row>
    <row r="97" spans="1:17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row>
    <row r="98" spans="1:17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row>
    <row r="99" spans="1:17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row>
    <row r="100" spans="1:17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row>
    <row r="101" spans="1:17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row>
    <row r="102" spans="1:17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row>
    <row r="103" spans="1:17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row>
    <row r="104" spans="1:17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row>
    <row r="105" spans="1:17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row>
    <row r="106" spans="1:17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row>
    <row r="107" spans="1:17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row>
    <row r="108" spans="1:17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row>
    <row r="109" spans="1:17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row>
    <row r="110" spans="1:17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row>
    <row r="111" spans="1:17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row>
    <row r="112" spans="1:17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row>
    <row r="113" spans="1:17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row>
    <row r="114" spans="1:17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row>
    <row r="115" spans="1:17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row>
    <row r="116" spans="1:17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row>
    <row r="117" spans="1:17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row>
    <row r="118" spans="1:17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row>
    <row r="119" spans="1:17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row>
    <row r="120" spans="1:17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row>
    <row r="121" spans="1:17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row>
    <row r="122" spans="1:17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row>
    <row r="123" spans="1:17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row>
    <row r="124" spans="1:17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row>
    <row r="125" spans="1:17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row>
    <row r="126" spans="1:17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row>
    <row r="127" spans="1:17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row>
    <row r="128" spans="1:17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row>
    <row r="129" spans="1:17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row>
    <row r="130" spans="1:17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row>
    <row r="131" spans="1:17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row>
    <row r="132" spans="1:17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row>
    <row r="133" spans="1:17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row>
    <row r="134" spans="1:17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row>
    <row r="135" spans="1:17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row>
    <row r="136" spans="1:17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row>
    <row r="137" spans="1:17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row>
    <row r="138" spans="1:17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row>
    <row r="139" spans="1:17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row>
    <row r="140" spans="1:17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row>
    <row r="141" spans="1:17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row>
    <row r="142" spans="1:17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row>
    <row r="143" spans="1:17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row>
    <row r="144" spans="1:17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row>
    <row r="145" spans="1:17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row>
    <row r="146" spans="1:17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row>
    <row r="147" spans="1:17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row>
    <row r="148" spans="1:17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row>
    <row r="149" spans="1:17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row>
    <row r="150" spans="1:17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row>
    <row r="151" spans="1:17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row>
    <row r="152" spans="1:17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row>
    <row r="153" spans="1:17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row>
    <row r="154" spans="1:17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row>
    <row r="155" spans="1:17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row>
    <row r="156" spans="1:17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row>
    <row r="157" spans="1:17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row>
    <row r="158" spans="1:17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row>
    <row r="159" spans="1:17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row>
    <row r="160" spans="1:17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row>
    <row r="161" spans="1:17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row>
    <row r="162" spans="1:17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row>
    <row r="163" spans="1:17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row>
    <row r="164" spans="1:17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row>
    <row r="165" spans="1:17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row>
    <row r="166" spans="1:17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row>
    <row r="167" spans="1:17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row>
    <row r="168" spans="1:17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row>
    <row r="169" spans="1:17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row>
    <row r="170" spans="1:17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row>
    <row r="171" spans="1:17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row>
    <row r="172" spans="1: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row>
    <row r="173" spans="1:17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row>
    <row r="174" spans="1:17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row>
    <row r="175" spans="1:17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row>
    <row r="176" spans="1:17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row>
    <row r="177" spans="1:17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row>
    <row r="178" spans="1:17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row>
    <row r="179" spans="1:17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row>
    <row r="180" spans="1:17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row>
    <row r="181" spans="1:17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row>
    <row r="182" spans="1:17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row>
    <row r="183" spans="1:17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row>
    <row r="184" spans="1:17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row>
    <row r="185" spans="1:17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row>
    <row r="186" spans="1:17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row>
    <row r="187" spans="1:17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row>
    <row r="188" spans="1:17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row>
    <row r="189" spans="1:17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row>
    <row r="190" spans="1:17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row>
    <row r="191" spans="1:17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row>
    <row r="192" spans="1:17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row>
    <row r="193" spans="1:17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row>
    <row r="194" spans="1:17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row>
    <row r="195" spans="1:17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row>
    <row r="196" spans="1:17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row>
    <row r="197" spans="1:17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row>
    <row r="198" spans="1:17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row>
    <row r="199" spans="1:17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row>
    <row r="200" spans="1:17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row>
    <row r="201" spans="1:17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row>
  </sheetData>
  <mergeCells count="13">
    <mergeCell ref="C2:O2"/>
    <mergeCell ref="BB2:BM2"/>
    <mergeCell ref="DO2:DW2"/>
    <mergeCell ref="DO18:DW18"/>
    <mergeCell ref="DB2:DG2"/>
    <mergeCell ref="AA2:AP2"/>
    <mergeCell ref="AQ2:BA2"/>
    <mergeCell ref="CB2:CS2"/>
    <mergeCell ref="CT2:DA2"/>
    <mergeCell ref="BN2:BZ2"/>
    <mergeCell ref="DI2:DN2"/>
    <mergeCell ref="DI18:DN18"/>
    <mergeCell ref="P2:Z2"/>
  </mergeCells>
  <phoneticPr fontId="31"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201"/>
  <sheetViews>
    <sheetView workbookViewId="0">
      <selection activeCell="R14" sqref="P14:R14"/>
    </sheetView>
  </sheetViews>
  <sheetFormatPr defaultRowHeight="14.4"/>
  <cols>
    <col min="1" max="105" width="9" customWidth="1"/>
    <col min="106" max="107" width="14" customWidth="1"/>
    <col min="108" max="108" width="9" customWidth="1"/>
    <col min="109" max="109" width="14" customWidth="1"/>
    <col min="110" max="110" width="9" customWidth="1"/>
    <col min="111" max="113" width="14" customWidth="1"/>
    <col min="114" max="127" width="8" customWidth="1"/>
  </cols>
  <sheetData>
    <row r="1" spans="1:127" ht="15.6">
      <c r="A1" s="5"/>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5"/>
      <c r="DJ1" s="219"/>
      <c r="DK1" s="219"/>
      <c r="DL1" s="219"/>
      <c r="DM1" s="219"/>
      <c r="DN1" s="220"/>
      <c r="DO1" s="206"/>
      <c r="DP1" s="219"/>
      <c r="DQ1" s="219"/>
      <c r="DR1" s="219"/>
      <c r="DS1" s="219"/>
      <c r="DT1" s="219"/>
      <c r="DU1" s="219"/>
      <c r="DV1" s="219"/>
      <c r="DW1" s="220"/>
    </row>
    <row r="2" spans="1:127" ht="15.6">
      <c r="A2" s="5"/>
      <c r="B2" s="5" t="s">
        <v>11</v>
      </c>
      <c r="C2" s="5" t="s">
        <v>12</v>
      </c>
      <c r="D2" s="5" t="s">
        <v>13</v>
      </c>
      <c r="E2" s="5" t="s">
        <v>14</v>
      </c>
      <c r="F2" s="5" t="s">
        <v>15</v>
      </c>
      <c r="G2" s="5" t="s">
        <v>16</v>
      </c>
      <c r="H2" s="5" t="s">
        <v>17</v>
      </c>
      <c r="I2" s="5" t="s">
        <v>18</v>
      </c>
      <c r="J2" s="5" t="s">
        <v>19</v>
      </c>
      <c r="K2" s="5" t="s">
        <v>20</v>
      </c>
      <c r="L2" s="5" t="s">
        <v>21</v>
      </c>
      <c r="M2" s="5" t="s">
        <v>22</v>
      </c>
      <c r="N2" s="5" t="s">
        <v>23</v>
      </c>
      <c r="O2" s="13"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ht="15.6">
      <c r="A3" s="5">
        <v>2010</v>
      </c>
      <c r="B3" s="3">
        <v>2448.36</v>
      </c>
      <c r="C3" s="3">
        <v>1656.5</v>
      </c>
      <c r="D3" s="3">
        <v>922</v>
      </c>
      <c r="E3" s="13">
        <v>1383.05</v>
      </c>
      <c r="F3" s="13">
        <v>303.60000000000002</v>
      </c>
      <c r="G3" s="13">
        <v>22045403</v>
      </c>
      <c r="H3" s="13">
        <v>344.94</v>
      </c>
      <c r="I3" s="13">
        <v>293</v>
      </c>
      <c r="J3" s="12">
        <v>254.42741673537199</v>
      </c>
      <c r="K3" s="13">
        <v>171</v>
      </c>
      <c r="L3" s="13">
        <v>348.33</v>
      </c>
      <c r="M3" s="13">
        <v>543</v>
      </c>
      <c r="N3" s="12">
        <v>422.22502673589901</v>
      </c>
      <c r="O3" s="13">
        <v>97</v>
      </c>
      <c r="P3" s="13">
        <v>707.23</v>
      </c>
      <c r="Q3" s="13">
        <v>1154.06</v>
      </c>
      <c r="R3" s="13">
        <v>217.68</v>
      </c>
      <c r="S3" s="13">
        <v>377.68</v>
      </c>
      <c r="T3" s="13">
        <v>210.94</v>
      </c>
      <c r="U3" s="13">
        <v>345.17</v>
      </c>
      <c r="V3" s="13">
        <v>253.47</v>
      </c>
      <c r="W3" s="13">
        <v>530.75</v>
      </c>
      <c r="X3" s="13">
        <v>77.849999999999994</v>
      </c>
      <c r="Y3" s="13">
        <v>245.85</v>
      </c>
      <c r="Z3" s="13">
        <v>146.91999999999999</v>
      </c>
      <c r="AA3" s="8">
        <v>339.46</v>
      </c>
      <c r="AB3" s="8">
        <v>859.56</v>
      </c>
      <c r="AC3" s="8">
        <v>219.69</v>
      </c>
      <c r="AD3" s="8">
        <v>356.75</v>
      </c>
      <c r="AE3" s="8">
        <v>177.65</v>
      </c>
      <c r="AF3" s="8">
        <v>310.42</v>
      </c>
      <c r="AG3" s="8">
        <v>2393.1999999999998</v>
      </c>
      <c r="AH3" s="8">
        <v>161.11000000000001</v>
      </c>
      <c r="AI3" s="8">
        <v>397.69</v>
      </c>
      <c r="AJ3" s="8">
        <v>1991.08</v>
      </c>
      <c r="AK3" s="8">
        <v>251.48</v>
      </c>
      <c r="AL3" s="8">
        <v>92.45</v>
      </c>
      <c r="AM3" s="8">
        <v>1137</v>
      </c>
      <c r="AN3" s="8">
        <v>117.15</v>
      </c>
      <c r="AO3" s="8">
        <v>147.1</v>
      </c>
      <c r="AP3" s="8">
        <v>5.29</v>
      </c>
      <c r="AQ3" s="8">
        <v>216.88</v>
      </c>
      <c r="AR3" s="8">
        <v>451.15429999999998</v>
      </c>
      <c r="AS3" s="8">
        <v>365.06040000000002</v>
      </c>
      <c r="AT3" s="8">
        <v>753.45</v>
      </c>
      <c r="AU3" s="77">
        <v>1038.96</v>
      </c>
      <c r="AV3" s="77">
        <v>293.44</v>
      </c>
      <c r="AW3" s="8">
        <v>954.9</v>
      </c>
      <c r="AX3" s="8">
        <v>575.33879999999999</v>
      </c>
      <c r="AY3" s="8">
        <v>630.63</v>
      </c>
      <c r="AZ3" s="8">
        <v>81.5</v>
      </c>
      <c r="BA3" s="8">
        <v>4519.34</v>
      </c>
      <c r="BB3" s="8">
        <v>1324.84</v>
      </c>
      <c r="BC3" s="8">
        <v>1412.81</v>
      </c>
      <c r="BD3" s="8">
        <v>267.51</v>
      </c>
      <c r="BE3" s="8">
        <v>1090.42</v>
      </c>
      <c r="BF3" s="8">
        <v>374.32</v>
      </c>
      <c r="BG3" s="23">
        <v>235.410774</v>
      </c>
      <c r="BH3" s="8">
        <v>542.79999999999995</v>
      </c>
      <c r="BI3" s="8">
        <v>383.54</v>
      </c>
      <c r="BJ3" s="8">
        <v>2.67</v>
      </c>
      <c r="BK3" s="23">
        <v>290.00662599999998</v>
      </c>
      <c r="BL3" s="8">
        <v>132.91999999999999</v>
      </c>
      <c r="BM3" s="8">
        <v>14</v>
      </c>
      <c r="BN3" s="8">
        <v>148.80000000000001</v>
      </c>
      <c r="BO3" s="25">
        <v>640.79470000000003</v>
      </c>
      <c r="BP3" s="25">
        <v>441.7362</v>
      </c>
      <c r="BQ3" s="25">
        <v>549.37810000000002</v>
      </c>
      <c r="BR3" s="25">
        <v>232.20240000000001</v>
      </c>
      <c r="BS3" s="8">
        <v>324.36</v>
      </c>
      <c r="BT3" s="25">
        <v>602.61329999999998</v>
      </c>
      <c r="BU3" s="25">
        <v>47.055520000000001</v>
      </c>
      <c r="BV3" s="25">
        <v>253.39689999999999</v>
      </c>
      <c r="BW3" s="25">
        <v>540.17200000000003</v>
      </c>
      <c r="BX3" s="25">
        <v>231.15780000000001</v>
      </c>
      <c r="BY3" s="25">
        <v>250.185</v>
      </c>
      <c r="BZ3" s="8">
        <v>1142.8599999999999</v>
      </c>
      <c r="CA3" s="8">
        <v>2869</v>
      </c>
      <c r="CB3" s="96">
        <v>513</v>
      </c>
      <c r="CC3" s="96">
        <v>85.75</v>
      </c>
      <c r="CD3" s="96">
        <v>3993.09</v>
      </c>
      <c r="CE3" s="106">
        <v>602.72118901333579</v>
      </c>
      <c r="CF3" s="106">
        <v>773.89304783666455</v>
      </c>
      <c r="CG3" s="106">
        <v>636.66470765218844</v>
      </c>
      <c r="CH3" s="106">
        <v>167.81586121779239</v>
      </c>
      <c r="CI3" s="96">
        <v>30.4</v>
      </c>
      <c r="CJ3" s="106">
        <v>617.88710200216406</v>
      </c>
      <c r="CK3" s="106">
        <v>662.2821560411154</v>
      </c>
      <c r="CL3" s="106">
        <v>532.19729647413783</v>
      </c>
      <c r="CM3" s="106">
        <v>428.28921823034341</v>
      </c>
      <c r="CN3" s="106">
        <v>704.49927216622496</v>
      </c>
      <c r="CO3" s="96">
        <v>362.56</v>
      </c>
      <c r="CP3" s="106">
        <v>585.31794428748344</v>
      </c>
      <c r="CQ3" s="106">
        <v>215.90251262283354</v>
      </c>
      <c r="CR3" s="96">
        <v>64.87</v>
      </c>
      <c r="CS3" s="96">
        <v>26.24</v>
      </c>
      <c r="CT3" s="4">
        <v>2284</v>
      </c>
      <c r="CU3" s="4">
        <v>1873</v>
      </c>
      <c r="CV3" s="13">
        <v>1573</v>
      </c>
      <c r="CW3" s="13">
        <v>176</v>
      </c>
      <c r="CX3" s="13">
        <v>88</v>
      </c>
      <c r="CY3" s="13">
        <v>76</v>
      </c>
      <c r="CZ3" s="13">
        <v>143</v>
      </c>
      <c r="DA3" s="13">
        <v>151</v>
      </c>
      <c r="DB3" s="3">
        <v>1167.72</v>
      </c>
      <c r="DC3" s="76">
        <v>1379.2394767952201</v>
      </c>
      <c r="DD3" s="3">
        <v>393.75</v>
      </c>
      <c r="DE3" s="76">
        <v>403.00975411930699</v>
      </c>
      <c r="DF3" s="3">
        <v>1275.5899999999999</v>
      </c>
      <c r="DG3" s="76">
        <v>351.24619879337399</v>
      </c>
      <c r="DH3" s="76"/>
      <c r="DI3" s="6"/>
      <c r="DJ3" s="6"/>
      <c r="DK3" s="6"/>
      <c r="DL3" s="6"/>
      <c r="DM3" s="6"/>
      <c r="DN3" s="6"/>
      <c r="DO3" s="6"/>
      <c r="DP3" s="6"/>
      <c r="DQ3" s="27"/>
      <c r="DR3" s="6"/>
      <c r="DS3" s="6"/>
      <c r="DT3" s="6"/>
      <c r="DU3" s="27"/>
      <c r="DV3" s="6"/>
      <c r="DW3" s="6"/>
    </row>
    <row r="4" spans="1:127" ht="15.6">
      <c r="A4" s="5">
        <v>2011</v>
      </c>
      <c r="B4" s="3">
        <v>2442.1999999999998</v>
      </c>
      <c r="C4" s="5">
        <v>1791.57</v>
      </c>
      <c r="D4" s="3">
        <v>1031.3699999999999</v>
      </c>
      <c r="E4" s="3">
        <v>1400.12</v>
      </c>
      <c r="F4" s="3">
        <v>623.79</v>
      </c>
      <c r="G4" s="3">
        <v>22977859</v>
      </c>
      <c r="H4" s="3">
        <v>464.95</v>
      </c>
      <c r="I4" s="3">
        <v>448.75</v>
      </c>
      <c r="J4" s="12">
        <v>310.38994943413098</v>
      </c>
      <c r="K4" s="3">
        <v>166</v>
      </c>
      <c r="L4" s="3">
        <v>313.77</v>
      </c>
      <c r="M4" s="3">
        <v>756</v>
      </c>
      <c r="N4" s="3">
        <v>376</v>
      </c>
      <c r="O4" s="76">
        <v>235.941430669456</v>
      </c>
      <c r="P4" s="13">
        <v>763.31</v>
      </c>
      <c r="Q4" s="13">
        <v>1421.86</v>
      </c>
      <c r="R4" s="13">
        <v>247.93</v>
      </c>
      <c r="S4" s="13">
        <v>428</v>
      </c>
      <c r="T4" s="13">
        <v>195.14</v>
      </c>
      <c r="U4" s="13">
        <v>352.57</v>
      </c>
      <c r="V4" s="13">
        <v>255.13</v>
      </c>
      <c r="W4" s="13">
        <v>255.42</v>
      </c>
      <c r="X4" s="13">
        <v>78.16</v>
      </c>
      <c r="Y4" s="13">
        <v>262.57</v>
      </c>
      <c r="Z4" s="13">
        <v>190.49</v>
      </c>
      <c r="AA4" s="8">
        <v>1065.96</v>
      </c>
      <c r="AB4" s="8">
        <v>866.8</v>
      </c>
      <c r="AC4" s="8">
        <v>244.49</v>
      </c>
      <c r="AD4" s="8">
        <v>957.42</v>
      </c>
      <c r="AE4" s="8">
        <v>209.37</v>
      </c>
      <c r="AF4" s="8">
        <v>448</v>
      </c>
      <c r="AG4" s="8">
        <v>2316.89</v>
      </c>
      <c r="AH4" s="8">
        <v>207.48</v>
      </c>
      <c r="AI4" s="8">
        <v>459.89</v>
      </c>
      <c r="AJ4" s="8">
        <v>2130.86</v>
      </c>
      <c r="AK4" s="8">
        <v>398.62</v>
      </c>
      <c r="AL4" s="8">
        <v>454.81</v>
      </c>
      <c r="AM4" s="8">
        <v>1315.79</v>
      </c>
      <c r="AN4" s="8">
        <v>181.69</v>
      </c>
      <c r="AO4" s="8">
        <v>178.43</v>
      </c>
      <c r="AP4" s="8">
        <v>36.74</v>
      </c>
      <c r="AQ4" s="8">
        <v>185.25</v>
      </c>
      <c r="AR4" s="8">
        <v>234.1</v>
      </c>
      <c r="AS4" s="8">
        <v>606.74</v>
      </c>
      <c r="AT4" s="8">
        <v>941.85</v>
      </c>
      <c r="AU4" s="80">
        <v>1179.28</v>
      </c>
      <c r="AV4" s="80">
        <v>289.92</v>
      </c>
      <c r="AW4" s="8">
        <v>996.4153</v>
      </c>
      <c r="AX4" s="8">
        <v>391.11</v>
      </c>
      <c r="AY4" s="8">
        <v>657.05</v>
      </c>
      <c r="AZ4" s="8">
        <v>116.91</v>
      </c>
      <c r="BA4" s="8">
        <v>4763.46</v>
      </c>
      <c r="BB4" s="8">
        <v>1379.65</v>
      </c>
      <c r="BC4" s="8">
        <v>1592.29</v>
      </c>
      <c r="BD4" s="8">
        <v>378.38</v>
      </c>
      <c r="BE4" s="8">
        <v>1168</v>
      </c>
      <c r="BF4" s="8">
        <v>453.19299999999998</v>
      </c>
      <c r="BG4" s="23">
        <v>265.42434100000003</v>
      </c>
      <c r="BH4" s="8">
        <v>596.94000000000005</v>
      </c>
      <c r="BI4" s="8">
        <v>354.1</v>
      </c>
      <c r="BJ4" s="23">
        <v>401.18917800000003</v>
      </c>
      <c r="BK4" s="23">
        <v>319.05278099999998</v>
      </c>
      <c r="BL4" s="8">
        <v>301.36</v>
      </c>
      <c r="BM4" s="8">
        <v>14.9</v>
      </c>
      <c r="BN4" s="8">
        <v>177.6</v>
      </c>
      <c r="BO4" s="25">
        <v>1216.076</v>
      </c>
      <c r="BP4" s="8">
        <v>737.2</v>
      </c>
      <c r="BQ4" s="25">
        <v>834.83939999999996</v>
      </c>
      <c r="BR4" s="25">
        <v>341.15710000000001</v>
      </c>
      <c r="BS4" s="8">
        <v>568.88</v>
      </c>
      <c r="BT4" s="25">
        <v>911.96349999999995</v>
      </c>
      <c r="BU4" s="25">
        <v>70.591999999999999</v>
      </c>
      <c r="BV4" s="25">
        <v>390.7337</v>
      </c>
      <c r="BW4" s="8">
        <v>1746.53</v>
      </c>
      <c r="BX4" s="25">
        <v>348.88310000000001</v>
      </c>
      <c r="BY4" s="25">
        <v>376.05900000000003</v>
      </c>
      <c r="BZ4" s="8">
        <v>1122.33</v>
      </c>
      <c r="CA4" s="8">
        <v>3346</v>
      </c>
      <c r="CB4" s="96">
        <v>518</v>
      </c>
      <c r="CC4" s="96">
        <v>145.4</v>
      </c>
      <c r="CD4" s="96">
        <v>4987.1952000000001</v>
      </c>
      <c r="CE4" s="106">
        <v>765.08526056783671</v>
      </c>
      <c r="CF4" s="106">
        <v>948.57253959604395</v>
      </c>
      <c r="CG4" s="106">
        <v>796.76133816368224</v>
      </c>
      <c r="CH4" s="106">
        <v>233.65606669776378</v>
      </c>
      <c r="CI4" s="96">
        <v>25.3</v>
      </c>
      <c r="CJ4" s="106">
        <v>745.75265449726624</v>
      </c>
      <c r="CK4" s="106">
        <v>801.36576800360842</v>
      </c>
      <c r="CL4" s="106">
        <v>649.02963157320949</v>
      </c>
      <c r="CM4" s="106">
        <v>509.3219313813056</v>
      </c>
      <c r="CN4" s="106">
        <v>855.84534468070399</v>
      </c>
      <c r="CO4" s="96">
        <v>362.56</v>
      </c>
      <c r="CP4" s="106">
        <v>721.45566315954375</v>
      </c>
      <c r="CQ4" s="106">
        <v>262.39250830460088</v>
      </c>
      <c r="CR4" s="96">
        <v>78.91</v>
      </c>
      <c r="CS4" s="96">
        <v>22.0441</v>
      </c>
      <c r="CT4" s="4">
        <v>3669.92</v>
      </c>
      <c r="CU4" s="4">
        <v>2428.1799999999998</v>
      </c>
      <c r="CV4" s="13">
        <v>2495.6999999999998</v>
      </c>
      <c r="CW4" s="3">
        <v>571.58000000000004</v>
      </c>
      <c r="CX4" s="3">
        <v>165.67</v>
      </c>
      <c r="CY4" s="3">
        <v>160.26</v>
      </c>
      <c r="CZ4" s="3">
        <v>307.57</v>
      </c>
      <c r="DA4" s="3">
        <v>328.31</v>
      </c>
      <c r="DB4" s="5">
        <v>1071.5899999999999</v>
      </c>
      <c r="DC4" s="5">
        <v>1921.2</v>
      </c>
      <c r="DD4" s="5">
        <v>587.42999999999995</v>
      </c>
      <c r="DE4" s="5">
        <v>268.86</v>
      </c>
      <c r="DF4" s="5">
        <v>2587.23</v>
      </c>
      <c r="DG4" s="5">
        <v>169.05</v>
      </c>
      <c r="DH4" s="5"/>
      <c r="DI4" s="6"/>
      <c r="DJ4" s="6"/>
      <c r="DK4" s="6"/>
      <c r="DL4" s="6"/>
      <c r="DM4" s="6"/>
      <c r="DN4" s="6"/>
      <c r="DO4" s="6"/>
      <c r="DP4" s="6"/>
      <c r="DQ4" s="27"/>
      <c r="DR4" s="6"/>
      <c r="DS4" s="6"/>
      <c r="DT4" s="27"/>
      <c r="DU4" s="27"/>
      <c r="DV4" s="6"/>
      <c r="DW4" s="6"/>
    </row>
    <row r="5" spans="1:127" ht="15.6">
      <c r="A5" s="5">
        <v>2012</v>
      </c>
      <c r="B5" s="5">
        <v>2198.81</v>
      </c>
      <c r="C5" s="3">
        <v>1648.47</v>
      </c>
      <c r="D5" s="5">
        <v>979.35</v>
      </c>
      <c r="E5" s="5">
        <v>1548.78</v>
      </c>
      <c r="F5" s="5">
        <v>584.13</v>
      </c>
      <c r="G5" s="5">
        <v>2214</v>
      </c>
      <c r="H5" s="5">
        <v>447.48</v>
      </c>
      <c r="I5" s="5">
        <v>482</v>
      </c>
      <c r="J5" s="12">
        <v>320.502361700493</v>
      </c>
      <c r="K5" s="20">
        <v>501.245349223799</v>
      </c>
      <c r="L5" s="5">
        <v>293.42</v>
      </c>
      <c r="M5" s="5">
        <v>750</v>
      </c>
      <c r="N5" s="12">
        <v>542.42967423265304</v>
      </c>
      <c r="O5" s="76">
        <v>251.88032534967499</v>
      </c>
      <c r="P5" s="13">
        <v>706.84</v>
      </c>
      <c r="Q5" s="13">
        <v>1246.6300000000001</v>
      </c>
      <c r="R5" s="13">
        <v>242.94</v>
      </c>
      <c r="S5" s="13">
        <v>519.04999999999995</v>
      </c>
      <c r="T5" s="13">
        <v>178.29</v>
      </c>
      <c r="U5" s="13">
        <v>379.83</v>
      </c>
      <c r="V5" s="13">
        <v>240.04</v>
      </c>
      <c r="W5" s="13">
        <v>431.84</v>
      </c>
      <c r="X5" s="13">
        <v>75.19</v>
      </c>
      <c r="Y5" s="13">
        <v>242.85</v>
      </c>
      <c r="Z5" s="13">
        <v>197.92</v>
      </c>
      <c r="AA5" s="8">
        <v>1076.8499999999999</v>
      </c>
      <c r="AB5" s="8">
        <v>1035.18</v>
      </c>
      <c r="AC5" s="8">
        <v>233.28</v>
      </c>
      <c r="AD5" s="8">
        <v>968.76</v>
      </c>
      <c r="AE5" s="8">
        <v>204.4</v>
      </c>
      <c r="AF5" s="8">
        <v>423.74</v>
      </c>
      <c r="AG5" s="8">
        <v>2554.41</v>
      </c>
      <c r="AH5" s="8">
        <v>192.74</v>
      </c>
      <c r="AI5" s="8">
        <v>462.33</v>
      </c>
      <c r="AJ5" s="8">
        <v>2367.16</v>
      </c>
      <c r="AK5" s="8">
        <v>372.55</v>
      </c>
      <c r="AL5" s="8">
        <v>351.71</v>
      </c>
      <c r="AM5" s="8">
        <v>1406.48</v>
      </c>
      <c r="AN5" s="8">
        <v>183.09</v>
      </c>
      <c r="AO5" s="8">
        <v>152.93</v>
      </c>
      <c r="AP5" s="8">
        <v>36.74</v>
      </c>
      <c r="AQ5" s="8">
        <v>186.32</v>
      </c>
      <c r="AR5" s="8">
        <v>136.06</v>
      </c>
      <c r="AS5" s="8">
        <v>539.66</v>
      </c>
      <c r="AT5" s="8">
        <v>912.53</v>
      </c>
      <c r="AU5" s="77">
        <v>2073.1999999999998</v>
      </c>
      <c r="AV5" s="77">
        <v>357.03</v>
      </c>
      <c r="AW5" s="8">
        <v>987.25959999999998</v>
      </c>
      <c r="AX5" s="8">
        <v>352.53</v>
      </c>
      <c r="AY5" s="8">
        <v>689.45</v>
      </c>
      <c r="AZ5" s="8">
        <v>96.46</v>
      </c>
      <c r="BA5" s="8">
        <v>4804.21</v>
      </c>
      <c r="BB5" s="8">
        <v>1382.37</v>
      </c>
      <c r="BC5" s="8">
        <v>1424.54</v>
      </c>
      <c r="BD5" s="8">
        <v>403.36</v>
      </c>
      <c r="BE5" s="8">
        <v>1447</v>
      </c>
      <c r="BF5" s="8">
        <v>490.73099999999999</v>
      </c>
      <c r="BG5" s="8">
        <v>627.13</v>
      </c>
      <c r="BH5" s="8">
        <v>518.72</v>
      </c>
      <c r="BI5" s="8">
        <v>354.1</v>
      </c>
      <c r="BJ5" s="23">
        <v>378.73237699999999</v>
      </c>
      <c r="BK5" s="23">
        <v>291.829654</v>
      </c>
      <c r="BL5" s="8">
        <v>286.35000000000002</v>
      </c>
      <c r="BM5" s="8">
        <v>14.08</v>
      </c>
      <c r="BN5" s="8">
        <v>103.5</v>
      </c>
      <c r="BO5" s="8">
        <v>350.49</v>
      </c>
      <c r="BP5" s="8">
        <v>700.9</v>
      </c>
      <c r="BQ5" s="25">
        <v>804.20550000000003</v>
      </c>
      <c r="BR5" s="25">
        <v>327.48660000000001</v>
      </c>
      <c r="BS5" s="8">
        <v>484.74</v>
      </c>
      <c r="BT5" s="25">
        <v>883.55269999999996</v>
      </c>
      <c r="BU5" s="25">
        <v>67.82329</v>
      </c>
      <c r="BV5" s="25">
        <v>401.65949999999998</v>
      </c>
      <c r="BW5" s="8">
        <v>1758.11</v>
      </c>
      <c r="BX5" s="25">
        <v>336.68830000000003</v>
      </c>
      <c r="BY5" s="25">
        <v>386.15620000000001</v>
      </c>
      <c r="BZ5" s="8">
        <v>1002.92</v>
      </c>
      <c r="CA5" s="8">
        <v>3164</v>
      </c>
      <c r="CB5" s="96">
        <v>585</v>
      </c>
      <c r="CC5" s="96">
        <v>85</v>
      </c>
      <c r="CD5" s="96">
        <v>5925.85</v>
      </c>
      <c r="CE5" s="106">
        <v>824.42700732952699</v>
      </c>
      <c r="CF5" s="106">
        <v>1007.0739127939357</v>
      </c>
      <c r="CG5" s="106">
        <v>851.3804260393772</v>
      </c>
      <c r="CH5" s="106">
        <v>266.18428222504707</v>
      </c>
      <c r="CI5" s="96">
        <v>29.4</v>
      </c>
      <c r="CJ5" s="106">
        <v>799.89841515987655</v>
      </c>
      <c r="CK5" s="106">
        <v>843.26496611581842</v>
      </c>
      <c r="CL5" s="106">
        <v>698.08373314825292</v>
      </c>
      <c r="CM5" s="106">
        <v>547.38006285792028</v>
      </c>
      <c r="CN5" s="96">
        <v>600.88</v>
      </c>
      <c r="CO5" s="96">
        <v>211.8663</v>
      </c>
      <c r="CP5" s="106">
        <v>762.76913478421693</v>
      </c>
      <c r="CQ5" s="106">
        <v>284.19527704676187</v>
      </c>
      <c r="CR5" s="96">
        <v>56.89</v>
      </c>
      <c r="CS5" s="96">
        <v>21.576599999999999</v>
      </c>
      <c r="CT5" s="4">
        <v>3068</v>
      </c>
      <c r="CU5" s="4">
        <v>2277</v>
      </c>
      <c r="CV5" s="3">
        <v>2446</v>
      </c>
      <c r="CW5" s="5">
        <v>470</v>
      </c>
      <c r="CX5" s="5">
        <v>282</v>
      </c>
      <c r="CY5" s="5">
        <v>172</v>
      </c>
      <c r="CZ5" s="5">
        <v>311</v>
      </c>
      <c r="DA5" s="5">
        <v>353</v>
      </c>
      <c r="DB5" s="5">
        <v>1083.22</v>
      </c>
      <c r="DC5" s="5">
        <v>2153.06</v>
      </c>
      <c r="DD5" s="5">
        <v>616.74</v>
      </c>
      <c r="DE5" s="5">
        <v>273.52</v>
      </c>
      <c r="DF5" s="5">
        <v>1625.06</v>
      </c>
      <c r="DG5" s="5">
        <v>276.45</v>
      </c>
      <c r="DH5" s="5"/>
      <c r="DI5" s="6"/>
      <c r="DJ5" s="6"/>
      <c r="DK5" s="6"/>
      <c r="DL5" s="6"/>
      <c r="DM5" s="6"/>
      <c r="DN5" s="6"/>
      <c r="DO5" s="6"/>
      <c r="DP5" s="6"/>
      <c r="DQ5" s="6"/>
      <c r="DR5" s="6"/>
      <c r="DS5" s="6"/>
      <c r="DT5" s="27"/>
      <c r="DU5" s="27"/>
      <c r="DV5" s="6"/>
      <c r="DW5" s="6"/>
    </row>
    <row r="6" spans="1:127" ht="15.6">
      <c r="A6" s="5">
        <v>2013</v>
      </c>
      <c r="B6" s="13">
        <v>2054.4899999999998</v>
      </c>
      <c r="C6" s="5">
        <v>1734.71</v>
      </c>
      <c r="D6" s="13">
        <v>1051.8900000000001</v>
      </c>
      <c r="E6" s="13">
        <v>1608.03</v>
      </c>
      <c r="F6" s="13">
        <v>666.85</v>
      </c>
      <c r="G6" s="13">
        <v>2486</v>
      </c>
      <c r="H6" s="13">
        <v>438.52</v>
      </c>
      <c r="I6" s="13">
        <v>493</v>
      </c>
      <c r="J6" s="100">
        <v>506.1</v>
      </c>
      <c r="K6" s="109">
        <v>288.89</v>
      </c>
      <c r="L6" s="13">
        <v>314.87</v>
      </c>
      <c r="M6" s="13">
        <v>731</v>
      </c>
      <c r="N6" s="100">
        <v>439.43</v>
      </c>
      <c r="O6" s="99">
        <v>141.85</v>
      </c>
      <c r="P6" s="13">
        <v>687.48</v>
      </c>
      <c r="Q6" s="13">
        <v>1253.04</v>
      </c>
      <c r="R6" s="13">
        <v>213.67</v>
      </c>
      <c r="S6" s="13">
        <v>489.07</v>
      </c>
      <c r="T6" s="13">
        <v>184.69</v>
      </c>
      <c r="U6" s="13">
        <v>360.15</v>
      </c>
      <c r="V6" s="13">
        <v>235.67</v>
      </c>
      <c r="W6" s="13">
        <v>265.86</v>
      </c>
      <c r="X6" s="13">
        <v>74.569999999999993</v>
      </c>
      <c r="Y6" s="13">
        <v>326.5</v>
      </c>
      <c r="Z6" s="13">
        <v>208.88</v>
      </c>
      <c r="AA6" s="8">
        <v>1024.0999999999999</v>
      </c>
      <c r="AB6" s="8">
        <v>963.18</v>
      </c>
      <c r="AC6" s="8">
        <v>225.52</v>
      </c>
      <c r="AD6" s="8">
        <v>557.77</v>
      </c>
      <c r="AE6" s="8">
        <v>219.65</v>
      </c>
      <c r="AF6" s="8">
        <v>441.85</v>
      </c>
      <c r="AG6" s="8">
        <v>2583.6999999999998</v>
      </c>
      <c r="AH6" s="8">
        <v>218.95</v>
      </c>
      <c r="AI6" s="8">
        <v>448.31</v>
      </c>
      <c r="AJ6" s="8">
        <v>2380.85</v>
      </c>
      <c r="AK6" s="8">
        <v>329.37</v>
      </c>
      <c r="AL6" s="8">
        <v>341.06</v>
      </c>
      <c r="AM6" s="8">
        <v>1795</v>
      </c>
      <c r="AN6" s="8">
        <v>164.3</v>
      </c>
      <c r="AO6" s="8">
        <v>207.28</v>
      </c>
      <c r="AP6" s="8">
        <v>36.25</v>
      </c>
      <c r="AQ6" s="8">
        <v>224.23</v>
      </c>
      <c r="AR6" s="8">
        <v>131.22</v>
      </c>
      <c r="AS6" s="8">
        <v>531.53</v>
      </c>
      <c r="AT6" s="8">
        <v>989.06</v>
      </c>
      <c r="AU6" s="77">
        <v>2088.08</v>
      </c>
      <c r="AV6" s="77">
        <v>366.18</v>
      </c>
      <c r="AW6" s="8">
        <v>976.25</v>
      </c>
      <c r="AX6" s="8">
        <v>371.48</v>
      </c>
      <c r="AY6" s="8">
        <v>649.95000000000005</v>
      </c>
      <c r="AZ6" s="8">
        <v>86.1</v>
      </c>
      <c r="BA6" s="8">
        <v>5104.1099999999997</v>
      </c>
      <c r="BB6" s="8">
        <v>1384.14</v>
      </c>
      <c r="BC6" s="8">
        <v>1589.03</v>
      </c>
      <c r="BD6" s="8">
        <v>404</v>
      </c>
      <c r="BE6" s="8">
        <v>1658</v>
      </c>
      <c r="BF6" s="8">
        <v>522.65499999999997</v>
      </c>
      <c r="BG6" s="8">
        <v>589.16999999999996</v>
      </c>
      <c r="BH6" s="8">
        <v>559.78</v>
      </c>
      <c r="BI6" s="8">
        <v>394.07</v>
      </c>
      <c r="BJ6" s="23">
        <v>432.93071400000002</v>
      </c>
      <c r="BK6" s="23">
        <v>329.47005799999999</v>
      </c>
      <c r="BL6" s="8">
        <v>357.71</v>
      </c>
      <c r="BM6" s="8">
        <v>13.91</v>
      </c>
      <c r="BN6" s="8">
        <v>100.5</v>
      </c>
      <c r="BO6" s="8">
        <v>358.5</v>
      </c>
      <c r="BP6" s="8">
        <v>616.79</v>
      </c>
      <c r="BQ6" s="25">
        <v>776.87509999999997</v>
      </c>
      <c r="BR6" s="25">
        <v>317.30430000000001</v>
      </c>
      <c r="BS6" s="8">
        <v>337.57</v>
      </c>
      <c r="BT6" s="25">
        <v>851.4819</v>
      </c>
      <c r="BU6" s="25">
        <v>65.049250000000001</v>
      </c>
      <c r="BV6" s="25">
        <v>388.87540000000001</v>
      </c>
      <c r="BW6" s="8">
        <v>1579.84</v>
      </c>
      <c r="BX6" s="25">
        <v>322.95890000000003</v>
      </c>
      <c r="BY6" s="8">
        <v>493.05</v>
      </c>
      <c r="BZ6" s="25">
        <v>463.88189999999997</v>
      </c>
      <c r="CA6" s="8">
        <v>3208</v>
      </c>
      <c r="CB6" s="96">
        <v>533</v>
      </c>
      <c r="CC6" s="96">
        <v>55</v>
      </c>
      <c r="CD6" s="96">
        <v>6995.02</v>
      </c>
      <c r="CE6" s="106">
        <v>866.21271805921822</v>
      </c>
      <c r="CF6" s="106">
        <v>1064.8924648387135</v>
      </c>
      <c r="CG6" s="106">
        <v>866.36217283693645</v>
      </c>
      <c r="CH6" s="106">
        <v>292.21126403519162</v>
      </c>
      <c r="CI6" s="96">
        <v>31.05</v>
      </c>
      <c r="CJ6" s="106">
        <v>838.00652546438596</v>
      </c>
      <c r="CK6" s="106">
        <v>882.92447956771719</v>
      </c>
      <c r="CL6" s="106">
        <v>748.5374608030321</v>
      </c>
      <c r="CM6" s="106">
        <v>578.67531252721653</v>
      </c>
      <c r="CN6" s="96">
        <v>546.04999999999995</v>
      </c>
      <c r="CO6" s="96">
        <v>191.55170000000001</v>
      </c>
      <c r="CP6" s="106">
        <v>794.05323401723626</v>
      </c>
      <c r="CQ6" s="106">
        <v>282.80919983691416</v>
      </c>
      <c r="CR6" s="96">
        <v>66.010000000000005</v>
      </c>
      <c r="CS6" s="96">
        <v>17.208200000000001</v>
      </c>
      <c r="CT6" s="4">
        <v>3394</v>
      </c>
      <c r="CU6" s="4">
        <v>2264</v>
      </c>
      <c r="CV6" s="5">
        <v>2826</v>
      </c>
      <c r="CW6" s="13">
        <v>414</v>
      </c>
      <c r="CX6" s="13">
        <v>259</v>
      </c>
      <c r="CY6" s="13">
        <v>167</v>
      </c>
      <c r="CZ6" s="13">
        <v>325</v>
      </c>
      <c r="DA6" s="13">
        <v>348</v>
      </c>
      <c r="DB6" s="5">
        <v>1046.97</v>
      </c>
      <c r="DC6" s="5">
        <v>2380.2199999999998</v>
      </c>
      <c r="DD6" s="5">
        <v>598.92999999999995</v>
      </c>
      <c r="DE6" s="5">
        <v>225.44</v>
      </c>
      <c r="DF6" s="5">
        <v>1595.43</v>
      </c>
      <c r="DG6" s="5">
        <v>275.95999999999998</v>
      </c>
      <c r="DH6" s="5"/>
      <c r="DI6" s="6"/>
      <c r="DJ6" s="6"/>
      <c r="DK6" s="6"/>
      <c r="DL6" s="6"/>
      <c r="DM6" s="6"/>
      <c r="DN6" s="6"/>
      <c r="DO6" s="6"/>
      <c r="DP6" s="6"/>
      <c r="DQ6" s="6"/>
      <c r="DR6" s="6"/>
      <c r="DS6" s="6"/>
      <c r="DT6" s="27"/>
      <c r="DU6" s="27"/>
      <c r="DV6" s="6"/>
      <c r="DW6" s="6"/>
    </row>
    <row r="7" spans="1:127" ht="15.6">
      <c r="A7" s="5">
        <v>2014</v>
      </c>
      <c r="B7" s="3">
        <v>1924.79</v>
      </c>
      <c r="C7" s="13">
        <v>1795.65</v>
      </c>
      <c r="D7" s="3" t="s">
        <v>145</v>
      </c>
      <c r="E7" s="3">
        <v>1469.22</v>
      </c>
      <c r="F7" s="3">
        <v>675.65</v>
      </c>
      <c r="G7" s="3">
        <v>2473</v>
      </c>
      <c r="H7" s="3">
        <v>507.56</v>
      </c>
      <c r="I7" s="3">
        <v>617</v>
      </c>
      <c r="J7" s="100">
        <v>467.24</v>
      </c>
      <c r="K7" s="109">
        <v>291.77</v>
      </c>
      <c r="L7" s="3">
        <v>315.61</v>
      </c>
      <c r="M7" s="3">
        <v>720</v>
      </c>
      <c r="N7" s="100">
        <v>443.73</v>
      </c>
      <c r="O7" s="99">
        <v>135.62</v>
      </c>
      <c r="P7" s="13">
        <v>719.86</v>
      </c>
      <c r="Q7" s="13">
        <v>1196.32</v>
      </c>
      <c r="R7" s="13">
        <v>273.74</v>
      </c>
      <c r="S7" s="13">
        <v>519.76</v>
      </c>
      <c r="T7" s="13">
        <v>185.93</v>
      </c>
      <c r="U7" s="13">
        <v>359.61</v>
      </c>
      <c r="V7" s="13">
        <v>227.47</v>
      </c>
      <c r="W7" s="13">
        <v>512.29</v>
      </c>
      <c r="X7" s="13">
        <v>94.07</v>
      </c>
      <c r="Y7" s="13">
        <v>263.43</v>
      </c>
      <c r="Z7" s="13">
        <v>189.23</v>
      </c>
      <c r="AA7" s="8">
        <v>1001.22</v>
      </c>
      <c r="AB7" s="8">
        <v>951.91</v>
      </c>
      <c r="AC7" s="8">
        <v>222.41</v>
      </c>
      <c r="AD7" s="8">
        <v>533.61</v>
      </c>
      <c r="AE7" s="8">
        <v>157.71</v>
      </c>
      <c r="AF7" s="8">
        <v>592.92999999999995</v>
      </c>
      <c r="AG7" s="8">
        <v>2682.71</v>
      </c>
      <c r="AH7" s="8">
        <v>217.46</v>
      </c>
      <c r="AI7" s="8">
        <v>444.62</v>
      </c>
      <c r="AJ7" s="8">
        <v>2404.52</v>
      </c>
      <c r="AK7" s="8">
        <v>351.25</v>
      </c>
      <c r="AL7" s="8">
        <v>456.36</v>
      </c>
      <c r="AM7" s="8">
        <v>1517</v>
      </c>
      <c r="AN7" s="8">
        <v>237.32</v>
      </c>
      <c r="AO7" s="8">
        <v>193.14</v>
      </c>
      <c r="AP7" s="8">
        <v>36.270000000000003</v>
      </c>
      <c r="AQ7" s="8">
        <v>194.69</v>
      </c>
      <c r="AR7" s="8">
        <v>235.14</v>
      </c>
      <c r="AS7" s="8">
        <v>432.89</v>
      </c>
      <c r="AT7" s="8">
        <v>977.5</v>
      </c>
      <c r="AU7" s="77">
        <v>1810.82</v>
      </c>
      <c r="AV7" s="77">
        <v>393.68</v>
      </c>
      <c r="AW7" s="8">
        <v>953.0729</v>
      </c>
      <c r="AX7" s="8">
        <v>379.21</v>
      </c>
      <c r="AY7" s="8">
        <v>652.88</v>
      </c>
      <c r="AZ7" s="8">
        <v>112.94</v>
      </c>
      <c r="BA7" s="8">
        <v>4679.34</v>
      </c>
      <c r="BB7" s="8">
        <v>1407.06</v>
      </c>
      <c r="BC7" s="8">
        <v>1330.41</v>
      </c>
      <c r="BD7" s="8">
        <v>401</v>
      </c>
      <c r="BE7" s="8">
        <v>1572</v>
      </c>
      <c r="BF7" s="8">
        <v>538.61</v>
      </c>
      <c r="BG7" s="8">
        <v>560.38</v>
      </c>
      <c r="BH7" s="8">
        <v>603.20000000000005</v>
      </c>
      <c r="BI7" s="8">
        <v>346.04</v>
      </c>
      <c r="BJ7" s="8">
        <v>301</v>
      </c>
      <c r="BK7" s="23">
        <v>342.37087100000002</v>
      </c>
      <c r="BL7" s="8">
        <v>349.56</v>
      </c>
      <c r="BM7" s="8">
        <v>19.899999999999999</v>
      </c>
      <c r="BN7" s="8">
        <v>107</v>
      </c>
      <c r="BO7" s="8">
        <v>319.89999999999998</v>
      </c>
      <c r="BP7" s="8">
        <v>558.20000000000005</v>
      </c>
      <c r="BQ7" s="25">
        <v>688.81020000000001</v>
      </c>
      <c r="BR7" s="8">
        <v>170.49</v>
      </c>
      <c r="BS7" s="8">
        <v>314.73</v>
      </c>
      <c r="BT7" s="25">
        <v>763.49990000000003</v>
      </c>
      <c r="BU7" s="25">
        <v>57.348109999999998</v>
      </c>
      <c r="BV7" s="25">
        <v>351.62020000000001</v>
      </c>
      <c r="BW7" s="8">
        <v>1479.62</v>
      </c>
      <c r="BX7" s="25">
        <v>292.56330000000003</v>
      </c>
      <c r="BY7" s="8">
        <v>489.47</v>
      </c>
      <c r="BZ7" s="25">
        <v>409.93880000000001</v>
      </c>
      <c r="CA7" s="8">
        <v>3105</v>
      </c>
      <c r="CB7" s="96">
        <v>452</v>
      </c>
      <c r="CC7" s="96">
        <v>73</v>
      </c>
      <c r="CD7" s="96">
        <v>5974.21</v>
      </c>
      <c r="CE7" s="106">
        <v>935.53089758677254</v>
      </c>
      <c r="CF7" s="106">
        <v>1155.8311880527885</v>
      </c>
      <c r="CG7" s="106">
        <v>905.18503833939963</v>
      </c>
      <c r="CH7" s="106">
        <v>307.4913974526562</v>
      </c>
      <c r="CI7" s="96">
        <v>34.659999999999997</v>
      </c>
      <c r="CJ7" s="106">
        <v>2343.7517913009347</v>
      </c>
      <c r="CK7" s="106">
        <v>898.35722000874068</v>
      </c>
      <c r="CL7" s="106">
        <v>767.04483082690683</v>
      </c>
      <c r="CM7" s="106">
        <v>613.14607184560305</v>
      </c>
      <c r="CN7" s="96">
        <v>651.91999999999996</v>
      </c>
      <c r="CO7" s="96">
        <v>417.83629999999999</v>
      </c>
      <c r="CP7" s="106">
        <v>830.71789689683317</v>
      </c>
      <c r="CQ7" s="106">
        <v>302.44706383214992</v>
      </c>
      <c r="CR7" s="96">
        <v>39.65</v>
      </c>
      <c r="CS7" s="96">
        <v>20.278400000000001</v>
      </c>
      <c r="CT7" s="4">
        <v>2152</v>
      </c>
      <c r="CU7" s="4">
        <v>1916</v>
      </c>
      <c r="CV7" s="5">
        <v>2358.84</v>
      </c>
      <c r="CW7" s="3">
        <v>397.27</v>
      </c>
      <c r="CX7" s="3">
        <v>262.92</v>
      </c>
      <c r="CY7" s="3">
        <v>91.29</v>
      </c>
      <c r="CZ7" s="3">
        <v>338.63</v>
      </c>
      <c r="DA7" s="3">
        <v>346.86</v>
      </c>
      <c r="DB7" s="5">
        <v>1068.0999999999999</v>
      </c>
      <c r="DC7" s="5">
        <v>1923.47</v>
      </c>
      <c r="DD7" s="5">
        <v>557.86</v>
      </c>
      <c r="DE7" s="5">
        <v>125.64</v>
      </c>
      <c r="DF7" s="5">
        <v>1344.64</v>
      </c>
      <c r="DG7" s="5">
        <v>384.95</v>
      </c>
      <c r="DH7" s="5"/>
      <c r="DI7" s="6"/>
      <c r="DJ7" s="6"/>
      <c r="DK7" s="6"/>
      <c r="DL7" s="6"/>
      <c r="DM7" s="6"/>
      <c r="DN7" s="6"/>
      <c r="DO7" s="6"/>
      <c r="DP7" s="6"/>
      <c r="DQ7" s="6"/>
      <c r="DR7" s="6"/>
      <c r="DS7" s="6"/>
      <c r="DT7" s="6"/>
      <c r="DU7" s="27"/>
      <c r="DV7" s="6"/>
      <c r="DW7" s="6"/>
    </row>
    <row r="8" spans="1:127" ht="15.6">
      <c r="A8" s="5">
        <v>2015</v>
      </c>
      <c r="B8" s="5">
        <v>1868.07</v>
      </c>
      <c r="C8" s="3">
        <v>1475.36</v>
      </c>
      <c r="D8" s="5">
        <v>903.8</v>
      </c>
      <c r="E8" s="5">
        <v>1343.4</v>
      </c>
      <c r="F8" s="5">
        <v>680.47</v>
      </c>
      <c r="G8" s="5">
        <v>2463</v>
      </c>
      <c r="H8" s="5">
        <v>524.07000000000005</v>
      </c>
      <c r="I8" s="5">
        <v>617</v>
      </c>
      <c r="J8" s="100">
        <v>521.71</v>
      </c>
      <c r="K8" s="109">
        <v>560.52</v>
      </c>
      <c r="L8" s="5">
        <v>292.36</v>
      </c>
      <c r="M8" s="5">
        <v>542</v>
      </c>
      <c r="N8" s="100">
        <v>491.77</v>
      </c>
      <c r="O8" s="99">
        <v>154.86000000000001</v>
      </c>
      <c r="P8" s="13">
        <v>649.23</v>
      </c>
      <c r="Q8" s="13">
        <v>1155.4100000000001</v>
      </c>
      <c r="R8" s="13">
        <v>275.08999999999997</v>
      </c>
      <c r="S8" s="13">
        <v>531.04</v>
      </c>
      <c r="T8" s="13">
        <v>191.5</v>
      </c>
      <c r="U8" s="13">
        <v>368.62</v>
      </c>
      <c r="V8" s="13">
        <v>238.13</v>
      </c>
      <c r="W8" s="13">
        <v>519.78</v>
      </c>
      <c r="X8" s="13">
        <v>133.13999999999999</v>
      </c>
      <c r="Y8" s="13">
        <v>249.11</v>
      </c>
      <c r="Z8" s="13">
        <v>174.83</v>
      </c>
      <c r="AA8" s="8">
        <v>817.96</v>
      </c>
      <c r="AB8" s="8">
        <v>1178.57</v>
      </c>
      <c r="AC8" s="8">
        <v>238.8</v>
      </c>
      <c r="AD8" s="8">
        <v>392.6</v>
      </c>
      <c r="AE8" s="8">
        <v>171.71</v>
      </c>
      <c r="AF8" s="8">
        <v>551.51</v>
      </c>
      <c r="AG8" s="8">
        <v>3159</v>
      </c>
      <c r="AH8" s="8">
        <v>233.31</v>
      </c>
      <c r="AI8" s="8">
        <v>489.55</v>
      </c>
      <c r="AJ8" s="8">
        <v>2700.34</v>
      </c>
      <c r="AK8" s="8">
        <v>341.47</v>
      </c>
      <c r="AL8" s="8">
        <v>500.65</v>
      </c>
      <c r="AM8" s="8">
        <v>1548</v>
      </c>
      <c r="AN8" s="8">
        <v>313.14</v>
      </c>
      <c r="AO8" s="8">
        <v>386.58</v>
      </c>
      <c r="AP8" s="8">
        <v>36.19</v>
      </c>
      <c r="AQ8" s="8">
        <v>240.28</v>
      </c>
      <c r="AR8" s="8">
        <v>159.09</v>
      </c>
      <c r="AS8" s="8">
        <v>350.82</v>
      </c>
      <c r="AT8" s="8">
        <v>1194.79</v>
      </c>
      <c r="AU8" s="77">
        <v>1633.67</v>
      </c>
      <c r="AV8" s="77">
        <v>393.15</v>
      </c>
      <c r="AW8" s="8">
        <v>1086.3399999999999</v>
      </c>
      <c r="AX8" s="8">
        <v>407.96</v>
      </c>
      <c r="AY8" s="8">
        <v>531.30999999999995</v>
      </c>
      <c r="AZ8" s="8">
        <v>85.98</v>
      </c>
      <c r="BA8" s="8">
        <v>4693.28</v>
      </c>
      <c r="BB8" s="8">
        <v>1334.23</v>
      </c>
      <c r="BC8" s="8">
        <v>1212.3900000000001</v>
      </c>
      <c r="BD8" s="8">
        <v>257.06</v>
      </c>
      <c r="BE8" s="8">
        <v>1822</v>
      </c>
      <c r="BF8" s="8">
        <v>583.39</v>
      </c>
      <c r="BG8" s="23">
        <v>646.62066700000003</v>
      </c>
      <c r="BH8" s="8">
        <v>504.63</v>
      </c>
      <c r="BI8" s="8">
        <v>358.142</v>
      </c>
      <c r="BJ8" s="23">
        <v>408.74294900000001</v>
      </c>
      <c r="BK8" s="23">
        <v>335.316667</v>
      </c>
      <c r="BL8" s="8">
        <v>308.72000000000003</v>
      </c>
      <c r="BM8" s="23">
        <v>18.600999999999999</v>
      </c>
      <c r="BN8" s="8">
        <v>107.6</v>
      </c>
      <c r="BO8" s="8">
        <v>305.52999999999997</v>
      </c>
      <c r="BP8" s="8">
        <v>590.04</v>
      </c>
      <c r="BQ8" s="8">
        <v>753.31</v>
      </c>
      <c r="BR8" s="8">
        <v>189.64</v>
      </c>
      <c r="BS8" s="8">
        <v>354.01</v>
      </c>
      <c r="BT8" s="25">
        <v>761.50660000000005</v>
      </c>
      <c r="BU8" s="25">
        <v>56.939590000000003</v>
      </c>
      <c r="BV8" s="25">
        <v>350.39960000000002</v>
      </c>
      <c r="BW8" s="8">
        <v>1428.99</v>
      </c>
      <c r="BX8" s="25">
        <v>297.97730000000001</v>
      </c>
      <c r="BY8" s="8">
        <v>514.29999999999995</v>
      </c>
      <c r="BZ8" s="25">
        <v>395.43619999999999</v>
      </c>
      <c r="CA8" s="8">
        <v>2828</v>
      </c>
      <c r="CB8" s="96">
        <v>294</v>
      </c>
      <c r="CC8" s="96">
        <v>48</v>
      </c>
      <c r="CD8" s="96">
        <v>4571</v>
      </c>
      <c r="CE8" s="106">
        <v>857.79794959630226</v>
      </c>
      <c r="CF8" s="106">
        <v>1018.1833359191095</v>
      </c>
      <c r="CG8" s="106">
        <v>835.23156512584717</v>
      </c>
      <c r="CH8" s="106">
        <v>280.66295357662079</v>
      </c>
      <c r="CI8" s="96">
        <v>34.200000000000003</v>
      </c>
      <c r="CJ8" s="106">
        <v>763.13844869862817</v>
      </c>
      <c r="CK8" s="106">
        <v>826.69603383656465</v>
      </c>
      <c r="CL8" s="106">
        <v>679.95143609300032</v>
      </c>
      <c r="CM8" s="106">
        <v>570.43506285712647</v>
      </c>
      <c r="CN8" s="96">
        <v>661.81</v>
      </c>
      <c r="CO8" s="96">
        <v>23.45</v>
      </c>
      <c r="CP8" s="106">
        <v>569.21897909816948</v>
      </c>
      <c r="CQ8" s="106">
        <v>274.46780989891579</v>
      </c>
      <c r="CR8" s="96">
        <v>28.18</v>
      </c>
      <c r="CS8" s="96">
        <v>22.3583</v>
      </c>
      <c r="CT8" s="4">
        <v>3501</v>
      </c>
      <c r="CU8" s="4">
        <v>1472</v>
      </c>
      <c r="CV8" s="5">
        <v>2345.46</v>
      </c>
      <c r="CW8" s="5">
        <v>399.59</v>
      </c>
      <c r="CX8" s="5">
        <v>224.36</v>
      </c>
      <c r="CY8" s="5">
        <v>91.36</v>
      </c>
      <c r="CZ8" s="5">
        <v>356.88</v>
      </c>
      <c r="DA8" s="5">
        <v>332.39</v>
      </c>
      <c r="DB8" s="5">
        <v>1149.48</v>
      </c>
      <c r="DC8" s="5">
        <v>1690.01</v>
      </c>
      <c r="DD8" s="5">
        <v>551.29999999999995</v>
      </c>
      <c r="DE8" s="5">
        <v>136.51</v>
      </c>
      <c r="DF8" s="5">
        <v>1018.21</v>
      </c>
      <c r="DG8" s="5">
        <v>422.44</v>
      </c>
      <c r="DH8" s="5"/>
      <c r="DI8" s="6"/>
      <c r="DJ8" s="6"/>
      <c r="DK8" s="6"/>
      <c r="DL8" s="6"/>
      <c r="DM8" s="6"/>
      <c r="DN8" s="6"/>
      <c r="DO8" s="6"/>
      <c r="DP8" s="6"/>
      <c r="DQ8" s="27"/>
      <c r="DR8" s="6"/>
      <c r="DS8" s="6"/>
      <c r="DT8" s="27"/>
      <c r="DU8" s="27"/>
      <c r="DV8" s="6"/>
      <c r="DW8" s="27"/>
    </row>
    <row r="9" spans="1:127" ht="15.6">
      <c r="A9" s="5">
        <v>2016</v>
      </c>
      <c r="B9" s="13">
        <v>1680.1</v>
      </c>
      <c r="C9" s="13">
        <v>2068.04</v>
      </c>
      <c r="D9" s="13">
        <v>957.6</v>
      </c>
      <c r="E9" s="13">
        <v>1150.8800000000001</v>
      </c>
      <c r="F9" s="13">
        <v>675.32</v>
      </c>
      <c r="G9" s="13">
        <v>2577</v>
      </c>
      <c r="H9" s="13">
        <v>569.16</v>
      </c>
      <c r="I9" s="12">
        <v>357.65708340596098</v>
      </c>
      <c r="J9" s="12">
        <v>405.39314972982402</v>
      </c>
      <c r="K9" s="20">
        <v>635.32847089071004</v>
      </c>
      <c r="L9" s="13">
        <v>488.4</v>
      </c>
      <c r="M9" s="12">
        <v>579.68959168554898</v>
      </c>
      <c r="N9" s="12">
        <v>587.39243071291605</v>
      </c>
      <c r="O9" s="76">
        <v>383.81135610946501</v>
      </c>
      <c r="P9" s="13">
        <v>427.48</v>
      </c>
      <c r="Q9" s="13">
        <v>1163.08</v>
      </c>
      <c r="R9" s="13">
        <v>306.58999999999997</v>
      </c>
      <c r="S9" s="13">
        <v>528.96</v>
      </c>
      <c r="T9" s="13">
        <v>174.01</v>
      </c>
      <c r="U9" s="13">
        <v>329.4</v>
      </c>
      <c r="V9" s="13">
        <v>258.72000000000003</v>
      </c>
      <c r="W9" s="13">
        <v>539.52</v>
      </c>
      <c r="X9" s="13">
        <v>122.28</v>
      </c>
      <c r="Y9" s="13">
        <v>269.79000000000002</v>
      </c>
      <c r="Z9" s="13">
        <v>142.76</v>
      </c>
      <c r="AA9" s="8">
        <v>991.99</v>
      </c>
      <c r="AB9" s="8">
        <v>1174.3</v>
      </c>
      <c r="AC9" s="8">
        <v>280.10000000000002</v>
      </c>
      <c r="AD9" s="8">
        <v>299.82</v>
      </c>
      <c r="AE9" s="8">
        <v>175.56</v>
      </c>
      <c r="AF9" s="8">
        <v>604.26</v>
      </c>
      <c r="AG9" s="8">
        <v>2779.55</v>
      </c>
      <c r="AH9" s="8">
        <v>127.68</v>
      </c>
      <c r="AI9" s="8">
        <v>968.92</v>
      </c>
      <c r="AJ9" s="8">
        <v>2280.1799999999998</v>
      </c>
      <c r="AK9" s="8">
        <v>302.08</v>
      </c>
      <c r="AL9" s="8">
        <v>469.22</v>
      </c>
      <c r="AM9" s="8">
        <v>1855</v>
      </c>
      <c r="AN9" s="8">
        <v>139.53</v>
      </c>
      <c r="AO9" s="8">
        <v>185.74</v>
      </c>
      <c r="AP9" s="8">
        <v>18.73</v>
      </c>
      <c r="AQ9" s="8">
        <v>155.71</v>
      </c>
      <c r="AR9" s="8">
        <v>194.9</v>
      </c>
      <c r="AS9" s="8">
        <v>280.25</v>
      </c>
      <c r="AT9" s="8">
        <v>1084.48</v>
      </c>
      <c r="AU9" s="77">
        <v>1319.97</v>
      </c>
      <c r="AV9" s="77">
        <v>323.45</v>
      </c>
      <c r="AW9" s="8">
        <v>876.82140000000004</v>
      </c>
      <c r="AX9" s="8">
        <v>299.56</v>
      </c>
      <c r="AY9" s="8">
        <v>799.58</v>
      </c>
      <c r="AZ9" s="8">
        <v>156.69</v>
      </c>
      <c r="BA9" s="8">
        <v>7174.02</v>
      </c>
      <c r="BB9" s="8">
        <v>1775.64</v>
      </c>
      <c r="BC9" s="23">
        <v>1413.0132799999999</v>
      </c>
      <c r="BD9" s="8">
        <v>69</v>
      </c>
      <c r="BE9" s="8">
        <v>2560.7600000000002</v>
      </c>
      <c r="BF9" s="8">
        <v>603</v>
      </c>
      <c r="BG9" s="8">
        <v>732.64</v>
      </c>
      <c r="BH9" s="8">
        <v>748.26</v>
      </c>
      <c r="BI9" s="8">
        <v>726.77</v>
      </c>
      <c r="BJ9" s="8">
        <v>228.55</v>
      </c>
      <c r="BK9" s="23">
        <v>307.51259099999999</v>
      </c>
      <c r="BL9" s="8">
        <v>279.60000000000002</v>
      </c>
      <c r="BM9" s="23">
        <v>30.038119999999999</v>
      </c>
      <c r="BN9" s="8">
        <v>141.30000000000001</v>
      </c>
      <c r="BO9" s="8">
        <v>256.60000000000002</v>
      </c>
      <c r="BP9" s="8">
        <v>529</v>
      </c>
      <c r="BQ9" s="8">
        <v>763</v>
      </c>
      <c r="BR9" s="25">
        <v>267.07549999999998</v>
      </c>
      <c r="BS9" s="25">
        <v>771.87990000000002</v>
      </c>
      <c r="BT9" s="25">
        <v>658.89649999999995</v>
      </c>
      <c r="BU9" s="25">
        <v>50.114260000000002</v>
      </c>
      <c r="BV9" s="25">
        <v>311.64749999999998</v>
      </c>
      <c r="BW9" s="8">
        <v>1102.01</v>
      </c>
      <c r="BX9" s="25">
        <v>270.8775</v>
      </c>
      <c r="BY9" s="8">
        <v>111.3</v>
      </c>
      <c r="BZ9" s="25">
        <v>346.17439999999999</v>
      </c>
      <c r="CA9" s="8">
        <v>2579</v>
      </c>
      <c r="CB9" s="96">
        <v>296</v>
      </c>
      <c r="CC9" s="96">
        <v>32</v>
      </c>
      <c r="CD9" s="96">
        <v>4944.22</v>
      </c>
      <c r="CE9" s="106">
        <v>882.30988839382519</v>
      </c>
      <c r="CF9" s="106">
        <v>1013.3660878820453</v>
      </c>
      <c r="CG9" s="106">
        <v>831.94139645175903</v>
      </c>
      <c r="CH9" s="106">
        <v>286.6316064175025</v>
      </c>
      <c r="CI9" s="96">
        <v>31.41</v>
      </c>
      <c r="CJ9" s="106">
        <v>771.77176289585793</v>
      </c>
      <c r="CK9" s="106">
        <v>827.88575164603424</v>
      </c>
      <c r="CL9" s="106">
        <v>698.47579507626676</v>
      </c>
      <c r="CM9" s="106">
        <v>579.7936731539005</v>
      </c>
      <c r="CN9" s="96">
        <v>407.48</v>
      </c>
      <c r="CO9" s="96">
        <v>139.08179999999999</v>
      </c>
      <c r="CP9" s="106">
        <v>556.52822687589855</v>
      </c>
      <c r="CQ9" s="106">
        <v>268.05413666224689</v>
      </c>
      <c r="CR9" s="96">
        <v>22.89</v>
      </c>
      <c r="CS9" s="96">
        <v>18.091200000000001</v>
      </c>
      <c r="CT9" s="4">
        <v>3100.18</v>
      </c>
      <c r="CU9" s="4">
        <v>1350.53</v>
      </c>
      <c r="CV9" s="5">
        <v>2128.8000000000002</v>
      </c>
      <c r="CW9" s="5">
        <v>374.98</v>
      </c>
      <c r="CX9" s="5">
        <v>220.75</v>
      </c>
      <c r="CY9" s="5">
        <v>75.16</v>
      </c>
      <c r="CZ9" s="5">
        <v>370.22</v>
      </c>
      <c r="DA9" s="5">
        <v>248.6</v>
      </c>
      <c r="DB9" s="5">
        <v>1276.33</v>
      </c>
      <c r="DC9" s="5">
        <v>1864.95</v>
      </c>
      <c r="DD9" s="5">
        <v>674.46</v>
      </c>
      <c r="DE9" s="5">
        <v>102.72</v>
      </c>
      <c r="DF9" s="5">
        <v>1120.68</v>
      </c>
      <c r="DG9" s="5">
        <v>261.7</v>
      </c>
      <c r="DH9" s="5"/>
      <c r="DI9" s="6"/>
      <c r="DJ9" s="6"/>
      <c r="DK9" s="6"/>
      <c r="DL9" s="6"/>
      <c r="DM9" s="6"/>
      <c r="DN9" s="6"/>
      <c r="DO9" s="27"/>
      <c r="DP9" s="6"/>
      <c r="DQ9" s="6"/>
      <c r="DR9" s="6"/>
      <c r="DS9" s="6"/>
      <c r="DT9" s="6"/>
      <c r="DU9" s="27"/>
      <c r="DV9" s="6"/>
      <c r="DW9" s="27"/>
    </row>
    <row r="10" spans="1:127" ht="15.6">
      <c r="A10" s="5">
        <v>2017</v>
      </c>
      <c r="B10" s="5">
        <v>1630.48</v>
      </c>
      <c r="C10" s="11">
        <v>1995.42</v>
      </c>
      <c r="D10" s="5">
        <v>1029.47</v>
      </c>
      <c r="E10" s="5">
        <v>1510.2</v>
      </c>
      <c r="F10" s="5">
        <v>644.80999999999995</v>
      </c>
      <c r="G10" s="5">
        <v>2541</v>
      </c>
      <c r="H10" s="5">
        <v>554.87</v>
      </c>
      <c r="I10" s="12">
        <v>363.71279542936497</v>
      </c>
      <c r="J10" s="12">
        <v>405.08416667628597</v>
      </c>
      <c r="K10" s="20">
        <v>630.65317510991599</v>
      </c>
      <c r="L10" s="5">
        <v>552.27</v>
      </c>
      <c r="M10" s="12">
        <v>580.49238587545506</v>
      </c>
      <c r="N10" s="12">
        <v>615.18109938811699</v>
      </c>
      <c r="O10" s="76">
        <v>381.30228955074801</v>
      </c>
      <c r="P10" s="13">
        <v>389.4</v>
      </c>
      <c r="Q10" s="13">
        <v>1206.5</v>
      </c>
      <c r="R10" s="13">
        <v>322.7</v>
      </c>
      <c r="S10" s="13">
        <v>546.1</v>
      </c>
      <c r="T10" s="13">
        <v>212.4</v>
      </c>
      <c r="U10" s="13">
        <v>383.3</v>
      </c>
      <c r="V10" s="13">
        <v>248.7</v>
      </c>
      <c r="W10" s="13">
        <v>467.1</v>
      </c>
      <c r="X10" s="13">
        <v>125.7</v>
      </c>
      <c r="Y10" s="13">
        <v>464</v>
      </c>
      <c r="Z10" s="13">
        <v>119.4</v>
      </c>
      <c r="AA10" s="8">
        <v>846.42</v>
      </c>
      <c r="AB10" s="8">
        <v>1276.81</v>
      </c>
      <c r="AC10" s="8">
        <v>204</v>
      </c>
      <c r="AD10" s="8">
        <v>398.43</v>
      </c>
      <c r="AE10" s="8">
        <v>168.32</v>
      </c>
      <c r="AF10" s="8">
        <v>457.44</v>
      </c>
      <c r="AG10" s="8">
        <v>2317.5300000000002</v>
      </c>
      <c r="AH10" s="8">
        <v>290.47000000000003</v>
      </c>
      <c r="AI10" s="8">
        <v>983.53</v>
      </c>
      <c r="AJ10" s="8">
        <v>2227.59</v>
      </c>
      <c r="AK10" s="8">
        <v>394.11</v>
      </c>
      <c r="AL10" s="8">
        <v>411.07</v>
      </c>
      <c r="AM10" s="8">
        <v>1478.99</v>
      </c>
      <c r="AN10" s="8">
        <v>197.11</v>
      </c>
      <c r="AO10" s="8">
        <v>334.12</v>
      </c>
      <c r="AP10" s="8">
        <v>16.22</v>
      </c>
      <c r="AQ10" s="8">
        <v>170.88</v>
      </c>
      <c r="AR10" s="8">
        <v>132.91</v>
      </c>
      <c r="AS10" s="8">
        <v>384.59</v>
      </c>
      <c r="AT10" s="8">
        <v>1160.0999999999999</v>
      </c>
      <c r="AU10" s="77">
        <v>1034.56</v>
      </c>
      <c r="AV10" s="77">
        <v>368.41</v>
      </c>
      <c r="AW10" s="8">
        <v>912.49689999999998</v>
      </c>
      <c r="AX10" s="8">
        <v>242.36</v>
      </c>
      <c r="AY10" s="8">
        <v>553.16</v>
      </c>
      <c r="AZ10" s="8">
        <v>315.39999999999998</v>
      </c>
      <c r="BA10" s="8">
        <v>7066.05</v>
      </c>
      <c r="BB10" s="8">
        <v>1514.61</v>
      </c>
      <c r="BC10" s="23">
        <v>1532.1206999999999</v>
      </c>
      <c r="BD10" s="8">
        <v>87</v>
      </c>
      <c r="BE10" s="8">
        <v>1910.84</v>
      </c>
      <c r="BF10" s="8">
        <v>633.94000000000005</v>
      </c>
      <c r="BG10" s="8">
        <v>586.61</v>
      </c>
      <c r="BH10" s="8">
        <v>808.21</v>
      </c>
      <c r="BI10" s="8">
        <v>625.49</v>
      </c>
      <c r="BJ10" s="8">
        <v>413.64769999999999</v>
      </c>
      <c r="BK10" s="23">
        <v>359.83379100000002</v>
      </c>
      <c r="BL10" s="8">
        <v>297.18</v>
      </c>
      <c r="BM10" s="8">
        <v>23.07</v>
      </c>
      <c r="BN10" s="8">
        <v>113.1</v>
      </c>
      <c r="BO10" s="8">
        <v>274.55</v>
      </c>
      <c r="BP10" s="8">
        <v>245.05</v>
      </c>
      <c r="BQ10" s="25">
        <v>519.40260000000001</v>
      </c>
      <c r="BR10" s="8">
        <v>165.88</v>
      </c>
      <c r="BS10" s="25">
        <v>662.05169999999998</v>
      </c>
      <c r="BT10" s="25">
        <v>599.57209999999998</v>
      </c>
      <c r="BU10" s="25">
        <v>49.238729999999997</v>
      </c>
      <c r="BV10" s="25">
        <v>316.75139999999999</v>
      </c>
      <c r="BW10" s="8">
        <v>903.97</v>
      </c>
      <c r="BX10" s="8">
        <v>93.24</v>
      </c>
      <c r="BY10" s="8">
        <v>86.26</v>
      </c>
      <c r="BZ10" s="8">
        <v>1120.48</v>
      </c>
      <c r="CA10" s="8">
        <v>2564</v>
      </c>
      <c r="CB10" s="96">
        <v>260.74</v>
      </c>
      <c r="CC10" s="96">
        <v>32</v>
      </c>
      <c r="CD10" s="96">
        <v>6324.7</v>
      </c>
      <c r="CE10" s="106">
        <v>872.01594294828715</v>
      </c>
      <c r="CF10" s="106">
        <v>1067.2886292788123</v>
      </c>
      <c r="CG10" s="106">
        <v>993.77079651907457</v>
      </c>
      <c r="CH10" s="106">
        <v>330.91479993213028</v>
      </c>
      <c r="CI10" s="96">
        <v>31.41</v>
      </c>
      <c r="CJ10" s="106">
        <v>709.54127433292251</v>
      </c>
      <c r="CK10" s="106">
        <v>760.62054871366513</v>
      </c>
      <c r="CL10" s="106">
        <v>684.20008499451296</v>
      </c>
      <c r="CM10" s="106">
        <v>527.11357623847766</v>
      </c>
      <c r="CN10" s="96">
        <v>371.37</v>
      </c>
      <c r="CO10" s="96">
        <v>121.8257</v>
      </c>
      <c r="CP10" s="106">
        <v>494.6282642294392</v>
      </c>
      <c r="CQ10" s="106">
        <v>280.08809554479359</v>
      </c>
      <c r="CR10" s="96">
        <v>25.11</v>
      </c>
      <c r="CS10" s="108">
        <v>12.203289</v>
      </c>
      <c r="CT10" s="4">
        <v>3039.57</v>
      </c>
      <c r="CU10" s="4">
        <v>1453.24</v>
      </c>
      <c r="CV10" s="5">
        <v>2107.39</v>
      </c>
      <c r="CW10" s="5">
        <v>191.83</v>
      </c>
      <c r="CX10" s="5">
        <v>213</v>
      </c>
      <c r="CY10" s="5">
        <v>48.56</v>
      </c>
      <c r="CZ10" s="5">
        <v>367.98</v>
      </c>
      <c r="DA10" s="5">
        <v>164.02</v>
      </c>
      <c r="DB10" s="5">
        <v>1629.25</v>
      </c>
      <c r="DC10" s="5">
        <v>2594.5500000000002</v>
      </c>
      <c r="DD10" s="5">
        <v>714.22</v>
      </c>
      <c r="DE10" s="5">
        <v>229.9</v>
      </c>
      <c r="DF10" s="5">
        <v>1641.56</v>
      </c>
      <c r="DG10" s="5">
        <v>357.44</v>
      </c>
      <c r="DH10" s="5"/>
      <c r="DI10" s="6"/>
      <c r="DJ10" s="6"/>
      <c r="DK10" s="6"/>
      <c r="DL10" s="6"/>
      <c r="DM10" s="6"/>
      <c r="DN10" s="6"/>
      <c r="DO10" s="27"/>
      <c r="DP10" s="6"/>
      <c r="DQ10" s="6"/>
      <c r="DR10" s="6"/>
      <c r="DS10" s="6"/>
      <c r="DT10" s="6"/>
      <c r="DU10" s="27"/>
      <c r="DV10" s="6"/>
      <c r="DW10" s="6"/>
    </row>
    <row r="11" spans="1:127" ht="15.6">
      <c r="A11" s="5">
        <v>2018</v>
      </c>
      <c r="B11" s="5">
        <v>1668.77</v>
      </c>
      <c r="C11" s="11">
        <v>1995.42</v>
      </c>
      <c r="D11" s="5">
        <v>1200.56</v>
      </c>
      <c r="E11" s="5">
        <v>1232.69</v>
      </c>
      <c r="F11" s="5">
        <v>670.63</v>
      </c>
      <c r="G11" s="5">
        <v>2780</v>
      </c>
      <c r="H11" s="5">
        <v>506.34</v>
      </c>
      <c r="I11" s="12">
        <v>333.60356955153901</v>
      </c>
      <c r="J11" s="12">
        <v>399.90176450618299</v>
      </c>
      <c r="K11" s="20">
        <v>624.05591913432295</v>
      </c>
      <c r="L11" s="5">
        <v>556.91999999999996</v>
      </c>
      <c r="M11" s="12">
        <v>546.48183130720497</v>
      </c>
      <c r="N11" s="12">
        <v>613.82324256878803</v>
      </c>
      <c r="O11" s="76">
        <v>336.196894101385</v>
      </c>
      <c r="P11" s="13">
        <v>526.15</v>
      </c>
      <c r="Q11" s="13">
        <v>1248.99</v>
      </c>
      <c r="R11" s="13">
        <v>360.76</v>
      </c>
      <c r="S11" s="13">
        <v>529.54999999999995</v>
      </c>
      <c r="T11" s="13">
        <v>246.04</v>
      </c>
      <c r="U11" s="13">
        <v>386.72</v>
      </c>
      <c r="V11" s="13">
        <v>251.09</v>
      </c>
      <c r="W11" s="13">
        <v>520.80999999999995</v>
      </c>
      <c r="X11" s="13">
        <v>145.77000000000001</v>
      </c>
      <c r="Y11" s="13">
        <v>413.49</v>
      </c>
      <c r="Z11" s="13">
        <v>119.48</v>
      </c>
      <c r="AA11" s="8">
        <v>1084.48</v>
      </c>
      <c r="AB11" s="8">
        <v>1203.0899999999999</v>
      </c>
      <c r="AC11" s="8">
        <v>246.39</v>
      </c>
      <c r="AD11" s="8">
        <v>469.84</v>
      </c>
      <c r="AE11" s="8">
        <v>202.75</v>
      </c>
      <c r="AF11" s="8">
        <v>471.86</v>
      </c>
      <c r="AG11" s="8">
        <v>2663.71</v>
      </c>
      <c r="AH11" s="8">
        <v>252.79</v>
      </c>
      <c r="AI11" s="8">
        <v>1503.25</v>
      </c>
      <c r="AJ11" s="8">
        <v>2124.23</v>
      </c>
      <c r="AK11" s="8">
        <v>452.49</v>
      </c>
      <c r="AL11" s="8">
        <v>395.34</v>
      </c>
      <c r="AM11" s="8">
        <v>1464.29</v>
      </c>
      <c r="AN11" s="8">
        <v>210.55</v>
      </c>
      <c r="AO11" s="8">
        <v>316.68</v>
      </c>
      <c r="AP11" s="8">
        <v>15.05</v>
      </c>
      <c r="AQ11" s="8">
        <v>246.88</v>
      </c>
      <c r="AR11" s="8">
        <v>125.68</v>
      </c>
      <c r="AS11" s="8">
        <v>411.86</v>
      </c>
      <c r="AT11" s="8">
        <v>1208.6300000000001</v>
      </c>
      <c r="AU11" s="77">
        <v>923.03</v>
      </c>
      <c r="AV11" s="77">
        <v>332.52</v>
      </c>
      <c r="AW11" s="8">
        <v>812.47339999999997</v>
      </c>
      <c r="AX11" s="8">
        <v>287.89999999999998</v>
      </c>
      <c r="AY11" s="8">
        <v>565.38</v>
      </c>
      <c r="AZ11" s="8">
        <v>192.05</v>
      </c>
      <c r="BA11" s="8">
        <v>6558.36</v>
      </c>
      <c r="BB11" s="8">
        <v>2001.08</v>
      </c>
      <c r="BC11" s="23">
        <v>1301.69418</v>
      </c>
      <c r="BD11" s="8">
        <v>64</v>
      </c>
      <c r="BE11" s="8">
        <v>2174.71</v>
      </c>
      <c r="BF11" s="8">
        <v>672.08</v>
      </c>
      <c r="BG11" s="8">
        <v>632.71</v>
      </c>
      <c r="BH11" s="8">
        <v>928.57</v>
      </c>
      <c r="BI11" s="8">
        <v>625.49</v>
      </c>
      <c r="BJ11" s="23">
        <v>449.182005</v>
      </c>
      <c r="BK11" s="8">
        <v>522.54</v>
      </c>
      <c r="BL11" s="8">
        <v>332.46</v>
      </c>
      <c r="BM11" s="8">
        <v>36.47</v>
      </c>
      <c r="BN11" s="8">
        <v>148.69999999999999</v>
      </c>
      <c r="BO11" s="8">
        <v>279.88</v>
      </c>
      <c r="BP11" s="8">
        <v>578.53</v>
      </c>
      <c r="BQ11" s="8">
        <v>367</v>
      </c>
      <c r="BR11" s="25">
        <v>293.20049999999998</v>
      </c>
      <c r="BS11" s="8">
        <v>317.26</v>
      </c>
      <c r="BT11" s="25">
        <v>639.03980000000001</v>
      </c>
      <c r="BU11" s="8">
        <v>21.96</v>
      </c>
      <c r="BV11" s="25">
        <v>336.54539999999997</v>
      </c>
      <c r="BW11" s="8">
        <v>990.91</v>
      </c>
      <c r="BX11" s="25">
        <v>283.9975</v>
      </c>
      <c r="BY11" s="25">
        <v>214.27629999999999</v>
      </c>
      <c r="BZ11" s="8">
        <v>1049.54</v>
      </c>
      <c r="CA11" s="8">
        <v>2731</v>
      </c>
      <c r="CB11" s="96">
        <v>295.11</v>
      </c>
      <c r="CC11" s="96">
        <v>34.700000000000003</v>
      </c>
      <c r="CD11" s="96">
        <v>5827.8</v>
      </c>
      <c r="CE11" s="106">
        <v>1007.1831770483501</v>
      </c>
      <c r="CF11" s="106">
        <v>1369.0997110534163</v>
      </c>
      <c r="CG11" s="106">
        <v>1209.4367691461655</v>
      </c>
      <c r="CH11" s="106">
        <v>405.78233734598587</v>
      </c>
      <c r="CI11" s="96">
        <v>18.170000000000002</v>
      </c>
      <c r="CJ11" s="106">
        <v>473.57494250922525</v>
      </c>
      <c r="CK11" s="106">
        <v>888.64412327438276</v>
      </c>
      <c r="CL11" s="106">
        <v>853.28112125902203</v>
      </c>
      <c r="CM11" s="106">
        <v>748.01574563886447</v>
      </c>
      <c r="CN11" s="96">
        <v>459.92</v>
      </c>
      <c r="CO11" s="96">
        <v>154.10169999999999</v>
      </c>
      <c r="CP11" s="106">
        <v>606.86209842339088</v>
      </c>
      <c r="CQ11" s="106">
        <v>334.59672243280181</v>
      </c>
      <c r="CR11" s="96">
        <v>38.49</v>
      </c>
      <c r="CS11" s="96">
        <v>9.4956180000000003</v>
      </c>
      <c r="CT11" s="4">
        <v>3153.41</v>
      </c>
      <c r="CU11" s="4">
        <v>1495.9</v>
      </c>
      <c r="CV11" s="5">
        <v>2047.94</v>
      </c>
      <c r="CW11" s="5">
        <v>166.95</v>
      </c>
      <c r="CX11" s="5">
        <v>293.75</v>
      </c>
      <c r="CY11" s="5">
        <v>58.33</v>
      </c>
      <c r="CZ11" s="5">
        <v>410.3</v>
      </c>
      <c r="DA11" s="5">
        <v>350.85</v>
      </c>
      <c r="DB11" s="5">
        <v>1767.63</v>
      </c>
      <c r="DC11" s="5">
        <v>3071.53</v>
      </c>
      <c r="DD11" s="5">
        <v>859.48</v>
      </c>
      <c r="DE11" s="5">
        <v>267.79000000000002</v>
      </c>
      <c r="DF11" s="5">
        <v>1851.74</v>
      </c>
      <c r="DG11" s="5">
        <v>264.31</v>
      </c>
      <c r="DH11" s="5"/>
      <c r="DI11" s="6"/>
      <c r="DJ11" s="6"/>
      <c r="DK11" s="6"/>
      <c r="DL11" s="6"/>
      <c r="DM11" s="6"/>
      <c r="DN11" s="6"/>
      <c r="DO11" s="27"/>
      <c r="DP11" s="6"/>
      <c r="DQ11" s="6"/>
      <c r="DR11" s="6"/>
      <c r="DS11" s="6"/>
      <c r="DT11" s="27"/>
      <c r="DU11" s="6"/>
      <c r="DV11" s="6"/>
      <c r="DW11" s="6"/>
    </row>
    <row r="12" spans="1:127" ht="15.6">
      <c r="A12" s="5">
        <v>2019</v>
      </c>
      <c r="B12" s="5">
        <v>1825.98</v>
      </c>
      <c r="C12" s="5">
        <v>1976.65</v>
      </c>
      <c r="D12" s="5">
        <v>1102.19</v>
      </c>
      <c r="E12" s="5">
        <v>1279.4100000000001</v>
      </c>
      <c r="F12" s="5">
        <v>675.92</v>
      </c>
      <c r="G12" s="5">
        <v>2764</v>
      </c>
      <c r="H12" s="5">
        <v>587.08000000000004</v>
      </c>
      <c r="I12" s="12">
        <v>340.04139185637501</v>
      </c>
      <c r="J12" s="12">
        <v>401.32797574147799</v>
      </c>
      <c r="K12" s="20">
        <v>601.05152034831895</v>
      </c>
      <c r="L12" s="5">
        <v>557.20000000000005</v>
      </c>
      <c r="M12" s="12">
        <v>556.63104394600703</v>
      </c>
      <c r="N12" s="12">
        <v>610.08472538312196</v>
      </c>
      <c r="O12" s="76">
        <v>337.761435654097</v>
      </c>
      <c r="P12" s="13">
        <v>593.26</v>
      </c>
      <c r="Q12" s="13">
        <v>1183.95</v>
      </c>
      <c r="R12" s="13">
        <v>384.71</v>
      </c>
      <c r="S12" s="13">
        <v>566.62</v>
      </c>
      <c r="T12" s="13">
        <v>249.59</v>
      </c>
      <c r="U12" s="13">
        <v>389.01</v>
      </c>
      <c r="V12" s="13">
        <v>309.66000000000003</v>
      </c>
      <c r="W12" s="13">
        <v>492.62</v>
      </c>
      <c r="X12" s="13">
        <v>175.68</v>
      </c>
      <c r="Y12" s="13">
        <v>404.03</v>
      </c>
      <c r="Z12" s="13">
        <v>132.63</v>
      </c>
      <c r="AA12" s="8">
        <v>1349.71</v>
      </c>
      <c r="AB12" s="8">
        <v>1428.49</v>
      </c>
      <c r="AC12" s="8">
        <v>489</v>
      </c>
      <c r="AD12" s="8">
        <v>613</v>
      </c>
      <c r="AE12" s="8">
        <v>383.98</v>
      </c>
      <c r="AF12" s="8">
        <v>597.08000000000004</v>
      </c>
      <c r="AG12" s="8">
        <v>2616.4699999999998</v>
      </c>
      <c r="AH12" s="8">
        <v>515.41</v>
      </c>
      <c r="AI12" s="8">
        <v>1489.02</v>
      </c>
      <c r="AJ12" s="8">
        <v>2413.9299999999998</v>
      </c>
      <c r="AK12" s="8">
        <v>781.52</v>
      </c>
      <c r="AL12" s="8">
        <v>653.75</v>
      </c>
      <c r="AM12" s="8">
        <v>1611.25</v>
      </c>
      <c r="AN12" s="8">
        <v>1079.27</v>
      </c>
      <c r="AO12" s="8">
        <v>497.27</v>
      </c>
      <c r="AP12" s="8">
        <v>51.62</v>
      </c>
      <c r="AQ12" s="8">
        <v>265</v>
      </c>
      <c r="AR12" s="8">
        <v>447.88670000000002</v>
      </c>
      <c r="AS12" s="8">
        <v>461.21</v>
      </c>
      <c r="AT12" s="8">
        <v>1387.91</v>
      </c>
      <c r="AU12" s="79">
        <v>1217.5008333333401</v>
      </c>
      <c r="AV12" s="79">
        <v>375.719999999999</v>
      </c>
      <c r="AW12" s="8">
        <v>789.0317</v>
      </c>
      <c r="AX12" s="8">
        <v>1004.335</v>
      </c>
      <c r="AY12" s="8">
        <v>732.14</v>
      </c>
      <c r="AZ12" s="23">
        <v>234.72638900000001</v>
      </c>
      <c r="BA12" s="23">
        <v>7100.7388899999996</v>
      </c>
      <c r="BB12" s="8">
        <v>2018.93</v>
      </c>
      <c r="BC12" s="8">
        <v>810.72370000000001</v>
      </c>
      <c r="BD12" s="8">
        <v>84</v>
      </c>
      <c r="BE12" s="8">
        <v>2457.9</v>
      </c>
      <c r="BF12" s="8">
        <v>841.43</v>
      </c>
      <c r="BG12" s="8">
        <v>663.65</v>
      </c>
      <c r="BH12" s="8">
        <v>952.16</v>
      </c>
      <c r="BI12" s="8">
        <v>351.15</v>
      </c>
      <c r="BJ12" s="8">
        <v>567.96</v>
      </c>
      <c r="BK12" s="8">
        <v>1153.8692000000001</v>
      </c>
      <c r="BL12" s="8">
        <v>404.1</v>
      </c>
      <c r="BM12" s="8">
        <v>3.5606</v>
      </c>
      <c r="BN12" s="8">
        <v>301.93</v>
      </c>
      <c r="BO12" s="8">
        <v>263.14</v>
      </c>
      <c r="BP12" s="8">
        <v>397.85</v>
      </c>
      <c r="BQ12" s="8">
        <v>410.63</v>
      </c>
      <c r="BR12" s="25">
        <v>275.85950000000003</v>
      </c>
      <c r="BS12" s="8">
        <v>410.63</v>
      </c>
      <c r="BT12" s="25">
        <v>730.05790000000002</v>
      </c>
      <c r="BU12" s="25">
        <v>26.242519999999999</v>
      </c>
      <c r="BV12" s="25">
        <v>403.08440000000002</v>
      </c>
      <c r="BW12" s="8">
        <v>1140.95</v>
      </c>
      <c r="BX12" s="25">
        <v>302.72800000000001</v>
      </c>
      <c r="BY12" s="8">
        <v>86.06</v>
      </c>
      <c r="BZ12" s="25">
        <v>319.42380000000003</v>
      </c>
      <c r="CA12" s="8">
        <v>2802</v>
      </c>
      <c r="CB12" s="96">
        <v>325.39</v>
      </c>
      <c r="CC12" s="96">
        <v>64.3</v>
      </c>
      <c r="CD12" s="96">
        <v>6776.98</v>
      </c>
      <c r="CE12" s="106">
        <v>964.22177605042123</v>
      </c>
      <c r="CF12" s="106">
        <v>1544.1370142360083</v>
      </c>
      <c r="CG12" s="106">
        <v>1159.1416637304981</v>
      </c>
      <c r="CH12" s="106">
        <v>413.96921225194461</v>
      </c>
      <c r="CI12" s="96">
        <v>52.43</v>
      </c>
      <c r="CJ12" s="106">
        <v>515.95420779573919</v>
      </c>
      <c r="CK12" s="106">
        <v>967.35015014685655</v>
      </c>
      <c r="CL12" s="106">
        <v>882.74185072053513</v>
      </c>
      <c r="CM12" s="106">
        <v>829.30979672008266</v>
      </c>
      <c r="CN12" s="96">
        <v>524.78</v>
      </c>
      <c r="CO12" s="96">
        <v>196.0847</v>
      </c>
      <c r="CP12" s="106">
        <v>659.09154258991589</v>
      </c>
      <c r="CQ12" s="106">
        <v>292.20436048932436</v>
      </c>
      <c r="CR12" s="96">
        <v>59.25</v>
      </c>
      <c r="CS12" s="96">
        <v>8.2638440000000006</v>
      </c>
      <c r="CT12" s="4">
        <v>3629.03</v>
      </c>
      <c r="CU12" s="4">
        <v>1551.69</v>
      </c>
      <c r="CV12" s="5">
        <v>2719.19</v>
      </c>
      <c r="CW12" s="5">
        <v>326.63</v>
      </c>
      <c r="CX12" s="5">
        <v>322.87</v>
      </c>
      <c r="CY12" s="5">
        <v>60.18</v>
      </c>
      <c r="CZ12" s="5">
        <v>443.81</v>
      </c>
      <c r="DA12" s="5">
        <v>395.54</v>
      </c>
      <c r="DB12" s="5">
        <v>2537.4</v>
      </c>
      <c r="DC12" s="5">
        <v>3354.06</v>
      </c>
      <c r="DD12" s="5">
        <v>1266.98</v>
      </c>
      <c r="DE12" s="5">
        <v>531.21</v>
      </c>
      <c r="DF12" s="5">
        <v>2118.64</v>
      </c>
      <c r="DG12" s="5">
        <v>429.92</v>
      </c>
      <c r="DH12" s="5"/>
      <c r="DI12" s="6"/>
      <c r="DJ12" s="6"/>
      <c r="DK12" s="6"/>
      <c r="DL12" s="6"/>
      <c r="DM12" s="27"/>
      <c r="DN12" s="27"/>
      <c r="DO12" s="6"/>
      <c r="DP12" s="6"/>
      <c r="DQ12" s="6"/>
      <c r="DR12" s="6"/>
      <c r="DS12" s="6"/>
      <c r="DT12" s="6"/>
      <c r="DU12" s="6"/>
      <c r="DV12" s="6"/>
      <c r="DW12" s="6"/>
    </row>
    <row r="13" spans="1:127" ht="15.6">
      <c r="A13" s="5">
        <v>2020</v>
      </c>
      <c r="B13" s="13">
        <v>1808.75</v>
      </c>
      <c r="C13" s="13">
        <v>2031.56</v>
      </c>
      <c r="D13" s="13">
        <v>1024.98</v>
      </c>
      <c r="E13" s="13">
        <v>1118.31</v>
      </c>
      <c r="F13" s="13">
        <v>677.75</v>
      </c>
      <c r="G13" s="13">
        <v>2613</v>
      </c>
      <c r="H13" s="13">
        <v>521.98</v>
      </c>
      <c r="I13" s="12">
        <v>344.184702235423</v>
      </c>
      <c r="J13" s="12">
        <v>399.86456405064899</v>
      </c>
      <c r="K13" s="20">
        <v>598.04111876680895</v>
      </c>
      <c r="L13" s="13">
        <v>585.09</v>
      </c>
      <c r="M13" s="12">
        <v>550.027414954606</v>
      </c>
      <c r="N13" s="12">
        <v>613.13105117972998</v>
      </c>
      <c r="O13" s="76">
        <v>349.35865970402301</v>
      </c>
      <c r="P13" s="4">
        <v>546.61</v>
      </c>
      <c r="Q13" s="13">
        <v>1133.07</v>
      </c>
      <c r="R13" s="13">
        <v>350.21</v>
      </c>
      <c r="S13" s="13">
        <v>539.98</v>
      </c>
      <c r="T13" s="4">
        <v>268.2</v>
      </c>
      <c r="U13" s="13">
        <v>369.54</v>
      </c>
      <c r="V13" s="13">
        <v>264.8</v>
      </c>
      <c r="W13" s="13">
        <v>438.67</v>
      </c>
      <c r="X13" s="13">
        <v>201.14</v>
      </c>
      <c r="Y13" s="13">
        <v>366.17</v>
      </c>
      <c r="Z13" s="13">
        <v>112.13</v>
      </c>
      <c r="AA13" s="8">
        <v>1120.51</v>
      </c>
      <c r="AB13" s="8">
        <v>1183.17</v>
      </c>
      <c r="AC13" s="8">
        <v>409.24</v>
      </c>
      <c r="AD13" s="8">
        <v>592.44000000000005</v>
      </c>
      <c r="AE13" s="8">
        <v>220.1</v>
      </c>
      <c r="AF13" s="8">
        <v>481.83</v>
      </c>
      <c r="AG13" s="8">
        <v>2701.64</v>
      </c>
      <c r="AH13" s="8">
        <v>308.49</v>
      </c>
      <c r="AI13" s="8">
        <v>1256.97</v>
      </c>
      <c r="AJ13" s="8">
        <v>2028.65</v>
      </c>
      <c r="AK13" s="8">
        <v>563.82000000000005</v>
      </c>
      <c r="AL13" s="8">
        <v>429.83</v>
      </c>
      <c r="AM13" s="8">
        <v>1501.4</v>
      </c>
      <c r="AN13" s="8">
        <v>889.87</v>
      </c>
      <c r="AO13" s="8">
        <v>313.5</v>
      </c>
      <c r="AP13" s="8">
        <v>10.6</v>
      </c>
      <c r="AQ13" s="8">
        <v>315.75</v>
      </c>
      <c r="AR13" s="8">
        <v>117.17</v>
      </c>
      <c r="AS13" s="8">
        <v>441.14</v>
      </c>
      <c r="AT13" s="8">
        <v>1363.99</v>
      </c>
      <c r="AU13" s="77">
        <v>1102.7</v>
      </c>
      <c r="AV13" s="77">
        <v>316.05</v>
      </c>
      <c r="AW13" s="8">
        <v>765.59</v>
      </c>
      <c r="AX13" s="8">
        <v>263.60000000000002</v>
      </c>
      <c r="AY13" s="8">
        <v>623.62</v>
      </c>
      <c r="AZ13" s="8">
        <v>210.55</v>
      </c>
      <c r="BA13" s="8">
        <v>6563.34</v>
      </c>
      <c r="BB13" s="8">
        <v>1274.8800000000001</v>
      </c>
      <c r="BC13" s="8">
        <v>939.25</v>
      </c>
      <c r="BD13" s="8">
        <v>96.97</v>
      </c>
      <c r="BE13" s="8">
        <v>1853.17</v>
      </c>
      <c r="BF13" s="8">
        <v>707.34</v>
      </c>
      <c r="BG13" s="8">
        <v>691.5</v>
      </c>
      <c r="BH13" s="8">
        <v>829.62</v>
      </c>
      <c r="BI13" s="8">
        <v>365.27</v>
      </c>
      <c r="BJ13" s="8">
        <v>383.99</v>
      </c>
      <c r="BK13" s="8">
        <v>839.46479999999997</v>
      </c>
      <c r="BL13" s="8">
        <v>290.08999999999997</v>
      </c>
      <c r="BM13" s="8">
        <v>35.450000000000003</v>
      </c>
      <c r="BN13" s="8">
        <v>141.93</v>
      </c>
      <c r="BO13" s="8">
        <v>242.9</v>
      </c>
      <c r="BP13" s="8">
        <v>342.09</v>
      </c>
      <c r="BQ13" s="8">
        <v>486.83</v>
      </c>
      <c r="BR13" s="8">
        <v>155.21</v>
      </c>
      <c r="BS13" s="8">
        <v>325.35000000000002</v>
      </c>
      <c r="BT13" s="25">
        <v>431.2697</v>
      </c>
      <c r="BU13" s="8">
        <v>37.1</v>
      </c>
      <c r="BV13" s="25">
        <v>235.06569999999999</v>
      </c>
      <c r="BW13" s="25">
        <v>288.99689999999998</v>
      </c>
      <c r="BX13" s="25">
        <v>186.4331</v>
      </c>
      <c r="BY13" s="8">
        <v>103.38</v>
      </c>
      <c r="BZ13" s="8">
        <v>866.69</v>
      </c>
      <c r="CA13" s="8">
        <v>2356</v>
      </c>
      <c r="CB13" s="108" t="s">
        <v>189</v>
      </c>
      <c r="CC13" s="108">
        <v>59.48</v>
      </c>
      <c r="CD13" s="111">
        <v>6870.3108469999997</v>
      </c>
      <c r="CE13" s="106">
        <v>781.83687195023947</v>
      </c>
      <c r="CF13" s="106">
        <v>1134.400752533837</v>
      </c>
      <c r="CG13" s="106">
        <v>981.54967574158525</v>
      </c>
      <c r="CH13" s="106">
        <v>325.38541338241419</v>
      </c>
      <c r="CI13" s="102">
        <v>37.144000000000005</v>
      </c>
      <c r="CJ13" s="106">
        <v>404.30750083200383</v>
      </c>
      <c r="CK13" s="106">
        <v>764.4221912476811</v>
      </c>
      <c r="CL13" s="106">
        <v>654.66299678136443</v>
      </c>
      <c r="CM13" s="106">
        <v>681.75197054951775</v>
      </c>
      <c r="CN13" s="96">
        <v>470.57</v>
      </c>
      <c r="CO13" s="96">
        <v>187.643</v>
      </c>
      <c r="CP13" s="106">
        <v>533.70547315318538</v>
      </c>
      <c r="CQ13" s="106">
        <v>224.75613772631488</v>
      </c>
      <c r="CR13" s="96">
        <v>39.99</v>
      </c>
      <c r="CS13" s="96">
        <v>7.3563260000000001</v>
      </c>
      <c r="CT13" s="4">
        <v>3265.8</v>
      </c>
      <c r="CU13" s="4">
        <v>1764.81</v>
      </c>
      <c r="CV13" s="5">
        <v>2551.6</v>
      </c>
      <c r="CW13" s="5">
        <v>247.75</v>
      </c>
      <c r="CX13" s="5">
        <v>333.25</v>
      </c>
      <c r="CY13" s="5">
        <v>23.13</v>
      </c>
      <c r="CZ13" s="5">
        <v>357.22</v>
      </c>
      <c r="DA13" s="5">
        <v>312.48</v>
      </c>
      <c r="DB13" s="5">
        <v>1572.93</v>
      </c>
      <c r="DC13" s="5">
        <v>2528.54</v>
      </c>
      <c r="DD13" s="5">
        <v>926.54</v>
      </c>
      <c r="DE13" s="5">
        <v>285.57</v>
      </c>
      <c r="DF13" s="5">
        <v>1626.31</v>
      </c>
      <c r="DG13" s="5">
        <v>251.34</v>
      </c>
      <c r="DH13" s="5"/>
      <c r="DI13" s="6"/>
      <c r="DJ13" s="6"/>
      <c r="DK13" s="6"/>
      <c r="DL13" s="6"/>
      <c r="DM13" s="6"/>
      <c r="DN13" s="6"/>
      <c r="DO13" s="6"/>
      <c r="DP13" s="6"/>
      <c r="DQ13" s="6"/>
      <c r="DR13" s="6"/>
      <c r="DS13" s="6"/>
      <c r="DT13" s="6"/>
      <c r="DU13" s="6"/>
      <c r="DV13" s="6"/>
      <c r="DW13" s="6"/>
    </row>
    <row r="14" spans="1:127" ht="15.6">
      <c r="A14" s="5">
        <v>2021</v>
      </c>
      <c r="B14" s="5">
        <v>2072.5700000000002</v>
      </c>
      <c r="C14" s="5">
        <v>1887.99</v>
      </c>
      <c r="D14" s="5">
        <v>1164.98</v>
      </c>
      <c r="E14" s="5">
        <v>1440.56</v>
      </c>
      <c r="F14" s="5">
        <v>844.04</v>
      </c>
      <c r="G14" s="5">
        <v>2920</v>
      </c>
      <c r="H14" s="5">
        <v>589.46</v>
      </c>
      <c r="I14" s="12">
        <v>384.37143509431201</v>
      </c>
      <c r="J14" s="12">
        <v>450.34856063988798</v>
      </c>
      <c r="K14" s="5">
        <v>803.89</v>
      </c>
      <c r="L14" s="5">
        <v>597.08000000000004</v>
      </c>
      <c r="M14" s="12">
        <v>615.77968242645102</v>
      </c>
      <c r="N14" s="12">
        <v>674.400025137748</v>
      </c>
      <c r="O14" s="76">
        <v>396.12591323175297</v>
      </c>
      <c r="P14" s="13">
        <v>572.38</v>
      </c>
      <c r="Q14" s="13">
        <v>1295.78</v>
      </c>
      <c r="R14" s="13">
        <v>458.1</v>
      </c>
      <c r="S14" s="13">
        <v>648.79</v>
      </c>
      <c r="T14" s="13">
        <v>272.45999999999998</v>
      </c>
      <c r="U14" s="13">
        <v>417.87</v>
      </c>
      <c r="V14" s="13">
        <v>339.53</v>
      </c>
      <c r="W14" s="13">
        <v>467.66</v>
      </c>
      <c r="X14" s="13">
        <v>275.68</v>
      </c>
      <c r="Y14" s="13">
        <v>438.87</v>
      </c>
      <c r="Z14" s="13">
        <v>127.91</v>
      </c>
      <c r="AA14" s="8">
        <v>1308.7</v>
      </c>
      <c r="AB14" s="8">
        <v>1201.95</v>
      </c>
      <c r="AC14" s="8">
        <v>462</v>
      </c>
      <c r="AD14" s="8">
        <v>645.16999999999996</v>
      </c>
      <c r="AE14" s="8">
        <v>234.15</v>
      </c>
      <c r="AF14" s="12">
        <v>755.93460000000005</v>
      </c>
      <c r="AG14" s="12">
        <v>427.73110000000003</v>
      </c>
      <c r="AH14" s="8">
        <v>203.80269999999999</v>
      </c>
      <c r="AI14" s="12">
        <v>432.88749999999999</v>
      </c>
      <c r="AJ14" s="8">
        <v>2154.9899999999998</v>
      </c>
      <c r="AK14" s="8">
        <v>613.16</v>
      </c>
      <c r="AL14" s="8">
        <v>504.6</v>
      </c>
      <c r="AM14" s="8">
        <v>1462.82</v>
      </c>
      <c r="AN14" s="8">
        <v>802.2</v>
      </c>
      <c r="AO14" s="8">
        <v>436</v>
      </c>
      <c r="AP14" s="8">
        <v>16.11</v>
      </c>
      <c r="AQ14" s="8">
        <v>263.35000000000002</v>
      </c>
      <c r="AR14" s="8">
        <v>105.97</v>
      </c>
      <c r="AS14" s="8">
        <v>468.29</v>
      </c>
      <c r="AT14" s="8">
        <v>1607.38</v>
      </c>
      <c r="AU14" s="10">
        <v>911.86</v>
      </c>
      <c r="AV14" s="10">
        <v>342.24</v>
      </c>
      <c r="AW14" s="8">
        <v>763.94</v>
      </c>
      <c r="AX14" s="8">
        <v>282.44</v>
      </c>
      <c r="AY14" s="8">
        <v>583.24</v>
      </c>
      <c r="AZ14" s="8">
        <v>202.94</v>
      </c>
      <c r="BA14" s="8">
        <v>5990.13</v>
      </c>
      <c r="BB14" s="8">
        <v>1316.23</v>
      </c>
      <c r="BC14" s="8">
        <v>1273.3</v>
      </c>
      <c r="BD14" s="8">
        <v>107.48</v>
      </c>
      <c r="BE14" s="8">
        <v>1872.32</v>
      </c>
      <c r="BF14" s="8">
        <v>787.12</v>
      </c>
      <c r="BG14" s="8">
        <v>708.97</v>
      </c>
      <c r="BH14" s="8">
        <v>849.75</v>
      </c>
      <c r="BI14" s="8">
        <v>404.16</v>
      </c>
      <c r="BJ14" s="8">
        <v>564.91433199999994</v>
      </c>
      <c r="BK14" s="8">
        <v>1029.69</v>
      </c>
      <c r="BL14" s="8">
        <v>348.76</v>
      </c>
      <c r="BM14" s="8">
        <v>37.61</v>
      </c>
      <c r="BN14" s="8">
        <v>157.02000000000001</v>
      </c>
      <c r="BO14" s="8">
        <v>247.53</v>
      </c>
      <c r="BP14" s="8">
        <v>457.78</v>
      </c>
      <c r="BQ14" s="8">
        <v>423.67</v>
      </c>
      <c r="BR14" s="8">
        <v>161.21</v>
      </c>
      <c r="BS14" s="8">
        <v>433.66</v>
      </c>
      <c r="BT14" s="8">
        <v>227.59</v>
      </c>
      <c r="BU14" s="8">
        <v>30.7</v>
      </c>
      <c r="BV14" s="8">
        <v>163.85</v>
      </c>
      <c r="BW14" s="8">
        <v>2659.34</v>
      </c>
      <c r="BX14" s="8">
        <v>83.27</v>
      </c>
      <c r="BY14" s="8">
        <v>113.48</v>
      </c>
      <c r="BZ14" s="8">
        <v>953.04</v>
      </c>
      <c r="CA14" s="8">
        <v>2364</v>
      </c>
      <c r="CB14" s="108" t="s">
        <v>190</v>
      </c>
      <c r="CC14" s="108">
        <v>38.61</v>
      </c>
      <c r="CD14" s="108">
        <v>7139.1969200000003</v>
      </c>
      <c r="CE14" s="106">
        <v>764.88285868178707</v>
      </c>
      <c r="CF14" s="106">
        <v>1088.1452778555577</v>
      </c>
      <c r="CG14" s="106">
        <v>968.85162099693025</v>
      </c>
      <c r="CH14" s="106">
        <v>325.13369222253334</v>
      </c>
      <c r="CI14" s="107">
        <v>38.107818181818203</v>
      </c>
      <c r="CJ14" s="106">
        <v>375.84519184400472</v>
      </c>
      <c r="CK14" s="106">
        <v>731.01281649918064</v>
      </c>
      <c r="CL14" s="106">
        <v>627.71854420747513</v>
      </c>
      <c r="CM14" s="106">
        <v>415.42261682533757</v>
      </c>
      <c r="CN14" s="96">
        <v>558.69000000000005</v>
      </c>
      <c r="CO14" s="96">
        <v>247.82509999999999</v>
      </c>
      <c r="CP14" s="106">
        <v>533.40638254983094</v>
      </c>
      <c r="CQ14" s="106">
        <v>217.72261922354966</v>
      </c>
      <c r="CR14" s="96">
        <v>34.67</v>
      </c>
      <c r="CS14" s="96">
        <v>15.280329</v>
      </c>
      <c r="CT14" s="13">
        <v>3275.33</v>
      </c>
      <c r="CU14" s="13">
        <v>1597.9</v>
      </c>
      <c r="CV14" s="5">
        <v>2735</v>
      </c>
      <c r="CW14" s="5">
        <v>217.87</v>
      </c>
      <c r="CX14" s="5">
        <v>358.08</v>
      </c>
      <c r="CY14" s="5">
        <v>32.590000000000003</v>
      </c>
      <c r="CZ14" s="5">
        <v>1176.31</v>
      </c>
      <c r="DA14" s="5">
        <v>271.14</v>
      </c>
      <c r="DB14" s="5">
        <v>1631.02</v>
      </c>
      <c r="DC14" s="5">
        <v>2931.9</v>
      </c>
      <c r="DD14" s="5">
        <v>1118.68</v>
      </c>
      <c r="DE14" s="5">
        <v>344.13</v>
      </c>
      <c r="DF14" s="5">
        <v>2095.08</v>
      </c>
      <c r="DG14" s="5">
        <v>262.47000000000003</v>
      </c>
      <c r="DH14" s="5"/>
      <c r="DI14" s="6"/>
      <c r="DJ14" s="6"/>
      <c r="DK14" s="6"/>
      <c r="DL14" s="6"/>
      <c r="DM14" s="6"/>
      <c r="DN14" s="6"/>
      <c r="DO14" s="6"/>
      <c r="DP14" s="6"/>
      <c r="DQ14" s="6"/>
      <c r="DR14" s="6"/>
      <c r="DS14" s="6"/>
      <c r="DT14" s="6"/>
      <c r="DU14" s="6"/>
      <c r="DV14" s="6"/>
      <c r="DW14" s="6"/>
    </row>
    <row r="15" spans="1:127">
      <c r="A15" s="5"/>
      <c r="B15" s="5"/>
      <c r="C15" s="5"/>
      <c r="D15" s="5"/>
      <c r="E15" s="5"/>
      <c r="F15" s="5"/>
      <c r="G15" s="5"/>
      <c r="H15" s="5"/>
      <c r="I15" s="3"/>
      <c r="J15" s="5"/>
      <c r="K15" s="5"/>
      <c r="L15" s="5"/>
      <c r="M15" s="5"/>
      <c r="N15" s="199"/>
      <c r="O15" s="199"/>
      <c r="P15" s="5"/>
      <c r="Q15" s="5"/>
      <c r="R15" s="5"/>
      <c r="S15" s="5"/>
      <c r="T15" s="5"/>
      <c r="U15" s="5"/>
      <c r="V15" s="5"/>
      <c r="W15" s="5"/>
      <c r="X15" s="5"/>
      <c r="Y15" s="5"/>
      <c r="Z15" s="5"/>
      <c r="AA15" s="5"/>
      <c r="AB15" s="5"/>
      <c r="AC15" s="5"/>
      <c r="AD15" s="5"/>
      <c r="AE15" s="5"/>
      <c r="AF15" s="78"/>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15"/>
      <c r="BO15" s="1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row>
    <row r="16" spans="1:127">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row>
    <row r="17" spans="1:11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row>
    <row r="18" spans="1:11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3"/>
      <c r="DB18" s="3"/>
      <c r="DC18" s="3"/>
      <c r="DD18" s="3"/>
      <c r="DE18" s="3"/>
      <c r="DF18" s="3"/>
      <c r="DG18" s="3"/>
      <c r="DH18" s="3"/>
      <c r="DI18" s="3"/>
    </row>
    <row r="19" spans="1:11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3"/>
      <c r="DB19" s="3"/>
      <c r="DC19" s="3"/>
      <c r="DD19" s="3"/>
      <c r="DE19" s="3"/>
      <c r="DF19" s="3"/>
      <c r="DG19" s="3"/>
      <c r="DH19" s="3"/>
      <c r="DI19" s="3"/>
    </row>
    <row r="20" spans="1:11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3"/>
      <c r="DB20" s="3"/>
      <c r="DC20" s="3"/>
      <c r="DD20" s="3"/>
      <c r="DE20" s="3"/>
      <c r="DF20" s="3"/>
      <c r="DG20" s="3"/>
      <c r="DH20" s="3"/>
      <c r="DI20" s="3"/>
    </row>
    <row r="21" spans="1:11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3"/>
      <c r="DB21" s="3"/>
      <c r="DC21" s="3"/>
      <c r="DD21" s="3"/>
      <c r="DE21" s="3"/>
      <c r="DF21" s="3"/>
      <c r="DG21" s="3"/>
      <c r="DH21" s="3"/>
      <c r="DI21" s="3"/>
    </row>
    <row r="22" spans="1:11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3"/>
      <c r="DB22" s="3"/>
      <c r="DC22" s="3"/>
      <c r="DD22" s="3"/>
      <c r="DE22" s="3"/>
      <c r="DF22" s="3"/>
      <c r="DG22" s="3"/>
      <c r="DH22" s="3"/>
      <c r="DI22" s="3"/>
    </row>
    <row r="23" spans="1:11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3"/>
      <c r="DB23" s="3"/>
      <c r="DC23" s="3"/>
      <c r="DD23" s="3"/>
      <c r="DE23" s="3"/>
      <c r="DF23" s="3"/>
      <c r="DG23" s="3"/>
      <c r="DH23" s="3"/>
      <c r="DI23" s="3"/>
    </row>
    <row r="24" spans="1:11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3"/>
      <c r="DB24" s="3"/>
      <c r="DC24" s="3"/>
      <c r="DD24" s="3"/>
      <c r="DE24" s="3"/>
      <c r="DF24" s="3"/>
      <c r="DG24" s="3"/>
      <c r="DH24" s="3"/>
      <c r="DI24" s="3"/>
    </row>
    <row r="25" spans="1:113">
      <c r="A25" s="110"/>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3"/>
      <c r="DB25" s="3"/>
      <c r="DC25" s="3"/>
      <c r="DD25" s="3"/>
      <c r="DE25" s="3"/>
      <c r="DF25" s="3"/>
      <c r="DG25" s="3"/>
      <c r="DH25" s="3"/>
      <c r="DI25" s="3"/>
    </row>
    <row r="26" spans="1:11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row>
    <row r="27" spans="1:11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row>
    <row r="29" spans="1:11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row>
    <row r="30" spans="1:11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row>
    <row r="31" spans="1:11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row>
    <row r="32" spans="1:11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row>
    <row r="33" spans="1:11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row>
    <row r="34" spans="1:11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row>
    <row r="35" spans="1:11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row>
    <row r="36" spans="1:11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row>
    <row r="37" spans="1:11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row>
    <row r="38" spans="1:11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row>
    <row r="39" spans="1:11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row>
    <row r="40" spans="1:11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row>
    <row r="41" spans="1:11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row>
    <row r="42" spans="1:11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row>
    <row r="43" spans="1:11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row>
    <row r="44" spans="1:11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row>
    <row r="45" spans="1:11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row>
    <row r="46" spans="1:11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row>
    <row r="48" spans="1:11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row>
    <row r="49" spans="1:11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row>
    <row r="50" spans="1:11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row>
    <row r="51" spans="1:11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row>
    <row r="52" spans="1:11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row>
    <row r="53" spans="1:11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row>
    <row r="54" spans="1:11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row>
    <row r="55" spans="1:11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row>
    <row r="57" spans="1:11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row>
    <row r="58" spans="1:11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row>
    <row r="59" spans="1:11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row>
    <row r="60" spans="1:11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row>
    <row r="61" spans="1:11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row>
    <row r="62" spans="1:11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row>
    <row r="63" spans="1:11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row>
    <row r="64" spans="1:11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row>
    <row r="65" spans="1:11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row>
    <row r="66" spans="1:11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row>
    <row r="67" spans="1:11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row>
    <row r="68" spans="1:11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row>
    <row r="69" spans="1:11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row>
    <row r="70" spans="1:11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row>
    <row r="71" spans="1:11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row>
    <row r="72" spans="1:11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row>
    <row r="73" spans="1:11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row>
    <row r="74" spans="1:11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row>
    <row r="75" spans="1:11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row>
    <row r="76" spans="1:11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row>
    <row r="77" spans="1:11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row>
    <row r="78" spans="1:11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row>
    <row r="79" spans="1:11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row>
    <row r="80" spans="1:11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row>
    <row r="81" spans="1:11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row>
    <row r="82" spans="1:11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row>
    <row r="83" spans="1:11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row>
    <row r="84" spans="1:11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row>
    <row r="85" spans="1:11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row>
    <row r="86" spans="1:11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row>
    <row r="89" spans="1:11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row>
    <row r="90" spans="1:11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row>
    <row r="91" spans="1:11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row>
    <row r="92" spans="1:11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row>
    <row r="93" spans="1:11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row>
    <row r="94" spans="1:11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row>
    <row r="95" spans="1:11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row>
    <row r="96" spans="1:11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row>
    <row r="97" spans="1:11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row>
    <row r="98" spans="1:11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row>
    <row r="99" spans="1:11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row>
    <row r="100" spans="1:11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row>
    <row r="101" spans="1:11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row>
    <row r="102" spans="1:11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row>
    <row r="103" spans="1:11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row>
    <row r="104" spans="1:11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row>
    <row r="106" spans="1:11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row>
    <row r="107" spans="1:11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row>
    <row r="108" spans="1:11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row>
    <row r="109" spans="1:11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row>
    <row r="110" spans="1:11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row>
    <row r="111" spans="1:11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row>
    <row r="112" spans="1:11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row>
    <row r="113" spans="1: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row>
    <row r="114" spans="1:11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row>
    <row r="115" spans="1:11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row>
    <row r="116" spans="1:11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row>
    <row r="117" spans="1:11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row>
    <row r="118" spans="1:11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row>
    <row r="119" spans="1:11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row>
    <row r="120" spans="1:11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row>
    <row r="121" spans="1:11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row>
    <row r="123" spans="1:11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row>
    <row r="124" spans="1:11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row>
    <row r="125" spans="1:11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row>
    <row r="126" spans="1:11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row>
    <row r="127" spans="1:11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row>
    <row r="128" spans="1:11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row>
    <row r="129" spans="1:11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row>
    <row r="130" spans="1:11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row>
    <row r="131" spans="1:11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row>
    <row r="132" spans="1:11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row>
    <row r="133" spans="1:11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row>
    <row r="134" spans="1:11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row>
    <row r="135" spans="1:11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row>
    <row r="136" spans="1:11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row>
    <row r="137" spans="1:11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row>
    <row r="138" spans="1:11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row>
    <row r="140" spans="1:11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row>
    <row r="141" spans="1:11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row>
    <row r="142" spans="1:11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row>
    <row r="143" spans="1:11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row>
    <row r="144" spans="1:11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row>
    <row r="145" spans="1:11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row>
    <row r="146" spans="1:11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row>
    <row r="147" spans="1:11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row>
    <row r="148" spans="1:11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row>
    <row r="149" spans="1:11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row>
    <row r="150" spans="1:11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row>
    <row r="151" spans="1:11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row>
    <row r="152" spans="1:11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row>
    <row r="153" spans="1:11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row>
    <row r="154" spans="1:11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row>
    <row r="155" spans="1:11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row>
    <row r="157" spans="1:11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row>
    <row r="158" spans="1:11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row>
    <row r="159" spans="1:11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row>
    <row r="160" spans="1:11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row>
    <row r="161" spans="1:11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row>
    <row r="162" spans="1:11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row>
    <row r="163" spans="1:11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row>
    <row r="164" spans="1:11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row>
    <row r="165" spans="1:11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row>
    <row r="166" spans="1:11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row>
    <row r="167" spans="1:11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row>
    <row r="168" spans="1:11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row>
    <row r="169" spans="1:11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row>
    <row r="170" spans="1:11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row>
    <row r="171" spans="1:11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row>
    <row r="172" spans="1:11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row>
    <row r="174" spans="1:11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row>
    <row r="175" spans="1:11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row>
    <row r="176" spans="1:11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row>
    <row r="177" spans="1:11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row>
    <row r="178" spans="1:11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row>
    <row r="179" spans="1:11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row>
    <row r="180" spans="1:11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row>
    <row r="181" spans="1:11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row>
    <row r="182" spans="1:11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row>
    <row r="183" spans="1:11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row>
    <row r="184" spans="1:11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row>
    <row r="185" spans="1:11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row>
    <row r="186" spans="1:11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row>
    <row r="187" spans="1:11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row>
    <row r="188" spans="1:11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row>
    <row r="189" spans="1:11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row>
    <row r="192" spans="1:11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row>
    <row r="193" spans="1:11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row>
    <row r="194" spans="1:11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row>
    <row r="195" spans="1:11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row>
    <row r="196" spans="1:11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row>
    <row r="197" spans="1:11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row>
    <row r="198" spans="1:11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row>
    <row r="199" spans="1:11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row>
    <row r="200" spans="1:11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row>
    <row r="201" spans="1:11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row>
  </sheetData>
  <mergeCells count="12">
    <mergeCell ref="C1:O1"/>
    <mergeCell ref="N15:O15"/>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201"/>
  <sheetViews>
    <sheetView workbookViewId="0">
      <selection activeCell="P14" sqref="P14:R14"/>
    </sheetView>
  </sheetViews>
  <sheetFormatPr defaultRowHeight="14.4"/>
  <cols>
    <col min="1" max="98" width="9" customWidth="1"/>
    <col min="99" max="99" width="14" customWidth="1"/>
    <col min="100" max="111" width="9" customWidth="1"/>
  </cols>
  <sheetData>
    <row r="1" spans="1:111">
      <c r="A1" s="5"/>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row>
    <row r="2" spans="1:111">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row>
    <row r="3" spans="1:111">
      <c r="A3" s="5">
        <v>2010</v>
      </c>
      <c r="B3" s="3">
        <v>732</v>
      </c>
      <c r="C3" s="3">
        <v>184.78</v>
      </c>
      <c r="D3" s="3">
        <v>99.32</v>
      </c>
      <c r="E3" s="13">
        <v>44.38</v>
      </c>
      <c r="F3" s="3">
        <v>51.99</v>
      </c>
      <c r="G3" s="13">
        <v>269.45999999999998</v>
      </c>
      <c r="H3" s="13">
        <v>38.299999999999997</v>
      </c>
      <c r="I3" s="13">
        <v>49.65</v>
      </c>
      <c r="J3" s="13">
        <v>24.6</v>
      </c>
      <c r="K3" s="13">
        <v>22.11</v>
      </c>
      <c r="L3" s="13">
        <v>31.66</v>
      </c>
      <c r="M3" s="13">
        <v>23</v>
      </c>
      <c r="N3" s="13">
        <v>18.37</v>
      </c>
      <c r="O3" s="13">
        <v>48.19</v>
      </c>
      <c r="P3" s="13">
        <v>211.67</v>
      </c>
      <c r="Q3" s="5">
        <v>87.71</v>
      </c>
      <c r="R3" s="5">
        <v>95.08</v>
      </c>
      <c r="S3" s="5">
        <v>18.36</v>
      </c>
      <c r="T3" s="5">
        <v>28.18</v>
      </c>
      <c r="U3" s="5">
        <v>20.440000000000001</v>
      </c>
      <c r="V3" s="5">
        <v>30.11</v>
      </c>
      <c r="W3" s="5">
        <v>11.35</v>
      </c>
      <c r="X3" s="5">
        <v>20.87</v>
      </c>
      <c r="Y3" s="5">
        <v>66.849999999999994</v>
      </c>
      <c r="Z3" s="5">
        <v>19.3</v>
      </c>
      <c r="AA3" s="8">
        <v>66.42</v>
      </c>
      <c r="AB3" s="8">
        <v>11.05</v>
      </c>
      <c r="AC3" s="8">
        <v>10.5</v>
      </c>
      <c r="AD3" s="8">
        <v>18.04</v>
      </c>
      <c r="AE3" s="8">
        <v>33</v>
      </c>
      <c r="AF3" s="8">
        <v>26.97</v>
      </c>
      <c r="AG3" s="8">
        <v>41.3</v>
      </c>
      <c r="AH3" s="8">
        <v>16.399999999999999</v>
      </c>
      <c r="AI3" s="8">
        <v>18.11</v>
      </c>
      <c r="AJ3" s="8">
        <v>17.899999999999999</v>
      </c>
      <c r="AK3" s="8">
        <v>36</v>
      </c>
      <c r="AL3" s="8">
        <v>15.2</v>
      </c>
      <c r="AM3" s="8">
        <v>10.71</v>
      </c>
      <c r="AN3" s="8">
        <v>10.31</v>
      </c>
      <c r="AO3" s="8">
        <v>30.53</v>
      </c>
      <c r="AP3" s="8">
        <v>15.38</v>
      </c>
      <c r="AQ3" s="8">
        <v>74.37</v>
      </c>
      <c r="AR3" s="8">
        <v>14.56</v>
      </c>
      <c r="AS3" s="8">
        <v>15.33</v>
      </c>
      <c r="AT3" s="8">
        <v>17.600000000000001</v>
      </c>
      <c r="AU3" s="3">
        <v>13.82</v>
      </c>
      <c r="AV3" s="3">
        <v>6.93</v>
      </c>
      <c r="AW3" s="8">
        <v>35.6</v>
      </c>
      <c r="AX3" s="8">
        <v>11.66</v>
      </c>
      <c r="AY3" s="8">
        <v>8.89</v>
      </c>
      <c r="AZ3" s="8">
        <v>17.79</v>
      </c>
      <c r="BA3" s="8">
        <v>12.4</v>
      </c>
      <c r="BB3" s="8">
        <v>219.14</v>
      </c>
      <c r="BC3" s="8">
        <v>29.06</v>
      </c>
      <c r="BD3" s="8">
        <v>29.06</v>
      </c>
      <c r="BE3" s="8">
        <v>30.81</v>
      </c>
      <c r="BF3" s="23">
        <v>15.2217778</v>
      </c>
      <c r="BG3" s="8">
        <v>15</v>
      </c>
      <c r="BH3" s="8">
        <v>18.100000000000001</v>
      </c>
      <c r="BI3" s="8">
        <v>9.6999999999999993</v>
      </c>
      <c r="BJ3" s="8">
        <v>30</v>
      </c>
      <c r="BK3" s="8">
        <v>14.9</v>
      </c>
      <c r="BL3" s="8">
        <v>28</v>
      </c>
      <c r="BM3" s="8">
        <v>12</v>
      </c>
      <c r="BN3" s="8">
        <v>106.89</v>
      </c>
      <c r="BO3" s="8">
        <v>33.119999999999997</v>
      </c>
      <c r="BP3" s="8">
        <v>23.93</v>
      </c>
      <c r="BQ3" s="8">
        <v>36.5</v>
      </c>
      <c r="BR3" s="8">
        <v>25.55</v>
      </c>
      <c r="BS3" s="8">
        <v>18.940000000000001</v>
      </c>
      <c r="BT3" s="8">
        <v>20.36</v>
      </c>
      <c r="BU3" s="8">
        <v>12.9</v>
      </c>
      <c r="BV3" s="8">
        <v>17.75</v>
      </c>
      <c r="BW3" s="8">
        <v>10.1</v>
      </c>
      <c r="BX3" s="8">
        <v>19.829999999999998</v>
      </c>
      <c r="BY3" s="8">
        <v>18.7</v>
      </c>
      <c r="BZ3" s="8">
        <v>11.9</v>
      </c>
      <c r="CA3" s="8">
        <v>256.7</v>
      </c>
      <c r="CB3" s="3">
        <v>262.07</v>
      </c>
      <c r="CC3" s="3">
        <v>23.63</v>
      </c>
      <c r="CD3" s="3">
        <v>21.79</v>
      </c>
      <c r="CE3" s="3">
        <v>26.79</v>
      </c>
      <c r="CF3" s="3">
        <v>10.029999999999999</v>
      </c>
      <c r="CG3" s="3">
        <v>24.53</v>
      </c>
      <c r="CH3" s="3">
        <v>13.51</v>
      </c>
      <c r="CI3" s="3">
        <v>15.72</v>
      </c>
      <c r="CJ3" s="3">
        <v>15</v>
      </c>
      <c r="CK3" s="3">
        <v>17.23</v>
      </c>
      <c r="CL3" s="3">
        <v>28.1</v>
      </c>
      <c r="CM3" s="5">
        <v>11.2</v>
      </c>
      <c r="CN3" s="5">
        <v>16.2</v>
      </c>
      <c r="CO3" s="5">
        <v>7.2</v>
      </c>
      <c r="CP3" s="5">
        <v>13.14</v>
      </c>
      <c r="CQ3" s="5">
        <v>10.95</v>
      </c>
      <c r="CR3" s="5">
        <v>11.3</v>
      </c>
      <c r="CS3" s="5">
        <v>12.35</v>
      </c>
      <c r="CT3" s="4">
        <v>150.76</v>
      </c>
      <c r="CU3" s="4">
        <v>33.818745751345901</v>
      </c>
      <c r="CV3" s="13">
        <v>13.3050591060935</v>
      </c>
      <c r="CW3" s="49">
        <v>14.477469785858</v>
      </c>
      <c r="CX3" s="49">
        <v>30.113320369023199</v>
      </c>
      <c r="CY3" s="49">
        <v>7.1897747041073101</v>
      </c>
      <c r="CZ3" s="49">
        <v>14.687756294963201</v>
      </c>
      <c r="DA3" s="49">
        <v>14.0327993326491</v>
      </c>
      <c r="DB3" s="5">
        <v>75.75</v>
      </c>
      <c r="DC3" s="5">
        <v>15.1</v>
      </c>
      <c r="DD3" s="5">
        <v>29.89</v>
      </c>
      <c r="DE3" s="5">
        <v>17.100000000000001</v>
      </c>
      <c r="DF3" s="5">
        <v>10.11</v>
      </c>
      <c r="DG3" s="5">
        <v>15</v>
      </c>
    </row>
    <row r="4" spans="1:111">
      <c r="A4" s="5">
        <v>2011</v>
      </c>
      <c r="B4" s="3">
        <v>704.16</v>
      </c>
      <c r="C4" s="3">
        <v>201.16</v>
      </c>
      <c r="D4" s="3">
        <v>102</v>
      </c>
      <c r="E4" s="3">
        <v>50</v>
      </c>
      <c r="F4" s="13">
        <v>54.95</v>
      </c>
      <c r="G4" s="3">
        <v>281.82</v>
      </c>
      <c r="H4" s="3">
        <v>46</v>
      </c>
      <c r="I4" s="3">
        <v>48.26</v>
      </c>
      <c r="J4" s="3">
        <v>38</v>
      </c>
      <c r="K4" s="3">
        <v>35</v>
      </c>
      <c r="L4" s="3">
        <v>43</v>
      </c>
      <c r="M4" s="3">
        <v>31.9</v>
      </c>
      <c r="N4" s="3">
        <v>20</v>
      </c>
      <c r="O4" s="3">
        <v>46.77</v>
      </c>
      <c r="P4" s="13">
        <v>217.11</v>
      </c>
      <c r="Q4" s="13">
        <v>90.74</v>
      </c>
      <c r="R4" s="13">
        <v>101.65</v>
      </c>
      <c r="S4" s="13">
        <v>21.5</v>
      </c>
      <c r="T4" s="13">
        <v>29.59</v>
      </c>
      <c r="U4" s="13">
        <v>24.38</v>
      </c>
      <c r="V4" s="13">
        <v>31.29</v>
      </c>
      <c r="W4" s="13">
        <v>11.83</v>
      </c>
      <c r="X4" s="13">
        <v>22.27</v>
      </c>
      <c r="Y4" s="13">
        <v>80.62</v>
      </c>
      <c r="Z4" s="13">
        <v>19.8</v>
      </c>
      <c r="AA4" s="8">
        <v>75.819999999999993</v>
      </c>
      <c r="AB4" s="8">
        <v>16.2</v>
      </c>
      <c r="AC4" s="8">
        <v>10.08</v>
      </c>
      <c r="AD4" s="8">
        <v>19.8</v>
      </c>
      <c r="AE4" s="8">
        <v>33</v>
      </c>
      <c r="AF4" s="8">
        <v>24.67</v>
      </c>
      <c r="AG4" s="8">
        <v>31.6</v>
      </c>
      <c r="AH4" s="8">
        <v>10.24</v>
      </c>
      <c r="AI4" s="8">
        <v>19.04</v>
      </c>
      <c r="AJ4" s="8">
        <v>16.95</v>
      </c>
      <c r="AK4" s="8">
        <v>47.6</v>
      </c>
      <c r="AL4" s="8">
        <v>15.3</v>
      </c>
      <c r="AM4" s="8">
        <v>10.7</v>
      </c>
      <c r="AN4" s="8">
        <v>10.32</v>
      </c>
      <c r="AO4" s="8">
        <v>31.73</v>
      </c>
      <c r="AP4" s="8">
        <v>13.55</v>
      </c>
      <c r="AQ4" s="8">
        <v>74.819999999999993</v>
      </c>
      <c r="AR4" s="8">
        <v>14.57</v>
      </c>
      <c r="AS4" s="8">
        <v>16.059999999999999</v>
      </c>
      <c r="AT4" s="8">
        <v>19.36</v>
      </c>
      <c r="AU4" s="3">
        <v>15.35</v>
      </c>
      <c r="AV4" s="3">
        <v>7.43</v>
      </c>
      <c r="AW4" s="8">
        <v>28.51</v>
      </c>
      <c r="AX4" s="8">
        <v>11.66</v>
      </c>
      <c r="AY4" s="8">
        <v>14.9</v>
      </c>
      <c r="AZ4" s="8">
        <v>18.190000000000001</v>
      </c>
      <c r="BA4" s="8">
        <v>17.23</v>
      </c>
      <c r="BB4" s="8">
        <v>224.4</v>
      </c>
      <c r="BC4" s="8">
        <v>29.07</v>
      </c>
      <c r="BD4" s="8">
        <v>38</v>
      </c>
      <c r="BE4" s="8">
        <v>32.33</v>
      </c>
      <c r="BF4" s="23">
        <v>19.389777800000001</v>
      </c>
      <c r="BG4" s="8">
        <v>13.21</v>
      </c>
      <c r="BH4" s="8">
        <v>18.100000000000001</v>
      </c>
      <c r="BI4" s="8">
        <v>10.5</v>
      </c>
      <c r="BJ4" s="8">
        <v>57.37</v>
      </c>
      <c r="BK4" s="8">
        <v>17.8</v>
      </c>
      <c r="BL4" s="8">
        <v>16.43</v>
      </c>
      <c r="BM4" s="8">
        <v>12.82</v>
      </c>
      <c r="BN4" s="8">
        <v>134.30000000000001</v>
      </c>
      <c r="BO4" s="8">
        <v>33.520000000000003</v>
      </c>
      <c r="BP4" s="8">
        <v>22.64</v>
      </c>
      <c r="BQ4" s="8">
        <v>39.270000000000003</v>
      </c>
      <c r="BR4" s="8">
        <v>16.399999999999999</v>
      </c>
      <c r="BS4" s="8">
        <v>19.350000000000001</v>
      </c>
      <c r="BT4" s="8">
        <v>26</v>
      </c>
      <c r="BU4" s="8">
        <v>13.7</v>
      </c>
      <c r="BV4" s="8">
        <v>17.2</v>
      </c>
      <c r="BW4" s="8">
        <v>21.84</v>
      </c>
      <c r="BX4" s="8">
        <v>20.59</v>
      </c>
      <c r="BY4" s="8">
        <v>17.5</v>
      </c>
      <c r="BZ4" s="8">
        <v>15.4</v>
      </c>
      <c r="CA4" s="8">
        <v>281.60000000000002</v>
      </c>
      <c r="CB4" s="3">
        <v>221.88</v>
      </c>
      <c r="CC4" s="3">
        <v>24.46</v>
      </c>
      <c r="CD4" s="3">
        <v>23.33</v>
      </c>
      <c r="CE4" s="3">
        <v>29.12</v>
      </c>
      <c r="CF4" s="3">
        <v>13.26</v>
      </c>
      <c r="CG4" s="3">
        <v>25.98</v>
      </c>
      <c r="CH4" s="3">
        <v>13.85</v>
      </c>
      <c r="CI4" s="3">
        <v>34.15</v>
      </c>
      <c r="CJ4" s="3">
        <v>15</v>
      </c>
      <c r="CK4" s="3">
        <v>18.149999999999999</v>
      </c>
      <c r="CL4" s="3">
        <v>30.6</v>
      </c>
      <c r="CM4" s="5">
        <v>14.2</v>
      </c>
      <c r="CN4" s="5">
        <v>18.78</v>
      </c>
      <c r="CO4" s="5">
        <v>9.6300000000000008</v>
      </c>
      <c r="CP4" s="5">
        <v>13.14</v>
      </c>
      <c r="CQ4" s="5">
        <v>12.05</v>
      </c>
      <c r="CR4" s="5">
        <v>20.8</v>
      </c>
      <c r="CS4" s="5">
        <v>11.68</v>
      </c>
      <c r="CT4" s="4">
        <v>161.13</v>
      </c>
      <c r="CU4" s="4">
        <v>38.304545454545497</v>
      </c>
      <c r="CV4" s="13">
        <v>15.0619826839827</v>
      </c>
      <c r="CW4" s="49">
        <v>16.408334199134199</v>
      </c>
      <c r="CX4" s="49">
        <v>34.168867965367902</v>
      </c>
      <c r="CY4" s="49">
        <v>8.1489354978354793</v>
      </c>
      <c r="CZ4" s="49">
        <v>16.6403069264069</v>
      </c>
      <c r="DA4" s="49">
        <v>15.904751948052001</v>
      </c>
      <c r="DB4" s="5">
        <v>77.849999999999994</v>
      </c>
      <c r="DC4" s="5">
        <v>15.3</v>
      </c>
      <c r="DD4" s="5">
        <v>33.46</v>
      </c>
      <c r="DE4" s="5">
        <v>15.28</v>
      </c>
      <c r="DF4" s="5">
        <v>12.9</v>
      </c>
      <c r="DG4" s="5">
        <v>10.49</v>
      </c>
    </row>
    <row r="5" spans="1:111">
      <c r="A5" s="5">
        <v>2012</v>
      </c>
      <c r="B5" s="5">
        <v>716.42</v>
      </c>
      <c r="C5" s="5">
        <v>224.54</v>
      </c>
      <c r="D5" s="5">
        <v>109</v>
      </c>
      <c r="E5" s="5">
        <v>52</v>
      </c>
      <c r="F5" s="5">
        <v>58.08</v>
      </c>
      <c r="G5" s="5">
        <v>325.5</v>
      </c>
      <c r="H5" s="5">
        <v>53</v>
      </c>
      <c r="I5" s="5">
        <v>51.82</v>
      </c>
      <c r="J5" s="5">
        <v>40</v>
      </c>
      <c r="K5" s="5">
        <v>23</v>
      </c>
      <c r="L5" s="5">
        <v>43</v>
      </c>
      <c r="M5" s="5">
        <v>25.6</v>
      </c>
      <c r="N5" s="5">
        <v>19</v>
      </c>
      <c r="O5" s="5">
        <v>51.34</v>
      </c>
      <c r="P5" s="13">
        <v>233.6</v>
      </c>
      <c r="Q5" s="13">
        <v>99.73</v>
      </c>
      <c r="R5" s="13">
        <v>105.25</v>
      </c>
      <c r="S5" s="13">
        <v>22.42</v>
      </c>
      <c r="T5" s="13">
        <v>33.57</v>
      </c>
      <c r="U5" s="13">
        <v>29.41</v>
      </c>
      <c r="V5" s="13">
        <v>33.6</v>
      </c>
      <c r="W5" s="13">
        <v>12.45</v>
      </c>
      <c r="X5" s="13">
        <v>22.98</v>
      </c>
      <c r="Y5" s="13">
        <v>79.33</v>
      </c>
      <c r="Z5" s="13">
        <v>20.07</v>
      </c>
      <c r="AA5" s="8">
        <v>92.03</v>
      </c>
      <c r="AB5" s="8">
        <v>19.5</v>
      </c>
      <c r="AC5" s="8">
        <v>10.42</v>
      </c>
      <c r="AD5" s="8">
        <v>18</v>
      </c>
      <c r="AE5" s="8">
        <v>29.2</v>
      </c>
      <c r="AF5" s="8">
        <v>25.01</v>
      </c>
      <c r="AG5" s="8">
        <v>31.61</v>
      </c>
      <c r="AH5" s="8">
        <v>11.85</v>
      </c>
      <c r="AI5" s="8">
        <v>18.32</v>
      </c>
      <c r="AJ5" s="8">
        <v>19.079999999999998</v>
      </c>
      <c r="AK5" s="8">
        <v>34.4</v>
      </c>
      <c r="AL5" s="8">
        <v>9.84</v>
      </c>
      <c r="AM5" s="8">
        <v>12.88</v>
      </c>
      <c r="AN5" s="8">
        <v>11.69</v>
      </c>
      <c r="AO5" s="8">
        <v>38.299999999999997</v>
      </c>
      <c r="AP5" s="8">
        <v>10.210000000000001</v>
      </c>
      <c r="AQ5" s="8">
        <v>81.94</v>
      </c>
      <c r="AR5" s="8">
        <v>14.58</v>
      </c>
      <c r="AS5" s="8">
        <v>16.829999999999998</v>
      </c>
      <c r="AT5" s="8">
        <v>19.260000000000002</v>
      </c>
      <c r="AU5" s="3">
        <v>16.329999999999998</v>
      </c>
      <c r="AV5" s="3">
        <v>7.48</v>
      </c>
      <c r="AW5" s="8">
        <v>35</v>
      </c>
      <c r="AX5" s="8">
        <v>12.04</v>
      </c>
      <c r="AY5" s="8">
        <v>15.92</v>
      </c>
      <c r="AZ5" s="8">
        <v>18.5</v>
      </c>
      <c r="BA5" s="8">
        <v>19.059999999999999</v>
      </c>
      <c r="BB5" s="8">
        <v>225</v>
      </c>
      <c r="BC5" s="8">
        <v>29.08</v>
      </c>
      <c r="BD5" s="8">
        <v>31.6</v>
      </c>
      <c r="BE5" s="8">
        <v>30.5</v>
      </c>
      <c r="BF5" s="23">
        <v>23.5577778</v>
      </c>
      <c r="BG5" s="8">
        <v>13.21</v>
      </c>
      <c r="BH5" s="8">
        <v>18.100000000000001</v>
      </c>
      <c r="BI5" s="8">
        <v>11.5</v>
      </c>
      <c r="BJ5" s="8">
        <v>22.2</v>
      </c>
      <c r="BK5" s="8">
        <v>18.100000000000001</v>
      </c>
      <c r="BL5" s="8">
        <v>16.43</v>
      </c>
      <c r="BM5" s="8">
        <v>24.25</v>
      </c>
      <c r="BN5" s="8">
        <v>143.74</v>
      </c>
      <c r="BO5" s="8">
        <v>39.35</v>
      </c>
      <c r="BP5" s="8">
        <v>26.46</v>
      </c>
      <c r="BQ5" s="8">
        <v>39.4</v>
      </c>
      <c r="BR5" s="8">
        <v>17</v>
      </c>
      <c r="BS5" s="8">
        <v>19.489999999999998</v>
      </c>
      <c r="BT5" s="8">
        <v>22.74</v>
      </c>
      <c r="BU5" s="8">
        <v>15.2</v>
      </c>
      <c r="BV5" s="8">
        <v>16.3</v>
      </c>
      <c r="BW5" s="8">
        <v>24.32</v>
      </c>
      <c r="BX5" s="8">
        <v>20.82</v>
      </c>
      <c r="BY5" s="8">
        <v>17.7</v>
      </c>
      <c r="BZ5" s="8">
        <v>15.3</v>
      </c>
      <c r="CA5" s="8">
        <v>335.3</v>
      </c>
      <c r="CB5" s="3">
        <v>238.43</v>
      </c>
      <c r="CC5" s="3">
        <v>24.78</v>
      </c>
      <c r="CD5" s="3">
        <v>23.08</v>
      </c>
      <c r="CE5" s="3">
        <v>29.59</v>
      </c>
      <c r="CF5" s="3">
        <v>15.16</v>
      </c>
      <c r="CG5" s="3">
        <v>27.01</v>
      </c>
      <c r="CH5" s="3">
        <v>16.579999999999998</v>
      </c>
      <c r="CI5" s="3">
        <v>35.9</v>
      </c>
      <c r="CJ5" s="3">
        <v>15.2</v>
      </c>
      <c r="CK5" s="3">
        <v>18.11</v>
      </c>
      <c r="CL5" s="3">
        <v>34.6</v>
      </c>
      <c r="CM5" s="5">
        <v>18</v>
      </c>
      <c r="CN5" s="5">
        <v>22.12</v>
      </c>
      <c r="CO5" s="5">
        <v>9.65</v>
      </c>
      <c r="CP5" s="5">
        <v>13.14</v>
      </c>
      <c r="CQ5" s="5">
        <v>14.28</v>
      </c>
      <c r="CR5" s="5">
        <v>16.43</v>
      </c>
      <c r="CS5" s="5">
        <v>15.97</v>
      </c>
      <c r="CT5" s="4">
        <v>178.75</v>
      </c>
      <c r="CU5" s="4">
        <v>39.312701360397298</v>
      </c>
      <c r="CV5" s="13">
        <v>15.4310300151155</v>
      </c>
      <c r="CW5" s="49">
        <v>16.821809544374901</v>
      </c>
      <c r="CX5" s="49">
        <v>35.074135175987998</v>
      </c>
      <c r="CY5" s="49">
        <v>8.3579226948823102</v>
      </c>
      <c r="CZ5" s="49">
        <v>17.0536061325848</v>
      </c>
      <c r="DA5" s="49">
        <v>16.311857050313101</v>
      </c>
      <c r="DB5" s="5">
        <v>89.41</v>
      </c>
      <c r="DC5" s="5">
        <v>16</v>
      </c>
      <c r="DD5" s="5">
        <v>34.42</v>
      </c>
      <c r="DE5" s="5">
        <v>15.3</v>
      </c>
      <c r="DF5" s="5">
        <v>16</v>
      </c>
      <c r="DG5" s="5">
        <v>11.3</v>
      </c>
    </row>
    <row r="6" spans="1:111">
      <c r="A6" s="5">
        <v>2013</v>
      </c>
      <c r="B6" s="13">
        <v>736</v>
      </c>
      <c r="C6" s="13">
        <v>250.4</v>
      </c>
      <c r="D6" s="13">
        <v>114</v>
      </c>
      <c r="E6" s="13">
        <v>59</v>
      </c>
      <c r="F6" s="13">
        <v>59.24</v>
      </c>
      <c r="G6" s="13">
        <v>278.74</v>
      </c>
      <c r="H6" s="13">
        <v>49</v>
      </c>
      <c r="I6" s="13">
        <v>52</v>
      </c>
      <c r="J6" s="13">
        <v>40</v>
      </c>
      <c r="K6" s="13">
        <v>24</v>
      </c>
      <c r="L6" s="13">
        <v>47</v>
      </c>
      <c r="M6" s="13">
        <v>25.9</v>
      </c>
      <c r="N6" s="13">
        <v>27</v>
      </c>
      <c r="O6" s="13">
        <v>52.87</v>
      </c>
      <c r="P6" s="13">
        <v>264.20999999999998</v>
      </c>
      <c r="Q6" s="13">
        <v>105.54</v>
      </c>
      <c r="R6" s="13">
        <v>83.66</v>
      </c>
      <c r="S6" s="13">
        <v>25.27</v>
      </c>
      <c r="T6" s="13">
        <v>41.02</v>
      </c>
      <c r="U6" s="13">
        <v>68.91</v>
      </c>
      <c r="V6" s="13">
        <v>34</v>
      </c>
      <c r="W6" s="13">
        <v>15.12</v>
      </c>
      <c r="X6" s="13">
        <v>27.15</v>
      </c>
      <c r="Y6" s="13">
        <v>69.55</v>
      </c>
      <c r="Z6" s="13">
        <v>20.07</v>
      </c>
      <c r="AA6" s="8">
        <v>99.5</v>
      </c>
      <c r="AB6" s="8">
        <v>29.56</v>
      </c>
      <c r="AC6" s="8">
        <v>10.42</v>
      </c>
      <c r="AD6" s="8">
        <v>17</v>
      </c>
      <c r="AE6" s="8">
        <v>28.18</v>
      </c>
      <c r="AF6" s="8">
        <v>25.41</v>
      </c>
      <c r="AG6" s="8">
        <v>31.53</v>
      </c>
      <c r="AH6" s="8">
        <v>12.04</v>
      </c>
      <c r="AI6" s="8">
        <v>18.600000000000001</v>
      </c>
      <c r="AJ6" s="8">
        <v>19.78</v>
      </c>
      <c r="AK6" s="8">
        <v>38.11</v>
      </c>
      <c r="AL6" s="8">
        <v>10.71</v>
      </c>
      <c r="AM6" s="8">
        <v>13.23</v>
      </c>
      <c r="AN6" s="8">
        <v>13.6</v>
      </c>
      <c r="AO6" s="8">
        <v>35.299999999999997</v>
      </c>
      <c r="AP6" s="8">
        <v>10.23</v>
      </c>
      <c r="AQ6" s="8">
        <v>65.349999999999994</v>
      </c>
      <c r="AR6" s="8">
        <v>14.59</v>
      </c>
      <c r="AS6" s="8">
        <v>15.41</v>
      </c>
      <c r="AT6" s="8">
        <v>21.24</v>
      </c>
      <c r="AU6" s="3">
        <v>16</v>
      </c>
      <c r="AV6" s="3">
        <v>6.58</v>
      </c>
      <c r="AW6" s="8">
        <v>39.18</v>
      </c>
      <c r="AX6" s="8">
        <v>16.239999999999998</v>
      </c>
      <c r="AY6" s="8">
        <v>16.16</v>
      </c>
      <c r="AZ6" s="8">
        <v>19.16</v>
      </c>
      <c r="BA6" s="8">
        <v>34.49</v>
      </c>
      <c r="BB6" s="8">
        <v>264</v>
      </c>
      <c r="BC6" s="8">
        <v>29</v>
      </c>
      <c r="BD6" s="8">
        <v>31.8</v>
      </c>
      <c r="BE6" s="8">
        <v>33.020000000000003</v>
      </c>
      <c r="BF6" s="8">
        <v>27.82</v>
      </c>
      <c r="BG6" s="8">
        <v>13.21</v>
      </c>
      <c r="BH6" s="8">
        <v>16.57</v>
      </c>
      <c r="BI6" s="8">
        <v>12.65</v>
      </c>
      <c r="BJ6" s="8">
        <v>22.38</v>
      </c>
      <c r="BK6" s="8">
        <v>18.2</v>
      </c>
      <c r="BL6" s="8">
        <v>13.8</v>
      </c>
      <c r="BM6" s="8">
        <v>22.25</v>
      </c>
      <c r="BN6" s="8">
        <v>182.61</v>
      </c>
      <c r="BO6" s="8">
        <v>43</v>
      </c>
      <c r="BP6" s="8">
        <v>27.19</v>
      </c>
      <c r="BQ6" s="8">
        <v>39</v>
      </c>
      <c r="BR6" s="8">
        <v>16.61</v>
      </c>
      <c r="BS6" s="8">
        <v>24.17</v>
      </c>
      <c r="BT6" s="8" t="s">
        <v>207</v>
      </c>
      <c r="BU6" s="8">
        <v>20.100000000000001</v>
      </c>
      <c r="BV6" s="8">
        <v>19.5</v>
      </c>
      <c r="BW6" s="8">
        <v>29.47</v>
      </c>
      <c r="BX6" s="8">
        <v>21.82</v>
      </c>
      <c r="BY6" s="8">
        <v>18</v>
      </c>
      <c r="BZ6" s="8">
        <v>15.33</v>
      </c>
      <c r="CA6" s="8">
        <v>349.8</v>
      </c>
      <c r="CB6" s="3">
        <v>253.59</v>
      </c>
      <c r="CC6" s="3">
        <v>32.6</v>
      </c>
      <c r="CD6" s="3">
        <v>19.88</v>
      </c>
      <c r="CE6" s="3">
        <v>33.58</v>
      </c>
      <c r="CF6" s="3">
        <v>15.38</v>
      </c>
      <c r="CG6" s="3">
        <v>28.21</v>
      </c>
      <c r="CH6" s="3">
        <v>15.84</v>
      </c>
      <c r="CI6" s="3">
        <v>39.69</v>
      </c>
      <c r="CJ6" s="3">
        <v>17.72</v>
      </c>
      <c r="CK6" s="3">
        <v>16.29</v>
      </c>
      <c r="CL6" s="3">
        <v>35.61</v>
      </c>
      <c r="CM6" s="5">
        <v>18</v>
      </c>
      <c r="CN6" s="5">
        <v>26.69</v>
      </c>
      <c r="CO6" s="5">
        <v>11.85</v>
      </c>
      <c r="CP6" s="5">
        <v>20.100000000000001</v>
      </c>
      <c r="CQ6" s="5">
        <v>11.24</v>
      </c>
      <c r="CR6" s="5">
        <v>13.14</v>
      </c>
      <c r="CS6" s="5">
        <v>18.21</v>
      </c>
      <c r="CT6" s="4">
        <v>180.34</v>
      </c>
      <c r="CU6" s="4">
        <v>40.821802413272998</v>
      </c>
      <c r="CV6" s="13">
        <v>16.0214225382461</v>
      </c>
      <c r="CW6" s="49">
        <v>17.397281404869599</v>
      </c>
      <c r="CX6" s="49">
        <v>36.261214393449698</v>
      </c>
      <c r="CY6" s="49">
        <v>8.7370530058176996</v>
      </c>
      <c r="CZ6" s="49">
        <v>17.516010342598602</v>
      </c>
      <c r="DA6" s="49">
        <v>16.649987502693399</v>
      </c>
      <c r="DB6" s="5">
        <v>103.87</v>
      </c>
      <c r="DC6" s="5">
        <v>10.49</v>
      </c>
      <c r="DD6" s="5">
        <v>35.93</v>
      </c>
      <c r="DE6" s="5">
        <v>15.15</v>
      </c>
      <c r="DF6" s="5">
        <v>16.62</v>
      </c>
      <c r="DG6" s="5">
        <v>11.2</v>
      </c>
    </row>
    <row r="7" spans="1:111">
      <c r="A7" s="5">
        <v>2014</v>
      </c>
      <c r="B7" s="3">
        <v>742.6</v>
      </c>
      <c r="C7" s="3">
        <v>260.8</v>
      </c>
      <c r="D7" s="3">
        <v>122</v>
      </c>
      <c r="E7" s="3">
        <v>75</v>
      </c>
      <c r="F7" s="3">
        <v>61.83</v>
      </c>
      <c r="G7" s="3">
        <v>355.9</v>
      </c>
      <c r="H7" s="3">
        <v>53</v>
      </c>
      <c r="I7" s="3">
        <v>54</v>
      </c>
      <c r="J7" s="3">
        <v>38</v>
      </c>
      <c r="K7" s="3">
        <v>34</v>
      </c>
      <c r="L7" s="3">
        <v>49</v>
      </c>
      <c r="M7" s="3">
        <v>22.6</v>
      </c>
      <c r="N7" s="3">
        <v>28</v>
      </c>
      <c r="O7" s="3">
        <v>61.58</v>
      </c>
      <c r="P7" s="13">
        <v>283.2</v>
      </c>
      <c r="Q7" s="13">
        <v>104.64</v>
      </c>
      <c r="R7" s="13">
        <v>114.9</v>
      </c>
      <c r="S7" s="13">
        <v>28.94</v>
      </c>
      <c r="T7" s="13">
        <v>41.1</v>
      </c>
      <c r="U7" s="13">
        <v>75.989999999999995</v>
      </c>
      <c r="V7" s="13">
        <v>41.11</v>
      </c>
      <c r="W7" s="13">
        <v>19.79</v>
      </c>
      <c r="X7" s="13">
        <v>29.94</v>
      </c>
      <c r="Y7" s="13">
        <v>76.13</v>
      </c>
      <c r="Z7" s="13">
        <v>14.67</v>
      </c>
      <c r="AA7" s="8">
        <v>110.22</v>
      </c>
      <c r="AB7" s="8">
        <v>20.82</v>
      </c>
      <c r="AC7" s="8">
        <v>17.64</v>
      </c>
      <c r="AD7" s="8">
        <v>17.29</v>
      </c>
      <c r="AE7" s="8">
        <v>30.66</v>
      </c>
      <c r="AF7" s="8">
        <v>24.25</v>
      </c>
      <c r="AG7" s="8">
        <v>32</v>
      </c>
      <c r="AH7" s="8">
        <v>12.59</v>
      </c>
      <c r="AI7" s="8">
        <v>19.09</v>
      </c>
      <c r="AJ7" s="8">
        <v>19.850000000000001</v>
      </c>
      <c r="AK7" s="8">
        <v>40.19</v>
      </c>
      <c r="AL7" s="8">
        <v>11.84</v>
      </c>
      <c r="AM7" s="8">
        <v>12.68</v>
      </c>
      <c r="AN7" s="8">
        <v>13.83</v>
      </c>
      <c r="AO7" s="8">
        <v>27.48</v>
      </c>
      <c r="AP7" s="8">
        <v>10.38</v>
      </c>
      <c r="AQ7" s="8">
        <v>57.63</v>
      </c>
      <c r="AR7" s="8">
        <v>14.73</v>
      </c>
      <c r="AS7" s="8">
        <v>15.98</v>
      </c>
      <c r="AT7" s="8">
        <v>21.62</v>
      </c>
      <c r="AU7" s="3">
        <v>16</v>
      </c>
      <c r="AV7" s="3">
        <v>7.59</v>
      </c>
      <c r="AW7" s="8">
        <v>33.94</v>
      </c>
      <c r="AX7" s="8">
        <v>16.239999999999998</v>
      </c>
      <c r="AY7" s="8">
        <v>16.45</v>
      </c>
      <c r="AZ7" s="8">
        <v>19.309999999999999</v>
      </c>
      <c r="BA7" s="8">
        <v>19.940000000000001</v>
      </c>
      <c r="BB7" s="8">
        <v>257.36</v>
      </c>
      <c r="BC7" s="8">
        <v>29</v>
      </c>
      <c r="BD7" s="8">
        <v>32.159999999999997</v>
      </c>
      <c r="BE7" s="8">
        <v>32.69</v>
      </c>
      <c r="BF7" s="8">
        <v>30.57</v>
      </c>
      <c r="BG7" s="8">
        <v>17.8</v>
      </c>
      <c r="BH7" s="8">
        <v>14.79</v>
      </c>
      <c r="BI7" s="8">
        <v>14.6</v>
      </c>
      <c r="BJ7" s="8">
        <v>23.06</v>
      </c>
      <c r="BK7" s="8">
        <v>18.7</v>
      </c>
      <c r="BL7" s="8">
        <v>15.18</v>
      </c>
      <c r="BM7" s="8">
        <v>22.35</v>
      </c>
      <c r="BN7" s="8">
        <v>173.25</v>
      </c>
      <c r="BO7" s="8">
        <v>38.950000000000003</v>
      </c>
      <c r="BP7" s="8">
        <v>27.9</v>
      </c>
      <c r="BQ7" s="8">
        <v>39</v>
      </c>
      <c r="BR7" s="8">
        <v>16.399999999999999</v>
      </c>
      <c r="BS7" s="8">
        <v>30.15</v>
      </c>
      <c r="BT7" s="8">
        <v>26.03</v>
      </c>
      <c r="BU7" s="8">
        <v>15.69</v>
      </c>
      <c r="BV7" s="8">
        <v>17.32</v>
      </c>
      <c r="BW7" s="8">
        <v>21.74</v>
      </c>
      <c r="BX7" s="8">
        <v>22.24</v>
      </c>
      <c r="BY7" s="8">
        <v>18.399999999999999</v>
      </c>
      <c r="BZ7" s="8">
        <v>15.33</v>
      </c>
      <c r="CA7" s="8">
        <v>399.4</v>
      </c>
      <c r="CB7" s="3">
        <v>267.2</v>
      </c>
      <c r="CC7" s="3">
        <v>34.159999999999997</v>
      </c>
      <c r="CD7" s="3">
        <v>17</v>
      </c>
      <c r="CE7" s="3">
        <v>33.799999999999997</v>
      </c>
      <c r="CF7" s="3">
        <v>17.8</v>
      </c>
      <c r="CG7" s="3">
        <v>28.99</v>
      </c>
      <c r="CH7" s="3">
        <v>18.190000000000001</v>
      </c>
      <c r="CI7" s="3">
        <v>43.49</v>
      </c>
      <c r="CJ7" s="3">
        <v>18.760000000000002</v>
      </c>
      <c r="CK7" s="3">
        <v>17.41</v>
      </c>
      <c r="CL7" s="3">
        <v>36.28</v>
      </c>
      <c r="CM7" s="5">
        <v>24.2</v>
      </c>
      <c r="CN7" s="5">
        <v>26.34</v>
      </c>
      <c r="CO7" s="5">
        <v>13.65</v>
      </c>
      <c r="CP7" s="5">
        <v>20.149999999999999</v>
      </c>
      <c r="CQ7" s="5">
        <v>13.72</v>
      </c>
      <c r="CR7" s="5">
        <v>13.4</v>
      </c>
      <c r="CS7" s="5">
        <v>18.57</v>
      </c>
      <c r="CT7" s="4">
        <v>184.45</v>
      </c>
      <c r="CU7" s="4">
        <v>43.843359123146399</v>
      </c>
      <c r="CV7" s="13">
        <v>17.193326885880101</v>
      </c>
      <c r="CW7" s="49">
        <v>18.6505157962605</v>
      </c>
      <c r="CX7" s="49">
        <v>38.915957446808399</v>
      </c>
      <c r="CY7" s="49">
        <v>9.4116376531270305</v>
      </c>
      <c r="CZ7" s="49">
        <v>18.733139909735701</v>
      </c>
      <c r="DA7" s="49">
        <v>17.7792069632495</v>
      </c>
      <c r="DB7" s="5">
        <v>119.26</v>
      </c>
      <c r="DC7" s="5">
        <v>11.19</v>
      </c>
      <c r="DD7" s="5">
        <v>42.2</v>
      </c>
      <c r="DE7" s="5">
        <v>15.15</v>
      </c>
      <c r="DF7" s="5">
        <v>17.23</v>
      </c>
      <c r="DG7" s="5">
        <v>11.73</v>
      </c>
    </row>
    <row r="8" spans="1:111">
      <c r="A8" s="5">
        <v>2015</v>
      </c>
      <c r="B8" s="5">
        <v>789</v>
      </c>
      <c r="C8" s="5">
        <v>238.68</v>
      </c>
      <c r="D8" s="5">
        <v>132.44</v>
      </c>
      <c r="E8" s="5">
        <v>79.78</v>
      </c>
      <c r="F8" s="5">
        <v>76.48</v>
      </c>
      <c r="G8" s="5">
        <v>383.82</v>
      </c>
      <c r="H8" s="5">
        <v>59.88</v>
      </c>
      <c r="I8" s="5">
        <v>66</v>
      </c>
      <c r="J8" s="5">
        <v>43.26</v>
      </c>
      <c r="K8" s="5">
        <v>41.17</v>
      </c>
      <c r="L8" s="5">
        <v>56.62</v>
      </c>
      <c r="M8" s="5">
        <v>36.4</v>
      </c>
      <c r="N8" s="5">
        <v>29.15</v>
      </c>
      <c r="O8" s="5">
        <v>64.069999999999993</v>
      </c>
      <c r="P8" s="13">
        <v>351.98</v>
      </c>
      <c r="Q8" s="13">
        <v>111</v>
      </c>
      <c r="R8" s="13">
        <v>111.3</v>
      </c>
      <c r="S8" s="13">
        <v>33.39</v>
      </c>
      <c r="T8" s="13">
        <v>45.77</v>
      </c>
      <c r="U8" s="13">
        <v>82.02</v>
      </c>
      <c r="V8" s="13">
        <v>45.72</v>
      </c>
      <c r="W8" s="13">
        <v>27.23</v>
      </c>
      <c r="X8" s="13">
        <v>29.36</v>
      </c>
      <c r="Y8" s="13">
        <v>77.8</v>
      </c>
      <c r="Z8" s="13">
        <v>16.100000000000001</v>
      </c>
      <c r="AA8" s="8">
        <v>122.05</v>
      </c>
      <c r="AB8" s="8">
        <v>21.75</v>
      </c>
      <c r="AC8" s="8">
        <v>17.66</v>
      </c>
      <c r="AD8" s="8">
        <v>20.51</v>
      </c>
      <c r="AE8" s="8">
        <v>29.61</v>
      </c>
      <c r="AF8" s="8">
        <v>25.23</v>
      </c>
      <c r="AG8" s="8">
        <v>32.1</v>
      </c>
      <c r="AH8" s="8">
        <v>12.57</v>
      </c>
      <c r="AI8" s="8">
        <v>19.28</v>
      </c>
      <c r="AJ8" s="8">
        <v>22.91</v>
      </c>
      <c r="AK8" s="8">
        <v>45.53</v>
      </c>
      <c r="AL8" s="8">
        <v>11.92</v>
      </c>
      <c r="AM8" s="8">
        <v>10.74</v>
      </c>
      <c r="AN8" s="8">
        <v>14.06</v>
      </c>
      <c r="AO8" s="8">
        <v>27.48</v>
      </c>
      <c r="AP8" s="8">
        <v>12.61</v>
      </c>
      <c r="AQ8" s="8">
        <v>63.69</v>
      </c>
      <c r="AR8" s="8">
        <v>14.78</v>
      </c>
      <c r="AS8" s="8">
        <v>15.84</v>
      </c>
      <c r="AT8" s="8">
        <v>21.57</v>
      </c>
      <c r="AU8" s="3">
        <v>16.100000000000001</v>
      </c>
      <c r="AV8" s="3">
        <v>8.5399999999999991</v>
      </c>
      <c r="AW8" s="8">
        <v>37.630000000000003</v>
      </c>
      <c r="AX8" s="8">
        <v>16.649999999999999</v>
      </c>
      <c r="AY8" s="8">
        <v>16.75</v>
      </c>
      <c r="AZ8" s="8">
        <v>22.34</v>
      </c>
      <c r="BA8" s="8">
        <v>27.76</v>
      </c>
      <c r="BB8" s="8">
        <v>330.66</v>
      </c>
      <c r="BC8" s="8">
        <v>29.2</v>
      </c>
      <c r="BD8" s="8">
        <v>38.700000000000003</v>
      </c>
      <c r="BE8" s="8">
        <v>31.43</v>
      </c>
      <c r="BF8" s="8">
        <v>34.33</v>
      </c>
      <c r="BG8" s="8">
        <v>17.850000000000001</v>
      </c>
      <c r="BH8" s="8">
        <v>14.86</v>
      </c>
      <c r="BI8" s="8">
        <v>16.399999999999999</v>
      </c>
      <c r="BJ8" s="8">
        <v>23.51</v>
      </c>
      <c r="BK8" s="8">
        <v>18.760000000000002</v>
      </c>
      <c r="BL8" s="8">
        <v>15.26</v>
      </c>
      <c r="BM8" s="8">
        <v>21.29</v>
      </c>
      <c r="BN8" s="8">
        <v>203.04</v>
      </c>
      <c r="BO8" s="8">
        <v>38.19</v>
      </c>
      <c r="BP8" s="8">
        <v>30.42</v>
      </c>
      <c r="BQ8" s="8">
        <v>43.82</v>
      </c>
      <c r="BR8" s="8">
        <v>17.420000000000002</v>
      </c>
      <c r="BS8" s="8">
        <v>29.28</v>
      </c>
      <c r="BT8" s="8">
        <v>26.81</v>
      </c>
      <c r="BU8" s="8">
        <v>12.43</v>
      </c>
      <c r="BV8" s="8">
        <v>17.190000000000001</v>
      </c>
      <c r="BW8" s="8">
        <v>21.78</v>
      </c>
      <c r="BX8" s="8">
        <v>18.850000000000001</v>
      </c>
      <c r="BY8" s="8">
        <v>18.5</v>
      </c>
      <c r="BZ8" s="8">
        <v>14.5</v>
      </c>
      <c r="CA8" s="8">
        <v>440</v>
      </c>
      <c r="CB8" s="3">
        <v>273.55</v>
      </c>
      <c r="CC8" s="3">
        <v>35.47</v>
      </c>
      <c r="CD8" s="3">
        <v>17.91</v>
      </c>
      <c r="CE8" s="3">
        <v>28.64</v>
      </c>
      <c r="CF8" s="3">
        <v>18.25</v>
      </c>
      <c r="CG8" s="3">
        <v>34.24</v>
      </c>
      <c r="CH8" s="3">
        <v>18.66</v>
      </c>
      <c r="CI8" s="3">
        <v>60.91</v>
      </c>
      <c r="CJ8" s="3">
        <v>16.43</v>
      </c>
      <c r="CK8" s="3">
        <v>18.989999999999998</v>
      </c>
      <c r="CL8" s="3">
        <v>36.950000000000003</v>
      </c>
      <c r="CM8" s="5">
        <v>26.17</v>
      </c>
      <c r="CN8" s="5">
        <v>29.21</v>
      </c>
      <c r="CO8" s="5">
        <v>14.34</v>
      </c>
      <c r="CP8" s="5">
        <v>23.12</v>
      </c>
      <c r="CQ8" s="5">
        <v>15.19</v>
      </c>
      <c r="CR8" s="5">
        <v>15.09</v>
      </c>
      <c r="CS8" s="5">
        <v>18.28</v>
      </c>
      <c r="CT8" s="4">
        <v>181.04</v>
      </c>
      <c r="CU8" s="4">
        <v>46.345164057473703</v>
      </c>
      <c r="CV8" s="13">
        <v>18.1561655586532</v>
      </c>
      <c r="CW8" s="49">
        <v>19.691722067338599</v>
      </c>
      <c r="CX8" s="49">
        <v>41.101994424190501</v>
      </c>
      <c r="CY8" s="49">
        <v>9.9691829294445693</v>
      </c>
      <c r="CZ8" s="49">
        <v>19.723547072700001</v>
      </c>
      <c r="DA8" s="49">
        <v>18.681278147115599</v>
      </c>
      <c r="DB8" s="5">
        <v>111.88</v>
      </c>
      <c r="DC8" s="5">
        <v>15.94</v>
      </c>
      <c r="DD8" s="5">
        <v>34.51</v>
      </c>
      <c r="DE8" s="5">
        <v>16.2</v>
      </c>
      <c r="DF8" s="5">
        <v>17.079999999999998</v>
      </c>
      <c r="DG8" s="5">
        <v>12.72</v>
      </c>
    </row>
    <row r="9" spans="1:111">
      <c r="A9" s="5">
        <v>2016</v>
      </c>
      <c r="B9" s="13">
        <v>879.86</v>
      </c>
      <c r="C9" s="13">
        <v>212.73</v>
      </c>
      <c r="D9" s="13">
        <v>142.41</v>
      </c>
      <c r="E9" s="13">
        <v>92.36</v>
      </c>
      <c r="F9" s="13">
        <v>83.53</v>
      </c>
      <c r="G9" s="13">
        <v>427.41</v>
      </c>
      <c r="H9" s="13">
        <v>71.98</v>
      </c>
      <c r="I9" s="13">
        <v>68</v>
      </c>
      <c r="J9" s="13">
        <v>54.81</v>
      </c>
      <c r="K9" s="13">
        <v>45.83</v>
      </c>
      <c r="L9" s="13">
        <v>66.48</v>
      </c>
      <c r="M9" s="13">
        <v>40.6</v>
      </c>
      <c r="N9" s="13">
        <v>30.67</v>
      </c>
      <c r="O9" s="13">
        <v>73.510000000000005</v>
      </c>
      <c r="P9" s="13">
        <v>342.47</v>
      </c>
      <c r="Q9" s="13">
        <v>150.57</v>
      </c>
      <c r="R9" s="13">
        <v>118.43</v>
      </c>
      <c r="S9" s="13">
        <v>35.11</v>
      </c>
      <c r="T9" s="13">
        <v>54.4</v>
      </c>
      <c r="U9" s="13">
        <v>98.69</v>
      </c>
      <c r="V9" s="13">
        <v>53.42</v>
      </c>
      <c r="W9" s="13">
        <v>25.52</v>
      </c>
      <c r="X9" s="13">
        <v>32.869999999999997</v>
      </c>
      <c r="Y9" s="13">
        <v>77.72</v>
      </c>
      <c r="Z9" s="13">
        <v>18.309999999999999</v>
      </c>
      <c r="AA9" s="8">
        <v>144.30000000000001</v>
      </c>
      <c r="AB9" s="8">
        <v>23.06</v>
      </c>
      <c r="AC9" s="8">
        <v>20</v>
      </c>
      <c r="AD9" s="8">
        <v>24.48</v>
      </c>
      <c r="AE9" s="8">
        <v>33.590000000000003</v>
      </c>
      <c r="AF9" s="8">
        <v>30.91</v>
      </c>
      <c r="AG9" s="8">
        <v>31.92</v>
      </c>
      <c r="AH9" s="8">
        <v>14.74</v>
      </c>
      <c r="AI9" s="8">
        <v>19.559999999999999</v>
      </c>
      <c r="AJ9" s="8">
        <v>22.7</v>
      </c>
      <c r="AK9" s="8">
        <v>51.32</v>
      </c>
      <c r="AL9" s="8">
        <v>13.52</v>
      </c>
      <c r="AM9" s="8">
        <v>12.7</v>
      </c>
      <c r="AN9" s="8">
        <v>14.57</v>
      </c>
      <c r="AO9" s="8">
        <v>21.04</v>
      </c>
      <c r="AP9" s="8">
        <v>12.07</v>
      </c>
      <c r="AQ9" s="8">
        <v>96.07</v>
      </c>
      <c r="AR9" s="8">
        <v>14.93</v>
      </c>
      <c r="AS9" s="8">
        <v>20.64</v>
      </c>
      <c r="AT9" s="8">
        <v>28.47</v>
      </c>
      <c r="AU9" s="3">
        <v>16.5</v>
      </c>
      <c r="AV9" s="3">
        <v>10.8</v>
      </c>
      <c r="AW9" s="8">
        <v>51.24</v>
      </c>
      <c r="AX9" s="8">
        <v>16.649999999999999</v>
      </c>
      <c r="AY9" s="8">
        <v>19.71</v>
      </c>
      <c r="AZ9" s="8">
        <v>22.39</v>
      </c>
      <c r="BA9" s="8">
        <v>28.97</v>
      </c>
      <c r="BB9" s="8">
        <v>356.29</v>
      </c>
      <c r="BC9" s="8">
        <v>33.31</v>
      </c>
      <c r="BD9" s="8">
        <v>38.119999999999997</v>
      </c>
      <c r="BE9" s="8">
        <v>31.97</v>
      </c>
      <c r="BF9" s="8">
        <v>37.42</v>
      </c>
      <c r="BG9" s="8">
        <v>17.91</v>
      </c>
      <c r="BH9" s="8">
        <v>14.9</v>
      </c>
      <c r="BI9" s="8">
        <v>16.399999999999999</v>
      </c>
      <c r="BJ9" s="8">
        <v>28.84</v>
      </c>
      <c r="BK9" s="8">
        <v>18.760000000000002</v>
      </c>
      <c r="BL9" s="8">
        <v>16.22</v>
      </c>
      <c r="BM9" s="8">
        <v>21.4</v>
      </c>
      <c r="BN9" s="8">
        <v>215.28</v>
      </c>
      <c r="BO9" s="8">
        <v>37.6</v>
      </c>
      <c r="BP9" s="8">
        <v>32.54</v>
      </c>
      <c r="BQ9" s="8">
        <v>44.04</v>
      </c>
      <c r="BR9" s="8">
        <v>22.92</v>
      </c>
      <c r="BS9" s="8">
        <v>34.369999999999997</v>
      </c>
      <c r="BT9" s="8">
        <v>37.200000000000003</v>
      </c>
      <c r="BU9" s="8">
        <v>7.18</v>
      </c>
      <c r="BV9" s="8">
        <v>18.5</v>
      </c>
      <c r="BW9" s="8">
        <v>21.82</v>
      </c>
      <c r="BX9" s="8">
        <v>23.02</v>
      </c>
      <c r="BY9" s="8">
        <v>18.64</v>
      </c>
      <c r="BZ9" s="8">
        <v>18.48</v>
      </c>
      <c r="CA9" s="8">
        <v>494.1</v>
      </c>
      <c r="CB9" s="3">
        <v>350.96</v>
      </c>
      <c r="CC9" s="3">
        <v>34.31</v>
      </c>
      <c r="CD9" s="3">
        <v>17.510000000000002</v>
      </c>
      <c r="CE9" s="3">
        <v>25.77</v>
      </c>
      <c r="CF9" s="3">
        <v>15.61</v>
      </c>
      <c r="CG9" s="3">
        <v>40.9</v>
      </c>
      <c r="CH9" s="3">
        <v>17.690000000000001</v>
      </c>
      <c r="CI9" s="3">
        <v>26.38</v>
      </c>
      <c r="CJ9" s="3">
        <v>19.53</v>
      </c>
      <c r="CK9" s="3">
        <v>22.04</v>
      </c>
      <c r="CL9" s="3">
        <v>40.31</v>
      </c>
      <c r="CM9" s="3">
        <v>25.3</v>
      </c>
      <c r="CN9" s="3">
        <v>28.28</v>
      </c>
      <c r="CO9" s="3">
        <v>14.58</v>
      </c>
      <c r="CP9" s="3">
        <v>23.19</v>
      </c>
      <c r="CQ9" s="3">
        <v>17.170000000000002</v>
      </c>
      <c r="CR9" s="3">
        <v>16.43</v>
      </c>
      <c r="CS9" s="3">
        <v>19.12</v>
      </c>
      <c r="CT9" s="4">
        <v>231.25</v>
      </c>
      <c r="CU9" s="4">
        <v>53.739063502245003</v>
      </c>
      <c r="CV9" s="13">
        <v>21.041180243745998</v>
      </c>
      <c r="CW9" s="49">
        <v>22.796151379089199</v>
      </c>
      <c r="CX9" s="49">
        <v>47.615137908915898</v>
      </c>
      <c r="CY9" s="49">
        <v>11.5828094932649</v>
      </c>
      <c r="CZ9" s="49">
        <v>22.777677998717099</v>
      </c>
      <c r="DA9" s="49">
        <v>21.5399615137909</v>
      </c>
      <c r="DB9" s="5">
        <v>118.74</v>
      </c>
      <c r="DC9" s="5">
        <v>18.87</v>
      </c>
      <c r="DD9" s="5">
        <v>44.65</v>
      </c>
      <c r="DE9" s="5">
        <v>16.22</v>
      </c>
      <c r="DF9" s="5">
        <v>16.57</v>
      </c>
      <c r="DG9" s="5">
        <v>13.9</v>
      </c>
    </row>
    <row r="10" spans="1:111">
      <c r="A10" s="5">
        <v>2017</v>
      </c>
      <c r="B10" s="5">
        <v>899.5</v>
      </c>
      <c r="C10" s="5">
        <v>285.05</v>
      </c>
      <c r="D10" s="5">
        <v>158.37</v>
      </c>
      <c r="E10" s="5">
        <v>103.8</v>
      </c>
      <c r="F10" s="5">
        <v>81.38</v>
      </c>
      <c r="G10" s="5">
        <v>481.18</v>
      </c>
      <c r="H10" s="5">
        <v>79.94</v>
      </c>
      <c r="I10" s="5">
        <v>75</v>
      </c>
      <c r="J10" s="5">
        <v>59.47</v>
      </c>
      <c r="K10" s="5">
        <v>59.91</v>
      </c>
      <c r="L10" s="5">
        <v>56.31</v>
      </c>
      <c r="M10" s="5">
        <v>37</v>
      </c>
      <c r="N10" s="5">
        <v>36.54</v>
      </c>
      <c r="O10" s="5">
        <v>86.68</v>
      </c>
      <c r="P10" s="13">
        <v>351.13</v>
      </c>
      <c r="Q10" s="13">
        <v>151.83000000000001</v>
      </c>
      <c r="R10" s="13">
        <v>143.69999999999999</v>
      </c>
      <c r="S10" s="13">
        <v>41.84</v>
      </c>
      <c r="T10" s="13">
        <v>54.86</v>
      </c>
      <c r="U10" s="13">
        <v>87.51</v>
      </c>
      <c r="V10" s="13">
        <v>49.51</v>
      </c>
      <c r="W10" s="13">
        <v>26.36</v>
      </c>
      <c r="X10" s="13">
        <v>35.03</v>
      </c>
      <c r="Y10" s="13">
        <v>109.57</v>
      </c>
      <c r="Z10" s="13">
        <v>18.059999999999999</v>
      </c>
      <c r="AA10" s="8">
        <v>171.52</v>
      </c>
      <c r="AB10" s="8">
        <v>28.48</v>
      </c>
      <c r="AC10" s="8">
        <v>23.96</v>
      </c>
      <c r="AD10" s="8">
        <v>19.93</v>
      </c>
      <c r="AE10" s="8">
        <v>36.770000000000003</v>
      </c>
      <c r="AF10" s="8">
        <v>36.5</v>
      </c>
      <c r="AG10" s="8">
        <v>40.51</v>
      </c>
      <c r="AH10" s="8">
        <v>14.35</v>
      </c>
      <c r="AI10" s="8">
        <v>19.71</v>
      </c>
      <c r="AJ10" s="8">
        <v>22.91</v>
      </c>
      <c r="AK10" s="8">
        <v>55.24</v>
      </c>
      <c r="AL10" s="8">
        <v>28.42</v>
      </c>
      <c r="AM10" s="8">
        <v>13.8</v>
      </c>
      <c r="AN10" s="8">
        <v>13.42</v>
      </c>
      <c r="AO10" s="8">
        <v>20.91</v>
      </c>
      <c r="AP10" s="8">
        <v>12.82</v>
      </c>
      <c r="AQ10" s="8">
        <v>110.11</v>
      </c>
      <c r="AR10" s="8">
        <v>19.190000000000001</v>
      </c>
      <c r="AS10" s="8">
        <v>25.52</v>
      </c>
      <c r="AT10" s="8">
        <v>28.08</v>
      </c>
      <c r="AU10" s="3">
        <v>16.72</v>
      </c>
      <c r="AV10" s="3">
        <v>14.41</v>
      </c>
      <c r="AW10" s="8">
        <v>61.35</v>
      </c>
      <c r="AX10" s="8">
        <v>18.25</v>
      </c>
      <c r="AY10" s="8">
        <v>20.49</v>
      </c>
      <c r="AZ10" s="8">
        <v>30.18</v>
      </c>
      <c r="BA10" s="8">
        <v>30.28</v>
      </c>
      <c r="BB10" s="8">
        <v>396.38</v>
      </c>
      <c r="BC10" s="8">
        <v>21.31</v>
      </c>
      <c r="BD10" s="8">
        <v>31.71</v>
      </c>
      <c r="BE10" s="8">
        <v>38.619999999999997</v>
      </c>
      <c r="BF10" s="8">
        <v>47</v>
      </c>
      <c r="BG10" s="8">
        <v>20.07</v>
      </c>
      <c r="BH10" s="8">
        <v>16.940000000000001</v>
      </c>
      <c r="BI10" s="8">
        <v>19.09</v>
      </c>
      <c r="BJ10" s="8">
        <v>27.27</v>
      </c>
      <c r="BK10" s="8">
        <v>18.79</v>
      </c>
      <c r="BL10" s="8">
        <v>17.350000000000001</v>
      </c>
      <c r="BM10" s="8">
        <v>15.4</v>
      </c>
      <c r="BN10" s="8">
        <v>283.08</v>
      </c>
      <c r="BO10" s="8">
        <v>41.2</v>
      </c>
      <c r="BP10" s="8">
        <v>32.340000000000003</v>
      </c>
      <c r="BQ10" s="8">
        <v>43.96</v>
      </c>
      <c r="BR10" s="8">
        <v>28.08</v>
      </c>
      <c r="BS10" s="8">
        <v>29.97</v>
      </c>
      <c r="BT10" s="8">
        <v>33.619999999999997</v>
      </c>
      <c r="BU10" s="8">
        <v>5.64</v>
      </c>
      <c r="BV10" s="8">
        <v>21.91</v>
      </c>
      <c r="BW10" s="8">
        <v>22.39</v>
      </c>
      <c r="BX10" s="8">
        <v>23.85</v>
      </c>
      <c r="BY10" s="8">
        <v>18.600000000000001</v>
      </c>
      <c r="BZ10" s="8">
        <v>17.34</v>
      </c>
      <c r="CA10" s="8">
        <v>529.70000000000005</v>
      </c>
      <c r="CB10" s="3">
        <v>442.97</v>
      </c>
      <c r="CC10" s="3">
        <v>24.3</v>
      </c>
      <c r="CD10" s="3">
        <v>15.77</v>
      </c>
      <c r="CE10" s="3">
        <v>23.46</v>
      </c>
      <c r="CF10" s="3">
        <v>20.75</v>
      </c>
      <c r="CG10" s="3">
        <v>42.42</v>
      </c>
      <c r="CH10" s="3">
        <v>19.32</v>
      </c>
      <c r="CI10" s="3">
        <v>19.37</v>
      </c>
      <c r="CJ10" s="3">
        <v>21.32</v>
      </c>
      <c r="CK10" s="3">
        <v>25.68</v>
      </c>
      <c r="CL10" s="3">
        <v>43.67</v>
      </c>
      <c r="CM10" s="3">
        <v>26.07</v>
      </c>
      <c r="CN10" s="3">
        <v>30.21</v>
      </c>
      <c r="CO10" s="3">
        <v>12.14</v>
      </c>
      <c r="CP10" s="3">
        <v>32.11</v>
      </c>
      <c r="CQ10" s="3">
        <v>11.59</v>
      </c>
      <c r="CR10" s="3">
        <v>16.43</v>
      </c>
      <c r="CS10" s="3">
        <v>13.98</v>
      </c>
      <c r="CT10" s="4">
        <v>209.97</v>
      </c>
      <c r="CU10" s="4">
        <v>50.652205412316199</v>
      </c>
      <c r="CV10" s="13">
        <v>30.53</v>
      </c>
      <c r="CW10" s="49">
        <v>21.4565949286171</v>
      </c>
      <c r="CX10" s="49">
        <v>44.847943746004503</v>
      </c>
      <c r="CY10" s="49">
        <v>10.946175154485401</v>
      </c>
      <c r="CZ10" s="49">
        <v>21.386874067760498</v>
      </c>
      <c r="DA10" s="49">
        <v>20.184189217984201</v>
      </c>
      <c r="DB10" s="5">
        <v>121.43</v>
      </c>
      <c r="DC10" s="5">
        <v>23.31</v>
      </c>
      <c r="DD10" s="5">
        <v>47.56</v>
      </c>
      <c r="DE10" s="5">
        <v>21.8</v>
      </c>
      <c r="DF10" s="5">
        <v>19.829999999999998</v>
      </c>
      <c r="DG10" s="5">
        <v>17</v>
      </c>
    </row>
    <row r="11" spans="1:111">
      <c r="A11" s="5">
        <v>2018</v>
      </c>
      <c r="B11" s="5">
        <v>984.31</v>
      </c>
      <c r="C11" s="5">
        <v>311.18</v>
      </c>
      <c r="D11" s="5">
        <v>165</v>
      </c>
      <c r="E11" s="5">
        <v>119</v>
      </c>
      <c r="F11" s="5">
        <v>122.25</v>
      </c>
      <c r="G11" s="5">
        <v>325.56</v>
      </c>
      <c r="H11" s="5">
        <v>85</v>
      </c>
      <c r="I11" s="5">
        <v>89</v>
      </c>
      <c r="J11" s="5">
        <v>68</v>
      </c>
      <c r="K11" s="5">
        <v>50</v>
      </c>
      <c r="L11" s="5">
        <v>68</v>
      </c>
      <c r="M11" s="5">
        <v>34</v>
      </c>
      <c r="N11" s="5">
        <v>43</v>
      </c>
      <c r="O11" s="5">
        <v>77.959999999999994</v>
      </c>
      <c r="P11" s="13">
        <v>369.31</v>
      </c>
      <c r="Q11" s="13">
        <v>159.41</v>
      </c>
      <c r="R11" s="13">
        <v>149.63999999999999</v>
      </c>
      <c r="S11" s="13">
        <v>43.18</v>
      </c>
      <c r="T11" s="13">
        <v>55.05</v>
      </c>
      <c r="U11" s="13">
        <v>87.27</v>
      </c>
      <c r="V11" s="13">
        <v>51.76</v>
      </c>
      <c r="W11" s="13">
        <v>26.75</v>
      </c>
      <c r="X11" s="13">
        <v>34.549999999999997</v>
      </c>
      <c r="Y11" s="13">
        <v>93.59</v>
      </c>
      <c r="Z11" s="13">
        <v>18.59</v>
      </c>
      <c r="AA11" s="8">
        <v>166</v>
      </c>
      <c r="AB11" s="8">
        <v>35</v>
      </c>
      <c r="AC11" s="8">
        <v>25</v>
      </c>
      <c r="AD11" s="8">
        <v>19</v>
      </c>
      <c r="AE11" s="8">
        <v>37</v>
      </c>
      <c r="AF11" s="8">
        <v>43</v>
      </c>
      <c r="AG11" s="8">
        <v>44</v>
      </c>
      <c r="AH11" s="8">
        <v>16</v>
      </c>
      <c r="AI11" s="8">
        <v>20</v>
      </c>
      <c r="AJ11" s="8">
        <v>27</v>
      </c>
      <c r="AK11" s="8">
        <v>55</v>
      </c>
      <c r="AL11" s="8">
        <v>12</v>
      </c>
      <c r="AM11" s="8">
        <v>18</v>
      </c>
      <c r="AN11" s="8">
        <v>13</v>
      </c>
      <c r="AO11" s="8">
        <v>18</v>
      </c>
      <c r="AP11" s="8">
        <v>14</v>
      </c>
      <c r="AQ11" s="8">
        <v>109.62</v>
      </c>
      <c r="AR11" s="8">
        <v>23.1</v>
      </c>
      <c r="AS11" s="8">
        <v>20.58</v>
      </c>
      <c r="AT11" s="8">
        <v>23.68</v>
      </c>
      <c r="AU11" s="3">
        <v>17.78</v>
      </c>
      <c r="AV11" s="3">
        <v>8.0399999999999991</v>
      </c>
      <c r="AW11" s="8">
        <v>57.2</v>
      </c>
      <c r="AX11" s="8">
        <v>18.37</v>
      </c>
      <c r="AY11" s="8">
        <v>24.46</v>
      </c>
      <c r="AZ11" s="8">
        <v>26.95</v>
      </c>
      <c r="BA11" s="8">
        <v>38.5</v>
      </c>
      <c r="BB11" s="8">
        <v>406.68</v>
      </c>
      <c r="BC11" s="8">
        <v>20.93</v>
      </c>
      <c r="BD11" s="8">
        <v>35.270000000000003</v>
      </c>
      <c r="BE11" s="8">
        <v>41.37</v>
      </c>
      <c r="BF11" s="8">
        <v>54.03</v>
      </c>
      <c r="BG11" s="8">
        <v>20.5</v>
      </c>
      <c r="BH11" s="8">
        <v>18.48</v>
      </c>
      <c r="BI11" s="8">
        <v>20.64</v>
      </c>
      <c r="BJ11" s="8">
        <v>33.22</v>
      </c>
      <c r="BK11" s="8">
        <v>16.78</v>
      </c>
      <c r="BL11" s="8">
        <v>19.13</v>
      </c>
      <c r="BM11" s="8">
        <v>14.69</v>
      </c>
      <c r="BN11" s="8">
        <v>199.75</v>
      </c>
      <c r="BO11" s="8">
        <v>42.93</v>
      </c>
      <c r="BP11" s="8">
        <v>35.25</v>
      </c>
      <c r="BQ11" s="8">
        <v>43.96</v>
      </c>
      <c r="BR11" s="8">
        <v>23.07</v>
      </c>
      <c r="BS11" s="8">
        <v>30.47</v>
      </c>
      <c r="BT11" s="8">
        <v>26.81</v>
      </c>
      <c r="BU11" s="8">
        <v>3.44</v>
      </c>
      <c r="BV11" s="8">
        <v>20.41</v>
      </c>
      <c r="BW11" s="8">
        <v>22.74</v>
      </c>
      <c r="BX11" s="8">
        <v>23.88</v>
      </c>
      <c r="BY11" s="8">
        <v>22.54</v>
      </c>
      <c r="BZ11" s="8">
        <v>19.21</v>
      </c>
      <c r="CA11" s="8">
        <v>549.20000000000005</v>
      </c>
      <c r="CB11" s="77">
        <v>446.96401100000003</v>
      </c>
      <c r="CC11" s="77">
        <v>24.971900000000002</v>
      </c>
      <c r="CD11" s="77">
        <v>15.853878</v>
      </c>
      <c r="CE11" s="77">
        <v>30.914400000000001</v>
      </c>
      <c r="CF11" s="77">
        <v>17.259899999999998</v>
      </c>
      <c r="CG11" s="77">
        <v>50.680500000000002</v>
      </c>
      <c r="CH11" s="77">
        <v>18.2773</v>
      </c>
      <c r="CI11" s="77">
        <v>22.228044000000001</v>
      </c>
      <c r="CJ11" s="77">
        <v>24.296299999999999</v>
      </c>
      <c r="CK11" s="77">
        <v>30.389327999999999</v>
      </c>
      <c r="CL11" s="77">
        <v>46.015999999999998</v>
      </c>
      <c r="CM11" s="77">
        <v>29.053097000000001</v>
      </c>
      <c r="CN11" s="77">
        <v>34.893183000000001</v>
      </c>
      <c r="CO11" s="77">
        <v>11.4961</v>
      </c>
      <c r="CP11" s="77">
        <v>26.6508</v>
      </c>
      <c r="CQ11" s="77">
        <v>11.8675</v>
      </c>
      <c r="CR11" s="77">
        <v>11.120900000000001</v>
      </c>
      <c r="CS11" s="77">
        <v>14.233264999999999</v>
      </c>
      <c r="CT11" s="4">
        <v>229.65</v>
      </c>
      <c r="CU11" s="4">
        <v>53.726736125877103</v>
      </c>
      <c r="CV11" s="13">
        <v>34.869999999999997</v>
      </c>
      <c r="CW11" s="49">
        <v>22.7212757814161</v>
      </c>
      <c r="CX11" s="49">
        <v>47.527497342121897</v>
      </c>
      <c r="CY11" s="49">
        <v>11.638630661280001</v>
      </c>
      <c r="CZ11" s="49">
        <v>22.591545821815899</v>
      </c>
      <c r="DA11" s="49">
        <v>21.284979800127601</v>
      </c>
      <c r="DB11" s="5">
        <v>128.62</v>
      </c>
      <c r="DC11" s="5">
        <v>13.21</v>
      </c>
      <c r="DD11" s="5">
        <v>46.43</v>
      </c>
      <c r="DE11" s="5">
        <v>25.41</v>
      </c>
      <c r="DF11" s="5">
        <v>21.01</v>
      </c>
      <c r="DG11" s="5">
        <v>17.100000000000001</v>
      </c>
    </row>
    <row r="12" spans="1:111">
      <c r="A12" s="5">
        <v>2019</v>
      </c>
      <c r="B12" s="5">
        <v>919.21</v>
      </c>
      <c r="C12" s="5">
        <v>325.63</v>
      </c>
      <c r="D12" s="5">
        <v>176</v>
      </c>
      <c r="E12" s="5">
        <v>130</v>
      </c>
      <c r="F12" s="5">
        <v>121.27</v>
      </c>
      <c r="G12" s="5">
        <v>383.92</v>
      </c>
      <c r="H12" s="5">
        <v>43</v>
      </c>
      <c r="I12" s="5">
        <v>96</v>
      </c>
      <c r="J12" s="5">
        <v>73</v>
      </c>
      <c r="K12" s="5">
        <v>56</v>
      </c>
      <c r="L12" s="5">
        <v>70</v>
      </c>
      <c r="M12" s="5">
        <v>35.590000000000003</v>
      </c>
      <c r="N12" s="5">
        <v>51</v>
      </c>
      <c r="O12" s="5">
        <v>84.53</v>
      </c>
      <c r="P12" s="13">
        <v>382.84</v>
      </c>
      <c r="Q12" s="13">
        <v>161.21</v>
      </c>
      <c r="R12" s="13">
        <v>154.88</v>
      </c>
      <c r="S12" s="13">
        <v>51.9</v>
      </c>
      <c r="T12" s="13">
        <v>60.27</v>
      </c>
      <c r="U12" s="13">
        <v>88.73</v>
      </c>
      <c r="V12" s="13">
        <v>60.9</v>
      </c>
      <c r="W12" s="13">
        <v>25.89</v>
      </c>
      <c r="X12" s="13">
        <v>34.590000000000003</v>
      </c>
      <c r="Y12" s="13">
        <v>80.66</v>
      </c>
      <c r="Z12" s="13">
        <v>20.39</v>
      </c>
      <c r="AA12" s="8">
        <v>182</v>
      </c>
      <c r="AB12" s="8">
        <v>31</v>
      </c>
      <c r="AC12" s="8">
        <v>27</v>
      </c>
      <c r="AD12" s="8">
        <v>19</v>
      </c>
      <c r="AE12" s="8">
        <v>37</v>
      </c>
      <c r="AF12" s="8">
        <v>33</v>
      </c>
      <c r="AG12" s="8">
        <v>38</v>
      </c>
      <c r="AH12" s="8">
        <v>20</v>
      </c>
      <c r="AI12" s="8">
        <v>23</v>
      </c>
      <c r="AJ12" s="8">
        <v>30</v>
      </c>
      <c r="AK12" s="8">
        <v>60</v>
      </c>
      <c r="AL12" s="8">
        <v>12</v>
      </c>
      <c r="AM12" s="8">
        <v>22</v>
      </c>
      <c r="AN12" s="8">
        <v>12</v>
      </c>
      <c r="AO12" s="8">
        <v>25</v>
      </c>
      <c r="AP12" s="8">
        <v>13</v>
      </c>
      <c r="AQ12" s="8">
        <v>125.45</v>
      </c>
      <c r="AR12" s="8">
        <v>23.91</v>
      </c>
      <c r="AS12" s="8">
        <v>24.77</v>
      </c>
      <c r="AT12" s="8">
        <v>27.89</v>
      </c>
      <c r="AU12" s="3">
        <v>18.190000000000001</v>
      </c>
      <c r="AV12" s="3">
        <v>11.76</v>
      </c>
      <c r="AW12" s="8">
        <v>77.650000000000006</v>
      </c>
      <c r="AX12" s="8">
        <v>19.600000000000001</v>
      </c>
      <c r="AY12" s="8">
        <v>30.15</v>
      </c>
      <c r="AZ12" s="8">
        <v>30.63</v>
      </c>
      <c r="BA12" s="8">
        <v>55.52</v>
      </c>
      <c r="BB12" s="8">
        <v>428</v>
      </c>
      <c r="BC12" s="8">
        <v>22.83</v>
      </c>
      <c r="BD12" s="8">
        <v>32.99</v>
      </c>
      <c r="BE12" s="8">
        <v>48.12</v>
      </c>
      <c r="BF12" s="8">
        <v>56.45</v>
      </c>
      <c r="BG12" s="8">
        <v>10.93</v>
      </c>
      <c r="BH12" s="8">
        <v>21.74</v>
      </c>
      <c r="BI12" s="8">
        <v>23.42</v>
      </c>
      <c r="BJ12" s="8">
        <v>30.07</v>
      </c>
      <c r="BK12" s="8">
        <v>16.829999999999998</v>
      </c>
      <c r="BL12" s="8">
        <v>19.21</v>
      </c>
      <c r="BM12" s="8">
        <v>16.41</v>
      </c>
      <c r="BN12" s="8">
        <v>221.59</v>
      </c>
      <c r="BO12" s="8">
        <v>47.28</v>
      </c>
      <c r="BP12" s="8">
        <v>35.5</v>
      </c>
      <c r="BQ12" s="8">
        <v>49.2</v>
      </c>
      <c r="BR12" s="8">
        <v>14.04</v>
      </c>
      <c r="BS12" s="8">
        <v>33.22</v>
      </c>
      <c r="BT12" s="8">
        <v>42.38</v>
      </c>
      <c r="BU12" s="8">
        <v>17.170000000000002</v>
      </c>
      <c r="BV12" s="8">
        <v>24.2</v>
      </c>
      <c r="BW12" s="8">
        <v>25.12</v>
      </c>
      <c r="BX12" s="8">
        <v>24.58</v>
      </c>
      <c r="BY12" s="8">
        <v>24.26</v>
      </c>
      <c r="BZ12" s="8">
        <v>20.79</v>
      </c>
      <c r="CA12" s="8">
        <v>601.79999999999995</v>
      </c>
      <c r="CB12" s="77">
        <v>527.22227699999996</v>
      </c>
      <c r="CC12" s="77">
        <v>25.914200000000001</v>
      </c>
      <c r="CD12" s="77">
        <v>16.800699000000002</v>
      </c>
      <c r="CE12" s="77">
        <v>38.561298999999998</v>
      </c>
      <c r="CF12" s="77">
        <v>19.267099999999999</v>
      </c>
      <c r="CG12" s="77">
        <v>56.741599999999998</v>
      </c>
      <c r="CH12" s="77">
        <v>18.101535999999999</v>
      </c>
      <c r="CI12" s="77">
        <v>24.267320999999999</v>
      </c>
      <c r="CJ12" s="77">
        <v>26.315297000000001</v>
      </c>
      <c r="CK12" s="77">
        <v>34.674422999999997</v>
      </c>
      <c r="CL12" s="77">
        <v>47.024000000000001</v>
      </c>
      <c r="CM12" s="77">
        <v>22.72174</v>
      </c>
      <c r="CN12" s="77">
        <v>30.313503000000001</v>
      </c>
      <c r="CO12" s="77">
        <v>14.685859000000001</v>
      </c>
      <c r="CP12" s="77">
        <v>38.910200000000003</v>
      </c>
      <c r="CQ12" s="77">
        <v>38.6721</v>
      </c>
      <c r="CR12" s="77">
        <v>11.68</v>
      </c>
      <c r="CS12" s="77">
        <v>14.944762000000001</v>
      </c>
      <c r="CT12" s="4">
        <v>239.56</v>
      </c>
      <c r="CU12" s="4">
        <v>55.938175647008897</v>
      </c>
      <c r="CV12" s="13">
        <v>37.74</v>
      </c>
      <c r="CW12" s="49">
        <v>23.6170513364446</v>
      </c>
      <c r="CX12" s="49">
        <v>49.448805685192902</v>
      </c>
      <c r="CY12" s="49">
        <v>12.1470173949936</v>
      </c>
      <c r="CZ12" s="49">
        <v>23.423627492575299</v>
      </c>
      <c r="DA12" s="49">
        <v>22.030975816716101</v>
      </c>
      <c r="DB12" s="5">
        <v>152.46</v>
      </c>
      <c r="DC12" s="5">
        <v>13.38</v>
      </c>
      <c r="DD12" s="5">
        <v>42.22</v>
      </c>
      <c r="DE12" s="5">
        <v>30.26</v>
      </c>
      <c r="DF12" s="5">
        <v>22.72</v>
      </c>
      <c r="DG12" s="5">
        <v>16.57</v>
      </c>
    </row>
    <row r="13" spans="1:111">
      <c r="A13" s="5">
        <v>2020</v>
      </c>
      <c r="B13" s="13">
        <v>867.34</v>
      </c>
      <c r="C13" s="66">
        <v>322.13</v>
      </c>
      <c r="D13" s="66">
        <v>175</v>
      </c>
      <c r="E13" s="66">
        <v>117.65</v>
      </c>
      <c r="F13" s="66">
        <v>137.72</v>
      </c>
      <c r="G13" s="66">
        <v>360.87</v>
      </c>
      <c r="H13" s="66">
        <v>100.64</v>
      </c>
      <c r="I13" s="66">
        <v>99</v>
      </c>
      <c r="J13" s="66">
        <v>72.81</v>
      </c>
      <c r="K13" s="66">
        <v>85.18</v>
      </c>
      <c r="L13" s="66">
        <v>67.48</v>
      </c>
      <c r="M13" s="66">
        <v>38.590000000000003</v>
      </c>
      <c r="N13" s="66">
        <v>49.18</v>
      </c>
      <c r="O13" s="66">
        <v>91.41</v>
      </c>
      <c r="P13" s="3">
        <v>374.9</v>
      </c>
      <c r="Q13" s="5">
        <v>150.25</v>
      </c>
      <c r="R13" s="5">
        <v>139.46</v>
      </c>
      <c r="S13" s="5">
        <v>43.75</v>
      </c>
      <c r="T13" s="3">
        <v>44.9</v>
      </c>
      <c r="U13" s="5">
        <v>91.83</v>
      </c>
      <c r="V13" s="5">
        <v>54.49</v>
      </c>
      <c r="W13" s="5">
        <v>25.85</v>
      </c>
      <c r="X13" s="5">
        <v>34.659999999999997</v>
      </c>
      <c r="Y13" s="5">
        <v>77.53</v>
      </c>
      <c r="Z13" s="5">
        <v>19.940000000000001</v>
      </c>
      <c r="AA13" s="8">
        <v>173.21</v>
      </c>
      <c r="AB13" s="8">
        <v>29.47</v>
      </c>
      <c r="AC13" s="8">
        <v>29.63</v>
      </c>
      <c r="AD13" s="8">
        <v>19.670000000000002</v>
      </c>
      <c r="AE13" s="8">
        <v>38.29</v>
      </c>
      <c r="AF13" s="8">
        <v>37.340000000000003</v>
      </c>
      <c r="AG13" s="8">
        <v>36.47</v>
      </c>
      <c r="AH13" s="8">
        <v>21.53</v>
      </c>
      <c r="AI13" s="8">
        <v>25.25</v>
      </c>
      <c r="AJ13" s="8">
        <v>31.79</v>
      </c>
      <c r="AK13" s="8">
        <v>69.709999999999994</v>
      </c>
      <c r="AL13" s="8">
        <v>13.07</v>
      </c>
      <c r="AM13" s="8">
        <v>22.19</v>
      </c>
      <c r="AN13" s="8">
        <v>10.45</v>
      </c>
      <c r="AO13" s="8">
        <v>25.98</v>
      </c>
      <c r="AP13" s="8">
        <v>13.16</v>
      </c>
      <c r="AQ13" s="8">
        <v>124.09</v>
      </c>
      <c r="AR13" s="8">
        <v>23.64</v>
      </c>
      <c r="AS13" s="8">
        <v>23.7</v>
      </c>
      <c r="AT13" s="8">
        <v>28.16</v>
      </c>
      <c r="AU13" s="3">
        <v>18.510000000000002</v>
      </c>
      <c r="AV13" s="3">
        <v>10.199999999999999</v>
      </c>
      <c r="AW13" s="8">
        <v>68.91</v>
      </c>
      <c r="AX13" s="8">
        <v>19.600000000000001</v>
      </c>
      <c r="AY13" s="8">
        <v>30.03</v>
      </c>
      <c r="AZ13" s="8">
        <v>35.450000000000003</v>
      </c>
      <c r="BA13" s="8">
        <v>41.01</v>
      </c>
      <c r="BB13" s="8">
        <v>405.17</v>
      </c>
      <c r="BC13" s="8">
        <v>22.97</v>
      </c>
      <c r="BD13" s="8">
        <v>32.25</v>
      </c>
      <c r="BE13" s="8">
        <v>44.01</v>
      </c>
      <c r="BF13" s="8">
        <v>55.62</v>
      </c>
      <c r="BG13" s="8">
        <v>11.97</v>
      </c>
      <c r="BH13" s="8">
        <v>21.27</v>
      </c>
      <c r="BI13" s="8">
        <v>27.48</v>
      </c>
      <c r="BJ13" s="8">
        <v>27.34</v>
      </c>
      <c r="BK13" s="8">
        <v>16.79</v>
      </c>
      <c r="BL13" s="8">
        <v>18.97</v>
      </c>
      <c r="BM13" s="8">
        <v>19.059999999999999</v>
      </c>
      <c r="BN13" s="8">
        <v>227.47</v>
      </c>
      <c r="BO13" s="8">
        <v>53.61</v>
      </c>
      <c r="BP13" s="8">
        <v>33.33</v>
      </c>
      <c r="BQ13" s="8">
        <v>45.74</v>
      </c>
      <c r="BR13" s="8">
        <v>24.87</v>
      </c>
      <c r="BS13" s="8">
        <v>33.54</v>
      </c>
      <c r="BT13" s="8">
        <v>46.04</v>
      </c>
      <c r="BU13" s="8">
        <v>12.51</v>
      </c>
      <c r="BV13" s="8">
        <v>30.58</v>
      </c>
      <c r="BW13" s="8">
        <v>25.65</v>
      </c>
      <c r="BX13" s="8">
        <v>24.61</v>
      </c>
      <c r="BY13" s="8">
        <v>22.73</v>
      </c>
      <c r="BZ13" s="8">
        <v>21.9</v>
      </c>
      <c r="CA13" s="8">
        <v>628.5</v>
      </c>
      <c r="CB13" s="77">
        <v>511.39872300000002</v>
      </c>
      <c r="CC13" s="77">
        <v>26.636119000000001</v>
      </c>
      <c r="CD13" s="77">
        <v>17.312470000000001</v>
      </c>
      <c r="CE13" s="77">
        <v>39.072299999999998</v>
      </c>
      <c r="CF13" s="77">
        <v>23.0624</v>
      </c>
      <c r="CG13" s="77">
        <v>56.593704000000002</v>
      </c>
      <c r="CH13" s="77">
        <v>19.871244000000001</v>
      </c>
      <c r="CI13" s="77">
        <v>23.264565000000001</v>
      </c>
      <c r="CJ13" s="77">
        <v>22.667209</v>
      </c>
      <c r="CK13" s="77">
        <v>35.580692999999997</v>
      </c>
      <c r="CL13" s="77">
        <v>50.382800000000003</v>
      </c>
      <c r="CM13" s="77">
        <v>20.299195000000001</v>
      </c>
      <c r="CN13" s="77">
        <v>41.950488999999997</v>
      </c>
      <c r="CO13" s="77">
        <v>15.795415</v>
      </c>
      <c r="CP13" s="77">
        <v>21.647472</v>
      </c>
      <c r="CQ13" s="77">
        <v>12.565861999999999</v>
      </c>
      <c r="CR13" s="77">
        <v>13.0839</v>
      </c>
      <c r="CS13" s="77">
        <v>15.004667</v>
      </c>
      <c r="CT13" s="4">
        <v>251.98</v>
      </c>
      <c r="CU13" s="4">
        <v>59.528271918678499</v>
      </c>
      <c r="CV13" s="66">
        <v>47.12</v>
      </c>
      <c r="CW13" s="49">
        <v>25.0976810673443</v>
      </c>
      <c r="CX13" s="49">
        <v>52.580209656925298</v>
      </c>
      <c r="CY13" s="49">
        <v>12.9566391359593</v>
      </c>
      <c r="CZ13" s="49">
        <v>24.829256670902101</v>
      </c>
      <c r="DA13" s="49">
        <v>23.311626429478999</v>
      </c>
      <c r="DB13" s="5">
        <v>141.59</v>
      </c>
      <c r="DC13" s="5">
        <v>13.45</v>
      </c>
      <c r="DD13" s="5">
        <v>44.2</v>
      </c>
      <c r="DE13" s="5">
        <v>30.35</v>
      </c>
      <c r="DF13" s="5">
        <v>18.16</v>
      </c>
      <c r="DG13" s="5">
        <v>14.56</v>
      </c>
    </row>
    <row r="14" spans="1:111">
      <c r="A14" s="5">
        <v>2021</v>
      </c>
      <c r="B14" s="5">
        <v>931.57</v>
      </c>
      <c r="C14" s="5">
        <v>290.45999999999998</v>
      </c>
      <c r="D14" s="5">
        <v>188</v>
      </c>
      <c r="E14" s="5">
        <v>132.33000000000001</v>
      </c>
      <c r="F14" s="5">
        <v>134.30000000000001</v>
      </c>
      <c r="G14" s="5">
        <v>402.53</v>
      </c>
      <c r="H14" s="5">
        <v>82.3</v>
      </c>
      <c r="I14" s="5">
        <v>105</v>
      </c>
      <c r="J14" s="5">
        <v>76.900000000000006</v>
      </c>
      <c r="K14" s="5">
        <v>72.599999999999994</v>
      </c>
      <c r="L14" s="5">
        <v>71.5</v>
      </c>
      <c r="M14" s="5">
        <v>39.54</v>
      </c>
      <c r="N14" s="5">
        <v>54.16</v>
      </c>
      <c r="O14" s="5">
        <v>94.83</v>
      </c>
      <c r="P14" s="5">
        <v>394.46</v>
      </c>
      <c r="Q14" s="13">
        <v>143.35</v>
      </c>
      <c r="R14" s="5">
        <v>140.80000000000001</v>
      </c>
      <c r="S14" s="5">
        <v>46.78</v>
      </c>
      <c r="T14" s="5">
        <v>45.43</v>
      </c>
      <c r="U14" s="5">
        <v>101.42</v>
      </c>
      <c r="V14" s="13">
        <v>60.36</v>
      </c>
      <c r="W14" s="13">
        <v>25.84</v>
      </c>
      <c r="X14" s="13">
        <v>33.78</v>
      </c>
      <c r="Y14" s="13">
        <v>80.739999999999995</v>
      </c>
      <c r="Z14" s="13">
        <v>20.170000000000002</v>
      </c>
      <c r="AA14" s="8">
        <v>200.52</v>
      </c>
      <c r="AB14" s="8">
        <v>31.34</v>
      </c>
      <c r="AC14" s="8">
        <v>15.29</v>
      </c>
      <c r="AD14" s="8">
        <v>20.45</v>
      </c>
      <c r="AE14" s="8">
        <v>39.659999999999997</v>
      </c>
      <c r="AF14" s="8">
        <v>39.79</v>
      </c>
      <c r="AG14" s="8">
        <v>37.9</v>
      </c>
      <c r="AH14" s="8">
        <v>23.46</v>
      </c>
      <c r="AI14" s="8">
        <v>28.45</v>
      </c>
      <c r="AJ14" s="8">
        <v>35.619999999999997</v>
      </c>
      <c r="AK14" s="8">
        <v>78.88</v>
      </c>
      <c r="AL14" s="8">
        <v>14.49</v>
      </c>
      <c r="AM14" s="8">
        <v>24.13</v>
      </c>
      <c r="AN14" s="8">
        <v>11.15</v>
      </c>
      <c r="AO14" s="8">
        <v>27.03</v>
      </c>
      <c r="AP14" s="8">
        <v>14.38</v>
      </c>
      <c r="AQ14" s="8">
        <v>136.88</v>
      </c>
      <c r="AR14" s="8">
        <v>23.43</v>
      </c>
      <c r="AS14" s="8">
        <v>41.29</v>
      </c>
      <c r="AT14" s="8">
        <v>32.409999999999997</v>
      </c>
      <c r="AU14" s="5">
        <v>20.99</v>
      </c>
      <c r="AV14" s="5">
        <v>11.11</v>
      </c>
      <c r="AW14" s="8">
        <v>68.31</v>
      </c>
      <c r="AX14" s="8">
        <v>19.04</v>
      </c>
      <c r="AY14" s="8">
        <v>27.5</v>
      </c>
      <c r="AZ14" s="8">
        <v>35.020000000000003</v>
      </c>
      <c r="BA14" s="8">
        <v>50.55</v>
      </c>
      <c r="BB14" s="8">
        <v>479.55</v>
      </c>
      <c r="BC14" s="8">
        <v>25.74</v>
      </c>
      <c r="BD14" s="8">
        <v>32.6</v>
      </c>
      <c r="BE14" s="8">
        <v>49.99</v>
      </c>
      <c r="BF14" s="8">
        <v>56.34</v>
      </c>
      <c r="BG14" s="8">
        <v>11.54</v>
      </c>
      <c r="BH14" s="8">
        <v>20.21</v>
      </c>
      <c r="BI14" s="8">
        <v>23.67</v>
      </c>
      <c r="BJ14" s="8">
        <v>31.8</v>
      </c>
      <c r="BK14" s="8">
        <v>17.37</v>
      </c>
      <c r="BL14" s="8">
        <v>18.64</v>
      </c>
      <c r="BM14" s="8">
        <v>20.11</v>
      </c>
      <c r="BN14" s="8">
        <v>262.64</v>
      </c>
      <c r="BO14" s="8">
        <v>58.28</v>
      </c>
      <c r="BP14" s="8">
        <v>33.89</v>
      </c>
      <c r="BQ14" s="8">
        <v>49.46</v>
      </c>
      <c r="BR14" s="8">
        <v>29.24</v>
      </c>
      <c r="BS14" s="8">
        <v>42.14</v>
      </c>
      <c r="BT14" s="8">
        <v>49.65</v>
      </c>
      <c r="BU14" s="8">
        <v>13.09</v>
      </c>
      <c r="BV14" s="8">
        <v>33.450000000000003</v>
      </c>
      <c r="BW14" s="8">
        <v>27.45</v>
      </c>
      <c r="BX14" s="8">
        <v>25.71</v>
      </c>
      <c r="BY14" s="8">
        <v>27.08</v>
      </c>
      <c r="BZ14" s="8">
        <v>21.03</v>
      </c>
      <c r="CA14" s="8">
        <v>670.3</v>
      </c>
      <c r="CB14" s="10">
        <v>548.947498</v>
      </c>
      <c r="CC14" s="10">
        <v>32.426625999999999</v>
      </c>
      <c r="CD14" s="10">
        <v>20.229564</v>
      </c>
      <c r="CE14" s="10">
        <v>45.337868999999998</v>
      </c>
      <c r="CF14" s="10">
        <v>28.472536000000002</v>
      </c>
      <c r="CG14" s="10">
        <v>58.832616000000002</v>
      </c>
      <c r="CH14" s="10">
        <v>23.404637000000001</v>
      </c>
      <c r="CI14" s="10">
        <v>23.001134</v>
      </c>
      <c r="CJ14" s="10">
        <v>24.845262000000002</v>
      </c>
      <c r="CK14" s="10">
        <v>34.887698999999998</v>
      </c>
      <c r="CL14" s="10">
        <v>52.4</v>
      </c>
      <c r="CM14" s="10">
        <v>25.335981</v>
      </c>
      <c r="CN14" s="10">
        <v>41.715936999999997</v>
      </c>
      <c r="CO14" s="10">
        <v>17.392216999999999</v>
      </c>
      <c r="CP14" s="10">
        <v>34.278300000000002</v>
      </c>
      <c r="CQ14" s="10">
        <v>11.483196</v>
      </c>
      <c r="CR14" s="10">
        <v>24.116602</v>
      </c>
      <c r="CS14" s="10">
        <v>14.665338</v>
      </c>
      <c r="CT14" s="13">
        <v>258.72981818181898</v>
      </c>
      <c r="CU14" s="4">
        <v>66.479251599147105</v>
      </c>
      <c r="CV14" s="13">
        <v>39.270000000000003</v>
      </c>
      <c r="CW14" s="49">
        <v>28.1962515991471</v>
      </c>
      <c r="CX14" s="49">
        <v>58.468157782516002</v>
      </c>
      <c r="CY14" s="49">
        <v>14.6228699360341</v>
      </c>
      <c r="CZ14" s="49">
        <v>27.764795309168399</v>
      </c>
      <c r="DA14" s="49">
        <v>26.038970149253799</v>
      </c>
      <c r="DB14" s="5">
        <v>153.72</v>
      </c>
      <c r="DC14" s="5">
        <v>20.399999999999999</v>
      </c>
      <c r="DD14" s="5">
        <v>44.79</v>
      </c>
      <c r="DE14" s="5">
        <v>32.31</v>
      </c>
      <c r="DF14" s="5">
        <v>18.87</v>
      </c>
      <c r="DG14" s="5">
        <v>15.83</v>
      </c>
    </row>
    <row r="15" spans="1:111">
      <c r="A15" s="5"/>
      <c r="B15" s="5"/>
      <c r="C15" s="5"/>
      <c r="D15" s="5"/>
      <c r="E15" s="5"/>
      <c r="F15" s="5"/>
      <c r="G15" s="5"/>
      <c r="H15" s="5"/>
      <c r="I15" s="5"/>
      <c r="J15" s="1"/>
      <c r="K15" s="5"/>
      <c r="L15" s="1"/>
      <c r="M15" s="5"/>
      <c r="N15" s="5"/>
      <c r="O15" s="1"/>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row>
    <row r="16" spans="1:111">
      <c r="A16" s="5"/>
      <c r="B16" s="5"/>
      <c r="C16" s="5"/>
      <c r="D16" s="5"/>
      <c r="E16" s="5"/>
      <c r="F16" s="1"/>
      <c r="G16" s="5"/>
      <c r="H16" s="5"/>
      <c r="I16" s="5"/>
      <c r="J16" s="1"/>
      <c r="K16" s="5"/>
      <c r="L16" s="1"/>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row>
    <row r="17" spans="1:11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row>
    <row r="18" spans="1:11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row>
    <row r="19" spans="1:11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row>
    <row r="20" spans="1:11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row>
    <row r="21" spans="1:11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row>
    <row r="22" spans="1:11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row>
    <row r="23" spans="1:11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row>
    <row r="24" spans="1:11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row>
    <row r="25" spans="1:11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row>
    <row r="26" spans="1:11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row>
    <row r="27" spans="1:11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row>
    <row r="28" spans="1:11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row>
    <row r="29" spans="1:11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row>
    <row r="30" spans="1:11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row>
    <row r="31" spans="1:11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row>
    <row r="32" spans="1:11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row>
    <row r="33" spans="1:11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row>
    <row r="34" spans="1:11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row>
    <row r="35" spans="1:11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row>
    <row r="36" spans="1:11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row>
    <row r="37" spans="1:11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row>
    <row r="38" spans="1:11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row>
    <row r="39" spans="1:11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row>
    <row r="40" spans="1:11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row>
    <row r="41" spans="1:11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row>
    <row r="42" spans="1:11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row>
    <row r="43" spans="1:11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row>
    <row r="44" spans="1:11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row>
    <row r="45" spans="1:11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row>
    <row r="46" spans="1:11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row>
    <row r="47" spans="1:11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row>
    <row r="48" spans="1:11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row>
    <row r="49" spans="1:11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row>
    <row r="50" spans="1:11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row>
    <row r="51" spans="1:11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row>
    <row r="52" spans="1:11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row>
    <row r="53" spans="1:11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row>
    <row r="54" spans="1:11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row>
    <row r="55" spans="1:11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row>
    <row r="56" spans="1:11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row>
    <row r="57" spans="1:11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row>
    <row r="58" spans="1:11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row>
    <row r="59" spans="1:11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row>
    <row r="60" spans="1:11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row>
    <row r="61" spans="1:11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row>
    <row r="62" spans="1:11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row>
    <row r="63" spans="1:11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row>
    <row r="64" spans="1:11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row>
    <row r="65" spans="1:11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row>
    <row r="66" spans="1:11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row>
    <row r="67" spans="1:11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row>
    <row r="68" spans="1:11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row>
    <row r="69" spans="1:11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row>
    <row r="70" spans="1:11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row>
    <row r="71" spans="1:11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row>
    <row r="72" spans="1:11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row>
    <row r="73" spans="1:11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row>
    <row r="74" spans="1:11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row>
    <row r="75" spans="1:11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row>
    <row r="76" spans="1:11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row>
    <row r="77" spans="1:11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row>
    <row r="78" spans="1:11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row>
    <row r="79" spans="1:11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row>
    <row r="80" spans="1:11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row>
    <row r="81" spans="1:11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row>
    <row r="82" spans="1:11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row>
    <row r="83" spans="1:11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row>
    <row r="84" spans="1:11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row>
    <row r="85" spans="1:11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row>
    <row r="86" spans="1:11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row>
    <row r="87" spans="1:11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row>
    <row r="88" spans="1:11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row>
    <row r="89" spans="1:11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row>
    <row r="90" spans="1:11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row>
    <row r="91" spans="1:11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row>
    <row r="92" spans="1:11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row>
    <row r="93" spans="1:11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row>
    <row r="94" spans="1:11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row>
    <row r="95" spans="1:11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row>
    <row r="96" spans="1:11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row>
    <row r="97" spans="1:11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row>
    <row r="98" spans="1:11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row>
    <row r="99" spans="1:11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row>
    <row r="100" spans="1:11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row>
    <row r="101" spans="1:11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row>
    <row r="102" spans="1:11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row>
    <row r="103" spans="1:11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row>
    <row r="104" spans="1:11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row>
    <row r="105" spans="1:11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row>
    <row r="106" spans="1:11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row>
    <row r="107" spans="1:11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row>
    <row r="108" spans="1:11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row>
    <row r="109" spans="1:11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row>
    <row r="110" spans="1:11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row>
    <row r="111" spans="1: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row>
    <row r="112" spans="1:11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row>
    <row r="113" spans="1:11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row>
    <row r="114" spans="1:11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row>
    <row r="115" spans="1:11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row>
    <row r="116" spans="1:11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row>
    <row r="117" spans="1:11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row>
    <row r="118" spans="1:11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row>
    <row r="119" spans="1:11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row>
    <row r="120" spans="1:11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row>
    <row r="121" spans="1:11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row>
    <row r="122" spans="1:11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row>
    <row r="123" spans="1:11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row>
    <row r="124" spans="1:11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row>
    <row r="125" spans="1:11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row>
    <row r="126" spans="1:11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row>
    <row r="127" spans="1:11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row>
    <row r="128" spans="1:11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row>
    <row r="129" spans="1:11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row>
    <row r="130" spans="1:11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row>
    <row r="131" spans="1:11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row>
    <row r="132" spans="1:11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row>
    <row r="133" spans="1:11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row>
    <row r="134" spans="1:11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row>
    <row r="135" spans="1:11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row>
    <row r="136" spans="1:11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row>
    <row r="137" spans="1:11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row>
    <row r="138" spans="1:11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row>
    <row r="139" spans="1:11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row>
    <row r="140" spans="1:11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row>
    <row r="141" spans="1:11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row>
    <row r="142" spans="1:11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row>
    <row r="143" spans="1:11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row>
    <row r="144" spans="1:11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row>
    <row r="145" spans="1:11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row>
    <row r="146" spans="1:11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row>
    <row r="147" spans="1:11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row>
    <row r="148" spans="1:11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row>
    <row r="149" spans="1:11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row>
    <row r="150" spans="1:11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row>
    <row r="151" spans="1:11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row>
    <row r="152" spans="1:11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row>
    <row r="153" spans="1:11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row>
    <row r="154" spans="1:11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row>
    <row r="155" spans="1:11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row>
    <row r="156" spans="1:11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row>
    <row r="157" spans="1:11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row>
    <row r="158" spans="1:11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row>
    <row r="159" spans="1:11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row>
    <row r="160" spans="1:11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row>
    <row r="161" spans="1:11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row>
    <row r="162" spans="1:11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row>
    <row r="163" spans="1:11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row>
    <row r="164" spans="1:11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row>
    <row r="165" spans="1:11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row>
    <row r="166" spans="1:11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row>
    <row r="167" spans="1:11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row>
    <row r="168" spans="1:11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row>
    <row r="169" spans="1:11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row>
    <row r="170" spans="1:11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row>
    <row r="171" spans="1:11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row>
    <row r="172" spans="1:11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row>
    <row r="173" spans="1:11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row>
    <row r="174" spans="1:11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row>
    <row r="175" spans="1:11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row>
    <row r="176" spans="1:11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row>
    <row r="177" spans="1:11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row>
    <row r="178" spans="1:11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row>
    <row r="179" spans="1:11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row>
    <row r="180" spans="1:11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row>
    <row r="181" spans="1:11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row>
    <row r="182" spans="1:11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row>
    <row r="183" spans="1:11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row>
    <row r="184" spans="1:11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row>
    <row r="185" spans="1:11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row>
    <row r="186" spans="1:11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row>
    <row r="187" spans="1:11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row>
    <row r="188" spans="1:11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row>
    <row r="189" spans="1:11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row>
    <row r="190" spans="1:11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row>
    <row r="191" spans="1:11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row>
    <row r="192" spans="1:11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row>
    <row r="193" spans="1:11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row>
    <row r="194" spans="1:11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row>
    <row r="195" spans="1:11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row>
    <row r="196" spans="1:11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row>
    <row r="197" spans="1:11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row>
    <row r="198" spans="1:11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row>
    <row r="199" spans="1:11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row>
    <row r="200" spans="1:11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row>
    <row r="201" spans="1:11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row>
  </sheetData>
  <mergeCells count="9">
    <mergeCell ref="CT1:DA1"/>
    <mergeCell ref="BN1:BZ1"/>
    <mergeCell ref="C1:O1"/>
    <mergeCell ref="BB1:BM1"/>
    <mergeCell ref="DB1:DG1"/>
    <mergeCell ref="AA1:AP1"/>
    <mergeCell ref="AQ1:BA1"/>
    <mergeCell ref="CB1:CS1"/>
    <mergeCell ref="P1:Z1"/>
  </mergeCells>
  <phoneticPr fontId="31" type="noConversion"/>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201"/>
  <sheetViews>
    <sheetView workbookViewId="0"/>
  </sheetViews>
  <sheetFormatPr defaultRowHeight="14.4"/>
  <cols>
    <col min="1" max="97" width="9" customWidth="1"/>
    <col min="98" max="98" width="10" customWidth="1"/>
    <col min="99" max="105" width="9" customWidth="1"/>
    <col min="106" max="111" width="12" customWidth="1"/>
  </cols>
  <sheetData>
    <row r="1" spans="1:111">
      <c r="A1" s="5" t="s">
        <v>200</v>
      </c>
      <c r="B1" s="5"/>
      <c r="C1" s="199" t="s">
        <v>1</v>
      </c>
      <c r="D1" s="199"/>
      <c r="E1" s="199"/>
      <c r="F1" s="199"/>
      <c r="G1" s="199"/>
      <c r="H1" s="199"/>
      <c r="I1" s="199"/>
      <c r="J1" s="199"/>
      <c r="K1" s="199"/>
      <c r="L1" s="199"/>
      <c r="M1" s="199"/>
      <c r="N1" s="199"/>
      <c r="O1" s="199"/>
      <c r="P1" s="199" t="s">
        <v>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row>
    <row r="2" spans="1:111">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28</v>
      </c>
      <c r="S2" s="5" t="s">
        <v>29</v>
      </c>
      <c r="T2" s="5" t="s">
        <v>30</v>
      </c>
      <c r="U2" s="5" t="s">
        <v>33</v>
      </c>
      <c r="V2" s="5" t="s">
        <v>27</v>
      </c>
      <c r="W2" s="5" t="s">
        <v>31</v>
      </c>
      <c r="X2" s="5" t="s">
        <v>32</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row>
    <row r="3" spans="1:111">
      <c r="A3" s="5">
        <v>2010</v>
      </c>
      <c r="B3" s="3">
        <v>120148</v>
      </c>
      <c r="C3" s="3">
        <v>84848</v>
      </c>
      <c r="D3" s="3">
        <v>17227</v>
      </c>
      <c r="E3" s="13">
        <v>14726</v>
      </c>
      <c r="F3" s="3">
        <v>6451</v>
      </c>
      <c r="G3" s="13">
        <v>38377</v>
      </c>
      <c r="H3" s="13">
        <v>5380</v>
      </c>
      <c r="I3" s="13">
        <v>8235</v>
      </c>
      <c r="J3" s="13">
        <v>7717</v>
      </c>
      <c r="K3" s="13">
        <v>3615</v>
      </c>
      <c r="L3" s="13">
        <v>3575</v>
      </c>
      <c r="M3" s="13">
        <v>4576</v>
      </c>
      <c r="N3" s="13">
        <v>6558</v>
      </c>
      <c r="O3" s="13">
        <v>21805</v>
      </c>
      <c r="P3" s="13">
        <v>17693</v>
      </c>
      <c r="Q3" s="13">
        <v>10853</v>
      </c>
      <c r="R3" s="13">
        <v>4665</v>
      </c>
      <c r="S3" s="13">
        <v>4241</v>
      </c>
      <c r="T3" s="13">
        <v>6178</v>
      </c>
      <c r="U3" s="13">
        <v>2519</v>
      </c>
      <c r="V3" s="13">
        <v>3822</v>
      </c>
      <c r="W3" s="13">
        <v>2865</v>
      </c>
      <c r="X3" s="13">
        <v>2455</v>
      </c>
      <c r="Y3" s="13">
        <v>10396</v>
      </c>
      <c r="Z3" s="13">
        <v>1320</v>
      </c>
      <c r="AA3" s="8">
        <v>12737</v>
      </c>
      <c r="AB3" s="8">
        <v>3801</v>
      </c>
      <c r="AC3" s="8">
        <v>1520</v>
      </c>
      <c r="AD3" s="8">
        <v>2062</v>
      </c>
      <c r="AE3" s="8">
        <v>4600</v>
      </c>
      <c r="AF3" s="8">
        <v>3332</v>
      </c>
      <c r="AG3" s="8">
        <v>4380</v>
      </c>
      <c r="AH3" s="8">
        <v>3457</v>
      </c>
      <c r="AI3" s="8">
        <v>2720</v>
      </c>
      <c r="AJ3" s="8">
        <v>5241</v>
      </c>
      <c r="AK3" s="8">
        <v>5165</v>
      </c>
      <c r="AL3" s="8">
        <v>3518</v>
      </c>
      <c r="AM3" s="8">
        <v>2492</v>
      </c>
      <c r="AN3" s="8">
        <v>1554</v>
      </c>
      <c r="AO3" s="8">
        <v>10783</v>
      </c>
      <c r="AP3" s="8">
        <v>13190</v>
      </c>
      <c r="AQ3" s="8">
        <v>8619</v>
      </c>
      <c r="AR3" s="8">
        <v>7469</v>
      </c>
      <c r="AS3" s="8">
        <v>1968</v>
      </c>
      <c r="AT3" s="8">
        <v>5045</v>
      </c>
      <c r="AU3" s="3">
        <v>2863</v>
      </c>
      <c r="AV3" s="3">
        <v>1121</v>
      </c>
      <c r="AW3" s="8">
        <v>3730</v>
      </c>
      <c r="AX3" s="8">
        <v>2011</v>
      </c>
      <c r="AY3" s="8">
        <v>2123</v>
      </c>
      <c r="AZ3" s="8">
        <v>2785</v>
      </c>
      <c r="BA3" s="8">
        <v>1851</v>
      </c>
      <c r="BB3" s="8">
        <v>17991</v>
      </c>
      <c r="BC3" s="8">
        <v>2632</v>
      </c>
      <c r="BD3" s="8">
        <v>12468</v>
      </c>
      <c r="BE3" s="8">
        <v>3770</v>
      </c>
      <c r="BF3" s="8">
        <v>4652.1818199999998</v>
      </c>
      <c r="BG3" s="8">
        <v>1935</v>
      </c>
      <c r="BH3" s="8">
        <v>2016</v>
      </c>
      <c r="BI3" s="8">
        <v>1482</v>
      </c>
      <c r="BJ3" s="8">
        <v>2642</v>
      </c>
      <c r="BK3" s="8">
        <v>1115</v>
      </c>
      <c r="BL3" s="8">
        <v>2664</v>
      </c>
      <c r="BM3" s="8">
        <v>1400</v>
      </c>
      <c r="BN3" s="8">
        <v>9857</v>
      </c>
      <c r="BO3" s="8">
        <v>4104</v>
      </c>
      <c r="BP3" s="8">
        <v>4607</v>
      </c>
      <c r="BQ3" s="8">
        <v>4053</v>
      </c>
      <c r="BR3" s="8">
        <v>2038</v>
      </c>
      <c r="BS3" s="8">
        <v>3413</v>
      </c>
      <c r="BT3" s="8">
        <v>3304</v>
      </c>
      <c r="BU3" s="8">
        <v>1539</v>
      </c>
      <c r="BV3" s="8">
        <v>2169</v>
      </c>
      <c r="BW3" s="8">
        <v>2292</v>
      </c>
      <c r="BX3" s="8">
        <v>1970</v>
      </c>
      <c r="BY3" s="8">
        <v>1918</v>
      </c>
      <c r="BZ3" s="8">
        <v>2220</v>
      </c>
      <c r="CA3" s="8">
        <v>51895</v>
      </c>
      <c r="CB3" s="3">
        <v>18335</v>
      </c>
      <c r="CC3" s="3">
        <v>3071</v>
      </c>
      <c r="CD3" s="3">
        <v>2214</v>
      </c>
      <c r="CE3" s="3">
        <v>3830</v>
      </c>
      <c r="CF3" s="3">
        <v>2063</v>
      </c>
      <c r="CG3" s="3">
        <v>3932</v>
      </c>
      <c r="CH3" s="3">
        <v>1424</v>
      </c>
      <c r="CI3" s="3">
        <v>5866</v>
      </c>
      <c r="CJ3" s="3">
        <v>1405</v>
      </c>
      <c r="CK3" s="3">
        <v>2167</v>
      </c>
      <c r="CL3" s="3">
        <v>3263</v>
      </c>
      <c r="CM3" s="3">
        <v>1424</v>
      </c>
      <c r="CN3" s="3">
        <v>2360</v>
      </c>
      <c r="CO3" s="3">
        <v>1253</v>
      </c>
      <c r="CP3" s="3">
        <v>1679</v>
      </c>
      <c r="CQ3" s="3">
        <v>1689</v>
      </c>
      <c r="CR3" s="3">
        <v>630</v>
      </c>
      <c r="CS3" s="3">
        <v>1271</v>
      </c>
      <c r="CT3" s="4">
        <v>16807</v>
      </c>
      <c r="CU3" s="4">
        <v>6508</v>
      </c>
      <c r="CV3" s="5">
        <v>2693</v>
      </c>
      <c r="CW3" s="5">
        <v>1779</v>
      </c>
      <c r="CX3" s="5">
        <v>1916</v>
      </c>
      <c r="CY3" s="5">
        <v>1048</v>
      </c>
      <c r="CZ3" s="5">
        <v>2075</v>
      </c>
      <c r="DA3" s="5">
        <v>1628</v>
      </c>
      <c r="DB3" s="4">
        <v>6026.4</v>
      </c>
      <c r="DC3" s="5">
        <v>950.95</v>
      </c>
      <c r="DD3" s="5">
        <v>2145.1999999999998</v>
      </c>
      <c r="DE3" s="5">
        <v>448</v>
      </c>
      <c r="DF3" s="5">
        <v>170</v>
      </c>
      <c r="DG3" s="5">
        <v>782</v>
      </c>
    </row>
    <row r="4" spans="1:111">
      <c r="A4" s="5">
        <v>2011</v>
      </c>
      <c r="B4" s="3">
        <v>122283</v>
      </c>
      <c r="C4" s="3">
        <v>88028</v>
      </c>
      <c r="D4" s="3">
        <v>17583</v>
      </c>
      <c r="E4" s="3">
        <v>13900</v>
      </c>
      <c r="F4" s="3">
        <v>7302</v>
      </c>
      <c r="G4" s="3">
        <v>39435</v>
      </c>
      <c r="H4" s="3">
        <v>6181</v>
      </c>
      <c r="I4" s="3">
        <v>8975</v>
      </c>
      <c r="J4" s="3">
        <v>9241</v>
      </c>
      <c r="K4" s="3">
        <v>3894</v>
      </c>
      <c r="L4" s="3">
        <v>5278</v>
      </c>
      <c r="M4" s="3">
        <v>4815</v>
      </c>
      <c r="N4" s="3">
        <v>6882</v>
      </c>
      <c r="O4" s="3">
        <v>22808</v>
      </c>
      <c r="P4" s="13">
        <v>32783</v>
      </c>
      <c r="Q4" s="13">
        <v>11441</v>
      </c>
      <c r="R4" s="13">
        <v>4911</v>
      </c>
      <c r="S4" s="13">
        <v>4458</v>
      </c>
      <c r="T4" s="13">
        <v>6664</v>
      </c>
      <c r="U4" s="13">
        <v>2579</v>
      </c>
      <c r="V4" s="13">
        <v>4230</v>
      </c>
      <c r="W4" s="13">
        <v>2887</v>
      </c>
      <c r="X4" s="13">
        <v>2527</v>
      </c>
      <c r="Y4" s="13">
        <v>10417</v>
      </c>
      <c r="Z4" s="13">
        <v>1364</v>
      </c>
      <c r="AA4" s="8">
        <v>14804</v>
      </c>
      <c r="AB4" s="8">
        <v>3953</v>
      </c>
      <c r="AC4" s="8">
        <v>1630</v>
      </c>
      <c r="AD4" s="8">
        <v>3065</v>
      </c>
      <c r="AE4" s="8">
        <v>4738</v>
      </c>
      <c r="AF4" s="8">
        <v>3530</v>
      </c>
      <c r="AG4" s="8">
        <v>4471</v>
      </c>
      <c r="AH4" s="8">
        <v>3817</v>
      </c>
      <c r="AI4" s="8">
        <v>2936</v>
      </c>
      <c r="AJ4" s="8">
        <v>5457</v>
      </c>
      <c r="AK4" s="8">
        <v>5650</v>
      </c>
      <c r="AL4" s="8">
        <v>3520</v>
      </c>
      <c r="AM4" s="8">
        <v>4782</v>
      </c>
      <c r="AN4" s="8">
        <v>1605</v>
      </c>
      <c r="AO4" s="8">
        <v>10864</v>
      </c>
      <c r="AP4" s="8">
        <v>13410</v>
      </c>
      <c r="AQ4" s="8">
        <v>8938</v>
      </c>
      <c r="AR4" s="8">
        <v>4048</v>
      </c>
      <c r="AS4" s="8">
        <v>2031</v>
      </c>
      <c r="AT4" s="8">
        <v>5109</v>
      </c>
      <c r="AU4" s="3">
        <v>3559</v>
      </c>
      <c r="AV4" s="3">
        <v>1154</v>
      </c>
      <c r="AW4" s="8">
        <v>3854</v>
      </c>
      <c r="AX4" s="8">
        <v>2430</v>
      </c>
      <c r="AY4" s="8">
        <v>2337</v>
      </c>
      <c r="AZ4" s="8">
        <v>2991</v>
      </c>
      <c r="BA4" s="8">
        <v>2077</v>
      </c>
      <c r="BB4" s="8">
        <v>19036</v>
      </c>
      <c r="BC4" s="8">
        <v>2694</v>
      </c>
      <c r="BD4" s="8">
        <v>12500</v>
      </c>
      <c r="BE4" s="8">
        <v>4102</v>
      </c>
      <c r="BF4" s="8">
        <v>4869</v>
      </c>
      <c r="BG4" s="8">
        <v>1966</v>
      </c>
      <c r="BH4" s="8">
        <v>2064</v>
      </c>
      <c r="BI4" s="8">
        <v>1501</v>
      </c>
      <c r="BJ4" s="8">
        <v>2649</v>
      </c>
      <c r="BK4" s="8">
        <v>1135</v>
      </c>
      <c r="BL4" s="8">
        <v>3813</v>
      </c>
      <c r="BM4" s="8">
        <v>1597</v>
      </c>
      <c r="BN4" s="8">
        <v>10235</v>
      </c>
      <c r="BO4" s="8">
        <v>5136</v>
      </c>
      <c r="BP4" s="8">
        <v>4677</v>
      </c>
      <c r="BQ4" s="8">
        <v>4268</v>
      </c>
      <c r="BR4" s="8">
        <v>2342</v>
      </c>
      <c r="BS4" s="8">
        <v>3455</v>
      </c>
      <c r="BT4" s="8">
        <v>3444</v>
      </c>
      <c r="BU4" s="8">
        <v>1539</v>
      </c>
      <c r="BV4" s="8">
        <v>2400</v>
      </c>
      <c r="BW4" s="8">
        <v>2555</v>
      </c>
      <c r="BX4" s="8">
        <v>2026</v>
      </c>
      <c r="BY4" s="8">
        <v>1893</v>
      </c>
      <c r="BZ4" s="8">
        <v>2745</v>
      </c>
      <c r="CA4" s="8">
        <v>60895</v>
      </c>
      <c r="CB4" s="3">
        <v>19353</v>
      </c>
      <c r="CC4" s="3">
        <v>3470</v>
      </c>
      <c r="CD4" s="3">
        <v>2273</v>
      </c>
      <c r="CE4" s="3">
        <v>4432</v>
      </c>
      <c r="CF4" s="3">
        <v>2441</v>
      </c>
      <c r="CG4" s="3">
        <v>3951</v>
      </c>
      <c r="CH4" s="3">
        <v>1582</v>
      </c>
      <c r="CI4" s="3">
        <v>5881</v>
      </c>
      <c r="CJ4" s="3">
        <v>1931</v>
      </c>
      <c r="CK4" s="3">
        <v>2174</v>
      </c>
      <c r="CL4" s="3">
        <v>3800</v>
      </c>
      <c r="CM4" s="3">
        <v>1603</v>
      </c>
      <c r="CN4" s="3">
        <v>2763</v>
      </c>
      <c r="CO4" s="3">
        <v>1376</v>
      </c>
      <c r="CP4" s="3">
        <v>1920</v>
      </c>
      <c r="CQ4" s="3">
        <v>1689</v>
      </c>
      <c r="CR4" s="3">
        <v>520</v>
      </c>
      <c r="CS4" s="3">
        <v>1466</v>
      </c>
      <c r="CT4" s="4">
        <v>18217</v>
      </c>
      <c r="CU4" s="4">
        <v>69.98</v>
      </c>
      <c r="CV4" s="5">
        <v>2375</v>
      </c>
      <c r="CW4" s="5">
        <v>1834</v>
      </c>
      <c r="CX4" s="5">
        <v>2108</v>
      </c>
      <c r="CY4" s="5">
        <v>1156</v>
      </c>
      <c r="CZ4" s="5">
        <v>1864</v>
      </c>
      <c r="DA4" s="5">
        <v>1866</v>
      </c>
      <c r="DB4" s="4">
        <v>6820.2</v>
      </c>
      <c r="DC4" s="5">
        <v>962.5</v>
      </c>
      <c r="DD4" s="5">
        <v>2145.1999999999998</v>
      </c>
      <c r="DE4" s="5">
        <v>608.4</v>
      </c>
      <c r="DF4" s="5">
        <v>1182</v>
      </c>
      <c r="DG4" s="5">
        <v>823.02</v>
      </c>
    </row>
    <row r="5" spans="1:111">
      <c r="A5" s="5">
        <v>2012</v>
      </c>
      <c r="B5" s="5">
        <v>124204</v>
      </c>
      <c r="C5" s="5">
        <v>89850</v>
      </c>
      <c r="D5" s="5">
        <v>17958</v>
      </c>
      <c r="E5" s="5">
        <v>14940</v>
      </c>
      <c r="F5" s="5">
        <v>7735</v>
      </c>
      <c r="G5" s="13">
        <v>40906</v>
      </c>
      <c r="H5" s="5">
        <v>7186</v>
      </c>
      <c r="I5" s="5">
        <v>8997</v>
      </c>
      <c r="J5" s="5">
        <v>9419</v>
      </c>
      <c r="K5" s="5">
        <v>3963</v>
      </c>
      <c r="L5" s="83">
        <v>5391</v>
      </c>
      <c r="M5" s="5">
        <v>5075</v>
      </c>
      <c r="N5" s="5">
        <v>7520</v>
      </c>
      <c r="O5" s="5">
        <v>23377</v>
      </c>
      <c r="P5" s="13">
        <v>33582</v>
      </c>
      <c r="Q5" s="13">
        <v>11659</v>
      </c>
      <c r="R5" s="13">
        <v>5190</v>
      </c>
      <c r="S5" s="13">
        <v>4618</v>
      </c>
      <c r="T5" s="13">
        <v>6851</v>
      </c>
      <c r="U5" s="13">
        <v>15543</v>
      </c>
      <c r="V5" s="13">
        <v>7383</v>
      </c>
      <c r="W5" s="13">
        <v>2912</v>
      </c>
      <c r="X5" s="13">
        <v>2682</v>
      </c>
      <c r="Y5" s="13">
        <v>10702</v>
      </c>
      <c r="Z5" s="13">
        <v>1485</v>
      </c>
      <c r="AA5" s="8">
        <v>15288</v>
      </c>
      <c r="AB5" s="8">
        <v>3953</v>
      </c>
      <c r="AC5" s="8">
        <v>1842</v>
      </c>
      <c r="AD5" s="8">
        <v>3261</v>
      </c>
      <c r="AE5" s="8">
        <v>5055</v>
      </c>
      <c r="AF5" s="8">
        <v>3784</v>
      </c>
      <c r="AG5" s="8">
        <v>4549</v>
      </c>
      <c r="AH5" s="8">
        <v>4363</v>
      </c>
      <c r="AI5" s="8">
        <v>2926</v>
      </c>
      <c r="AJ5" s="8">
        <v>5639</v>
      </c>
      <c r="AK5" s="8">
        <v>5925</v>
      </c>
      <c r="AL5" s="8">
        <v>3679</v>
      </c>
      <c r="AM5" s="8">
        <v>3173</v>
      </c>
      <c r="AN5" s="8">
        <v>1699</v>
      </c>
      <c r="AO5" s="8">
        <v>10965</v>
      </c>
      <c r="AP5" s="8">
        <v>13691</v>
      </c>
      <c r="AQ5" s="8">
        <v>9247</v>
      </c>
      <c r="AR5" s="8">
        <v>4048</v>
      </c>
      <c r="AS5" s="8">
        <v>2049</v>
      </c>
      <c r="AT5" s="8">
        <v>5168</v>
      </c>
      <c r="AU5" s="3">
        <v>3767</v>
      </c>
      <c r="AV5" s="3">
        <v>1245</v>
      </c>
      <c r="AW5" s="8">
        <v>3942</v>
      </c>
      <c r="AX5" s="8">
        <v>2627</v>
      </c>
      <c r="AY5" s="8">
        <v>2585</v>
      </c>
      <c r="AZ5" s="8">
        <v>2626</v>
      </c>
      <c r="BA5" s="8">
        <v>2213</v>
      </c>
      <c r="BB5" s="8">
        <v>19870</v>
      </c>
      <c r="BC5" s="8">
        <v>2759</v>
      </c>
      <c r="BD5" s="8">
        <v>12500</v>
      </c>
      <c r="BE5" s="8">
        <v>5077</v>
      </c>
      <c r="BF5" s="8">
        <v>4637</v>
      </c>
      <c r="BG5" s="8">
        <v>2020</v>
      </c>
      <c r="BH5" s="8">
        <v>2104</v>
      </c>
      <c r="BI5" s="8">
        <v>1713</v>
      </c>
      <c r="BJ5" s="8">
        <v>2747</v>
      </c>
      <c r="BK5" s="8">
        <v>1177</v>
      </c>
      <c r="BL5" s="8">
        <v>3863</v>
      </c>
      <c r="BM5" s="8">
        <v>4480</v>
      </c>
      <c r="BN5" s="8">
        <v>10729</v>
      </c>
      <c r="BO5" s="8">
        <v>5143</v>
      </c>
      <c r="BP5" s="8">
        <v>4759</v>
      </c>
      <c r="BQ5" s="8">
        <v>3998</v>
      </c>
      <c r="BR5" s="8">
        <v>2472</v>
      </c>
      <c r="BS5" s="8">
        <v>3479</v>
      </c>
      <c r="BT5" s="8">
        <v>3554</v>
      </c>
      <c r="BU5" s="8">
        <v>1709</v>
      </c>
      <c r="BV5" s="8">
        <v>2496</v>
      </c>
      <c r="BW5" s="8">
        <v>2815</v>
      </c>
      <c r="BX5" s="8">
        <v>2190</v>
      </c>
      <c r="BY5" s="8">
        <v>2166</v>
      </c>
      <c r="BZ5" s="8">
        <v>2753</v>
      </c>
      <c r="CA5" s="8">
        <v>63989</v>
      </c>
      <c r="CB5" s="3">
        <v>20757</v>
      </c>
      <c r="CC5" s="3">
        <v>3955</v>
      </c>
      <c r="CD5" s="3">
        <v>2554</v>
      </c>
      <c r="CE5" s="3">
        <v>4709</v>
      </c>
      <c r="CF5" s="3">
        <v>2575</v>
      </c>
      <c r="CG5" s="3">
        <v>4066</v>
      </c>
      <c r="CH5" s="3">
        <v>1681</v>
      </c>
      <c r="CI5" s="3">
        <v>5893</v>
      </c>
      <c r="CJ5" s="3">
        <v>1965</v>
      </c>
      <c r="CK5" s="3">
        <v>2887</v>
      </c>
      <c r="CL5" s="3">
        <v>4350</v>
      </c>
      <c r="CM5" s="3">
        <v>1837</v>
      </c>
      <c r="CN5" s="3">
        <v>3076</v>
      </c>
      <c r="CO5" s="3">
        <v>1510</v>
      </c>
      <c r="CP5" s="3">
        <v>1783</v>
      </c>
      <c r="CQ5" s="3">
        <v>2018</v>
      </c>
      <c r="CR5" s="3">
        <v>631</v>
      </c>
      <c r="CS5" s="3">
        <v>1600</v>
      </c>
      <c r="CT5" s="4">
        <v>22066</v>
      </c>
      <c r="CU5" s="4">
        <v>7405</v>
      </c>
      <c r="CV5" s="5">
        <v>2748</v>
      </c>
      <c r="CW5" s="5">
        <v>2390</v>
      </c>
      <c r="CX5" s="5">
        <v>2452</v>
      </c>
      <c r="CY5" s="5">
        <v>1312</v>
      </c>
      <c r="CZ5" s="5">
        <v>2076</v>
      </c>
      <c r="DA5" s="5">
        <v>1890</v>
      </c>
      <c r="DB5" s="4">
        <v>7105</v>
      </c>
      <c r="DC5" s="5">
        <v>964.04</v>
      </c>
      <c r="DD5" s="5">
        <v>2494.88</v>
      </c>
      <c r="DE5" s="5">
        <v>839.93600000000004</v>
      </c>
      <c r="DF5" s="5">
        <v>1181.0985000000001</v>
      </c>
      <c r="DG5" s="5">
        <v>822.07500000000005</v>
      </c>
    </row>
    <row r="6" spans="1:111">
      <c r="A6" s="5">
        <v>2013</v>
      </c>
      <c r="B6" s="13">
        <v>124295</v>
      </c>
      <c r="C6" s="13">
        <v>93503</v>
      </c>
      <c r="D6" s="13">
        <v>18333</v>
      </c>
      <c r="E6" s="13">
        <v>15773</v>
      </c>
      <c r="F6" s="13">
        <v>7960</v>
      </c>
      <c r="G6" s="13">
        <v>41592</v>
      </c>
      <c r="H6" s="13">
        <v>8165</v>
      </c>
      <c r="I6" s="13">
        <v>10348</v>
      </c>
      <c r="J6" s="13">
        <v>9998</v>
      </c>
      <c r="K6" s="13">
        <v>4040</v>
      </c>
      <c r="L6" s="13">
        <v>9611</v>
      </c>
      <c r="M6" s="13">
        <v>5423</v>
      </c>
      <c r="N6" s="13">
        <v>7727</v>
      </c>
      <c r="O6" s="13">
        <v>24340</v>
      </c>
      <c r="P6" s="13">
        <v>34053</v>
      </c>
      <c r="Q6" s="13">
        <v>11871</v>
      </c>
      <c r="R6" s="13">
        <v>5403</v>
      </c>
      <c r="S6" s="13">
        <v>4807</v>
      </c>
      <c r="T6" s="13">
        <v>10291</v>
      </c>
      <c r="U6" s="13">
        <v>15751</v>
      </c>
      <c r="V6" s="13">
        <v>7907</v>
      </c>
      <c r="W6" s="13">
        <v>2928</v>
      </c>
      <c r="X6" s="13">
        <v>2780</v>
      </c>
      <c r="Y6" s="13">
        <v>11196</v>
      </c>
      <c r="Z6" s="13">
        <v>1514</v>
      </c>
      <c r="AA6" s="8">
        <v>16683</v>
      </c>
      <c r="AB6" s="8">
        <v>4094</v>
      </c>
      <c r="AC6" s="8">
        <v>2060</v>
      </c>
      <c r="AD6" s="8">
        <v>3376</v>
      </c>
      <c r="AE6" s="8">
        <v>5415</v>
      </c>
      <c r="AF6" s="8">
        <v>4110</v>
      </c>
      <c r="AG6" s="8">
        <v>4709</v>
      </c>
      <c r="AH6" s="8">
        <v>4536</v>
      </c>
      <c r="AI6" s="8">
        <v>2934</v>
      </c>
      <c r="AJ6" s="8">
        <v>5787</v>
      </c>
      <c r="AK6" s="8">
        <v>6325</v>
      </c>
      <c r="AL6" s="8">
        <v>3811</v>
      </c>
      <c r="AM6" s="8">
        <v>4284</v>
      </c>
      <c r="AN6" s="8">
        <v>1714</v>
      </c>
      <c r="AO6" s="8">
        <v>11206</v>
      </c>
      <c r="AP6" s="8">
        <v>13920</v>
      </c>
      <c r="AQ6" s="8">
        <v>10584</v>
      </c>
      <c r="AR6" s="8">
        <v>4054.84</v>
      </c>
      <c r="AS6" s="8">
        <v>2059</v>
      </c>
      <c r="AT6" s="8">
        <v>5200</v>
      </c>
      <c r="AU6" s="3">
        <v>3779</v>
      </c>
      <c r="AV6" s="3">
        <v>1335</v>
      </c>
      <c r="AW6" s="8">
        <v>4001</v>
      </c>
      <c r="AX6" s="8">
        <v>2843</v>
      </c>
      <c r="AY6" s="8">
        <v>2801</v>
      </c>
      <c r="AZ6" s="8">
        <v>2733</v>
      </c>
      <c r="BA6" s="8">
        <v>2286</v>
      </c>
      <c r="BB6" s="8">
        <v>20758</v>
      </c>
      <c r="BC6" s="8">
        <v>2802</v>
      </c>
      <c r="BD6" s="8">
        <v>12591</v>
      </c>
      <c r="BE6" s="8">
        <v>6295</v>
      </c>
      <c r="BF6" s="8">
        <v>6525</v>
      </c>
      <c r="BG6" s="8">
        <v>2065</v>
      </c>
      <c r="BH6" s="8">
        <v>2144</v>
      </c>
      <c r="BI6" s="8">
        <v>1723</v>
      </c>
      <c r="BJ6" s="8">
        <v>2803</v>
      </c>
      <c r="BK6" s="8">
        <v>1187</v>
      </c>
      <c r="BL6" s="8">
        <v>3863</v>
      </c>
      <c r="BM6" s="8">
        <v>4780</v>
      </c>
      <c r="BN6" s="8">
        <v>11206</v>
      </c>
      <c r="BO6" s="8">
        <v>5500</v>
      </c>
      <c r="BP6" s="8">
        <v>4860</v>
      </c>
      <c r="BQ6" s="8">
        <v>4008</v>
      </c>
      <c r="BR6" s="8">
        <v>2620</v>
      </c>
      <c r="BS6" s="8">
        <v>3568</v>
      </c>
      <c r="BT6" s="8">
        <v>3734</v>
      </c>
      <c r="BU6" s="8">
        <v>1547</v>
      </c>
      <c r="BV6" s="8">
        <v>2561</v>
      </c>
      <c r="BW6" s="8">
        <v>3097</v>
      </c>
      <c r="BX6" s="8">
        <v>2365</v>
      </c>
      <c r="BY6" s="8">
        <v>2198</v>
      </c>
      <c r="BZ6" s="8">
        <v>2781</v>
      </c>
      <c r="CA6" s="8">
        <v>65563</v>
      </c>
      <c r="CB6" s="3">
        <v>21246.19</v>
      </c>
      <c r="CC6" s="3">
        <v>4286</v>
      </c>
      <c r="CD6" s="3">
        <v>2719.04</v>
      </c>
      <c r="CE6" s="3">
        <v>4995</v>
      </c>
      <c r="CF6" s="3">
        <v>2780</v>
      </c>
      <c r="CG6" s="3">
        <v>4228.79</v>
      </c>
      <c r="CH6" s="3">
        <v>1878.36</v>
      </c>
      <c r="CI6" s="3">
        <v>5897</v>
      </c>
      <c r="CJ6" s="3">
        <v>2509</v>
      </c>
      <c r="CK6" s="3">
        <v>3420</v>
      </c>
      <c r="CL6" s="3">
        <v>4769</v>
      </c>
      <c r="CM6" s="3">
        <v>1880</v>
      </c>
      <c r="CN6" s="3">
        <v>3300</v>
      </c>
      <c r="CO6" s="3">
        <v>1745</v>
      </c>
      <c r="CP6" s="3">
        <v>2545</v>
      </c>
      <c r="CQ6" s="3">
        <v>2075</v>
      </c>
      <c r="CR6" s="3">
        <v>1278.8</v>
      </c>
      <c r="CS6" s="3">
        <v>1686</v>
      </c>
      <c r="CT6" s="4">
        <v>21620.89</v>
      </c>
      <c r="CU6" s="4">
        <v>7100</v>
      </c>
      <c r="CV6" s="5">
        <v>3014</v>
      </c>
      <c r="CW6" s="5">
        <v>2511</v>
      </c>
      <c r="CX6" s="5">
        <v>2630</v>
      </c>
      <c r="CY6" s="5">
        <v>1594</v>
      </c>
      <c r="CZ6" s="5">
        <v>2118</v>
      </c>
      <c r="DA6" s="5">
        <v>2028</v>
      </c>
      <c r="DB6" s="4">
        <v>13007</v>
      </c>
      <c r="DC6" s="5">
        <v>986.952</v>
      </c>
      <c r="DD6" s="5">
        <v>2602.105</v>
      </c>
      <c r="DE6" s="5">
        <v>937.99199999999996</v>
      </c>
      <c r="DF6" s="5">
        <v>1180.8203000000001</v>
      </c>
      <c r="DG6" s="5">
        <v>822.07500000000005</v>
      </c>
    </row>
    <row r="7" spans="1:111" ht="17.25" customHeight="1">
      <c r="A7" s="5">
        <v>2014</v>
      </c>
      <c r="B7" s="3">
        <v>125741</v>
      </c>
      <c r="C7" s="3">
        <v>95554</v>
      </c>
      <c r="D7" s="3">
        <v>18543</v>
      </c>
      <c r="E7" s="3">
        <v>15966</v>
      </c>
      <c r="F7" s="3">
        <v>8756</v>
      </c>
      <c r="G7" s="3">
        <v>42193</v>
      </c>
      <c r="H7" s="3">
        <v>9213</v>
      </c>
      <c r="I7" s="3">
        <v>10993</v>
      </c>
      <c r="J7" s="3">
        <v>10466</v>
      </c>
      <c r="K7" s="3">
        <v>4793</v>
      </c>
      <c r="L7" s="3">
        <v>9905</v>
      </c>
      <c r="M7" s="3">
        <v>5692</v>
      </c>
      <c r="N7" s="3">
        <v>7996.74</v>
      </c>
      <c r="O7" s="3">
        <v>24919</v>
      </c>
      <c r="P7" s="13">
        <v>34513</v>
      </c>
      <c r="Q7" s="13">
        <v>12393</v>
      </c>
      <c r="R7" s="13">
        <v>5659</v>
      </c>
      <c r="S7" s="13">
        <v>5188</v>
      </c>
      <c r="T7" s="13">
        <v>10648</v>
      </c>
      <c r="U7" s="13">
        <v>15800</v>
      </c>
      <c r="V7" s="13">
        <v>8380</v>
      </c>
      <c r="W7" s="13">
        <v>2960</v>
      </c>
      <c r="X7" s="13">
        <v>2894</v>
      </c>
      <c r="Y7" s="13">
        <v>12522</v>
      </c>
      <c r="Z7" s="13">
        <v>1562</v>
      </c>
      <c r="AA7" s="8">
        <v>18428</v>
      </c>
      <c r="AB7" s="8">
        <v>4129</v>
      </c>
      <c r="AC7" s="8">
        <v>2066</v>
      </c>
      <c r="AD7" s="8">
        <v>3901</v>
      </c>
      <c r="AE7" s="8">
        <v>5788</v>
      </c>
      <c r="AF7" s="8">
        <v>4804</v>
      </c>
      <c r="AG7" s="8">
        <v>4710</v>
      </c>
      <c r="AH7" s="8">
        <v>4644</v>
      </c>
      <c r="AI7" s="8">
        <v>3140</v>
      </c>
      <c r="AJ7" s="8">
        <v>5915</v>
      </c>
      <c r="AK7" s="8">
        <v>6440</v>
      </c>
      <c r="AL7" s="8">
        <v>3866</v>
      </c>
      <c r="AM7" s="8">
        <v>5360</v>
      </c>
      <c r="AN7" s="8">
        <v>1910</v>
      </c>
      <c r="AO7" s="8">
        <v>11480</v>
      </c>
      <c r="AP7" s="8">
        <v>14092</v>
      </c>
      <c r="AQ7" s="8">
        <v>11027</v>
      </c>
      <c r="AR7" s="8">
        <v>4063.75</v>
      </c>
      <c r="AS7" s="8">
        <v>2060.94</v>
      </c>
      <c r="AT7" s="8">
        <v>5251</v>
      </c>
      <c r="AU7" s="3">
        <v>3790</v>
      </c>
      <c r="AV7" s="3">
        <v>1385</v>
      </c>
      <c r="AW7" s="8">
        <v>5795</v>
      </c>
      <c r="AX7" s="8">
        <v>3072</v>
      </c>
      <c r="AY7" s="8">
        <v>2958</v>
      </c>
      <c r="AZ7" s="8">
        <v>3102</v>
      </c>
      <c r="BA7" s="8">
        <v>2323</v>
      </c>
      <c r="BB7" s="8">
        <v>21668</v>
      </c>
      <c r="BC7" s="8">
        <v>2835</v>
      </c>
      <c r="BD7" s="8">
        <v>12591</v>
      </c>
      <c r="BE7" s="8">
        <v>6699</v>
      </c>
      <c r="BF7" s="8">
        <v>6525</v>
      </c>
      <c r="BG7" s="8">
        <v>2076</v>
      </c>
      <c r="BH7" s="8">
        <v>2198</v>
      </c>
      <c r="BI7" s="8">
        <v>1723</v>
      </c>
      <c r="BJ7" s="8">
        <v>2894</v>
      </c>
      <c r="BK7" s="8">
        <v>1897</v>
      </c>
      <c r="BL7" s="8">
        <v>3963</v>
      </c>
      <c r="BM7" s="8">
        <v>4788</v>
      </c>
      <c r="BN7" s="8">
        <v>11813</v>
      </c>
      <c r="BO7" s="8">
        <v>5627</v>
      </c>
      <c r="BP7" s="8">
        <v>4957</v>
      </c>
      <c r="BQ7" s="8">
        <v>4239</v>
      </c>
      <c r="BR7" s="8">
        <v>2750</v>
      </c>
      <c r="BS7" s="8">
        <v>4602</v>
      </c>
      <c r="BT7" s="8">
        <v>3803</v>
      </c>
      <c r="BU7" s="8">
        <v>1576</v>
      </c>
      <c r="BV7" s="8">
        <v>3962</v>
      </c>
      <c r="BW7" s="8">
        <v>3395</v>
      </c>
      <c r="BX7" s="8">
        <v>2630</v>
      </c>
      <c r="BY7" s="8">
        <v>2198</v>
      </c>
      <c r="BZ7" s="8">
        <v>2781</v>
      </c>
      <c r="CA7" s="8">
        <v>68403</v>
      </c>
      <c r="CB7" s="3">
        <v>22156.29</v>
      </c>
      <c r="CC7" s="3">
        <v>4483</v>
      </c>
      <c r="CD7" s="3">
        <v>2904.51</v>
      </c>
      <c r="CE7" s="3">
        <v>5148</v>
      </c>
      <c r="CF7" s="3">
        <v>2882</v>
      </c>
      <c r="CG7" s="3">
        <v>4581.8900000000003</v>
      </c>
      <c r="CH7" s="3">
        <v>2030.3</v>
      </c>
      <c r="CI7" s="3">
        <v>5926</v>
      </c>
      <c r="CJ7" s="3">
        <v>2813</v>
      </c>
      <c r="CK7" s="3">
        <v>3461.3</v>
      </c>
      <c r="CL7" s="3">
        <v>5060</v>
      </c>
      <c r="CM7" s="3">
        <v>2347.3000000000002</v>
      </c>
      <c r="CN7" s="3">
        <v>3902.31</v>
      </c>
      <c r="CO7" s="3">
        <v>1971.3</v>
      </c>
      <c r="CP7" s="3">
        <v>2657.56</v>
      </c>
      <c r="CQ7" s="3">
        <v>2118</v>
      </c>
      <c r="CR7" s="3">
        <v>1455.5</v>
      </c>
      <c r="CS7" s="3">
        <v>1748</v>
      </c>
      <c r="CT7" s="4">
        <v>21706.25</v>
      </c>
      <c r="CU7" s="4">
        <v>7480</v>
      </c>
      <c r="CV7" s="5">
        <v>2830</v>
      </c>
      <c r="CW7" s="5">
        <v>2741</v>
      </c>
      <c r="CX7" s="5">
        <v>2757</v>
      </c>
      <c r="CY7" s="5">
        <v>1623</v>
      </c>
      <c r="CZ7" s="5">
        <v>2410</v>
      </c>
      <c r="DA7" s="5">
        <v>2151</v>
      </c>
      <c r="DB7" s="4">
        <v>13007</v>
      </c>
      <c r="DC7" s="5">
        <v>988.125</v>
      </c>
      <c r="DD7" s="5">
        <v>2601.7199999999998</v>
      </c>
      <c r="DE7" s="5">
        <v>1031.6612</v>
      </c>
      <c r="DF7" s="5">
        <v>1180.98</v>
      </c>
      <c r="DG7" s="5">
        <v>967.91880000000003</v>
      </c>
    </row>
    <row r="8" spans="1:111">
      <c r="A8" s="5">
        <v>2015</v>
      </c>
      <c r="B8" s="5">
        <v>127332</v>
      </c>
      <c r="C8" s="5">
        <v>96874</v>
      </c>
      <c r="D8" s="5">
        <v>18723</v>
      </c>
      <c r="E8" s="5">
        <v>16231</v>
      </c>
      <c r="F8" s="5">
        <v>10783</v>
      </c>
      <c r="G8" s="5">
        <v>42938</v>
      </c>
      <c r="H8" s="5">
        <v>9996</v>
      </c>
      <c r="I8" s="5">
        <v>11617</v>
      </c>
      <c r="J8" s="5">
        <v>10939</v>
      </c>
      <c r="K8" s="5">
        <v>6449.8</v>
      </c>
      <c r="L8" s="5">
        <v>10177.77</v>
      </c>
      <c r="M8" s="5">
        <v>5882</v>
      </c>
      <c r="N8" s="5">
        <v>8401.23</v>
      </c>
      <c r="O8" s="5">
        <v>25547</v>
      </c>
      <c r="P8" s="13">
        <v>36113</v>
      </c>
      <c r="Q8" s="13">
        <v>12915</v>
      </c>
      <c r="R8" s="13">
        <v>5896</v>
      </c>
      <c r="S8" s="13">
        <v>5374</v>
      </c>
      <c r="T8" s="13">
        <v>10771</v>
      </c>
      <c r="U8" s="13">
        <v>16026</v>
      </c>
      <c r="V8" s="13">
        <v>9127</v>
      </c>
      <c r="W8" s="13">
        <v>3236</v>
      </c>
      <c r="X8" s="13">
        <v>2935</v>
      </c>
      <c r="Y8" s="13">
        <v>12899</v>
      </c>
      <c r="Z8" s="13">
        <v>1593</v>
      </c>
      <c r="AA8" s="8">
        <v>19071.59</v>
      </c>
      <c r="AB8" s="8">
        <v>4386</v>
      </c>
      <c r="AC8" s="8">
        <v>2700</v>
      </c>
      <c r="AD8" s="8">
        <v>4122</v>
      </c>
      <c r="AE8" s="8">
        <v>6215.44</v>
      </c>
      <c r="AF8" s="8">
        <v>5228</v>
      </c>
      <c r="AG8" s="8">
        <v>4826.5</v>
      </c>
      <c r="AH8" s="8">
        <v>4781.49</v>
      </c>
      <c r="AI8" s="8">
        <v>3440</v>
      </c>
      <c r="AJ8" s="8">
        <v>6004.97</v>
      </c>
      <c r="AK8" s="8">
        <v>6630</v>
      </c>
      <c r="AL8" s="8">
        <v>3952.74</v>
      </c>
      <c r="AM8" s="8">
        <v>5667</v>
      </c>
      <c r="AN8" s="8">
        <v>1915</v>
      </c>
      <c r="AO8" s="8">
        <v>11621</v>
      </c>
      <c r="AP8" s="8">
        <v>14262.4</v>
      </c>
      <c r="AQ8" s="8">
        <v>12635</v>
      </c>
      <c r="AR8" s="8">
        <v>4092.79</v>
      </c>
      <c r="AS8" s="8">
        <v>2096.94</v>
      </c>
      <c r="AT8" s="8">
        <v>5297</v>
      </c>
      <c r="AU8" s="3">
        <v>3846</v>
      </c>
      <c r="AV8" s="3">
        <v>1526</v>
      </c>
      <c r="AW8" s="8">
        <v>5884</v>
      </c>
      <c r="AX8" s="8">
        <v>3176</v>
      </c>
      <c r="AY8" s="8">
        <v>3031</v>
      </c>
      <c r="AZ8" s="8">
        <v>2748</v>
      </c>
      <c r="BA8" s="8">
        <v>3657</v>
      </c>
      <c r="BB8" s="8">
        <v>22445</v>
      </c>
      <c r="BC8" s="8">
        <v>2934</v>
      </c>
      <c r="BD8" s="8">
        <v>12954</v>
      </c>
      <c r="BE8" s="8">
        <v>6833</v>
      </c>
      <c r="BF8" s="8">
        <v>7403</v>
      </c>
      <c r="BG8" s="8">
        <v>2086</v>
      </c>
      <c r="BH8" s="8">
        <v>2302</v>
      </c>
      <c r="BI8" s="8">
        <v>1804</v>
      </c>
      <c r="BJ8" s="8">
        <v>2985.36</v>
      </c>
      <c r="BK8" s="8">
        <v>1897</v>
      </c>
      <c r="BL8" s="8">
        <v>4054</v>
      </c>
      <c r="BM8" s="8">
        <v>4801</v>
      </c>
      <c r="BN8" s="8">
        <v>12278</v>
      </c>
      <c r="BO8" s="8">
        <v>5707</v>
      </c>
      <c r="BP8" s="8">
        <v>5006</v>
      </c>
      <c r="BQ8" s="8">
        <v>4588</v>
      </c>
      <c r="BR8" s="8">
        <v>3125</v>
      </c>
      <c r="BS8" s="8">
        <v>4610</v>
      </c>
      <c r="BT8" s="8">
        <v>3949</v>
      </c>
      <c r="BU8" s="8">
        <v>1576</v>
      </c>
      <c r="BV8" s="8">
        <v>3002</v>
      </c>
      <c r="BW8" s="8">
        <v>3458</v>
      </c>
      <c r="BX8" s="8">
        <v>2744</v>
      </c>
      <c r="BY8" s="8">
        <v>2434</v>
      </c>
      <c r="BZ8" s="8">
        <v>2785</v>
      </c>
      <c r="CA8" s="8">
        <v>69962</v>
      </c>
      <c r="CB8" s="3">
        <v>24529.55</v>
      </c>
      <c r="CC8" s="3">
        <v>4613.42</v>
      </c>
      <c r="CD8" s="3">
        <v>3001.39</v>
      </c>
      <c r="CE8" s="3">
        <v>5471</v>
      </c>
      <c r="CF8" s="3">
        <v>2991.15</v>
      </c>
      <c r="CG8" s="3">
        <v>4837.5</v>
      </c>
      <c r="CH8" s="3">
        <v>2112.62</v>
      </c>
      <c r="CI8" s="3">
        <v>5937.51</v>
      </c>
      <c r="CJ8" s="3">
        <v>2853.77</v>
      </c>
      <c r="CK8" s="3">
        <v>3496.4</v>
      </c>
      <c r="CL8" s="3">
        <v>5281</v>
      </c>
      <c r="CM8" s="3">
        <v>2422.92</v>
      </c>
      <c r="CN8" s="3">
        <v>3954.97</v>
      </c>
      <c r="CO8" s="3">
        <v>2053.8000000000002</v>
      </c>
      <c r="CP8" s="3">
        <v>2782.12</v>
      </c>
      <c r="CQ8" s="3">
        <v>2204</v>
      </c>
      <c r="CR8" s="3">
        <v>1510</v>
      </c>
      <c r="CS8" s="3">
        <v>1748</v>
      </c>
      <c r="CT8" s="4">
        <v>22010.560000000001</v>
      </c>
      <c r="CU8" s="4">
        <v>7985</v>
      </c>
      <c r="CV8" s="5">
        <v>3056</v>
      </c>
      <c r="CW8" s="5">
        <v>2798</v>
      </c>
      <c r="CX8" s="5">
        <v>2873</v>
      </c>
      <c r="CY8" s="5">
        <v>1671</v>
      </c>
      <c r="CZ8" s="5">
        <v>2484</v>
      </c>
      <c r="DA8" s="5">
        <v>2630</v>
      </c>
      <c r="DB8" s="4">
        <v>11533</v>
      </c>
      <c r="DC8" s="5">
        <v>2597.6831999999999</v>
      </c>
      <c r="DD8" s="5">
        <v>2907.96</v>
      </c>
      <c r="DE8" s="5">
        <v>2436.5250000000001</v>
      </c>
      <c r="DF8" s="5">
        <v>1297.95</v>
      </c>
      <c r="DG8" s="5">
        <v>1539.0984000000001</v>
      </c>
    </row>
    <row r="9" spans="1:111">
      <c r="A9" s="5">
        <v>2016</v>
      </c>
      <c r="B9" s="13">
        <v>131681</v>
      </c>
      <c r="C9" s="13">
        <v>101036</v>
      </c>
      <c r="D9" s="13">
        <v>18905</v>
      </c>
      <c r="E9" s="13">
        <v>16507</v>
      </c>
      <c r="F9" s="13">
        <v>11256</v>
      </c>
      <c r="G9" s="13">
        <v>41685</v>
      </c>
      <c r="H9" s="13">
        <v>10694</v>
      </c>
      <c r="I9" s="13">
        <v>11979</v>
      </c>
      <c r="J9" s="13">
        <v>11494</v>
      </c>
      <c r="K9" s="13">
        <v>6844.36</v>
      </c>
      <c r="L9" s="13">
        <v>13695</v>
      </c>
      <c r="M9" s="13">
        <v>5975</v>
      </c>
      <c r="N9" s="13">
        <v>9048</v>
      </c>
      <c r="O9" s="13">
        <v>26527</v>
      </c>
      <c r="P9" s="13">
        <v>37683</v>
      </c>
      <c r="Q9" s="13">
        <v>13342</v>
      </c>
      <c r="R9" s="13">
        <v>6171</v>
      </c>
      <c r="S9" s="13">
        <v>5526</v>
      </c>
      <c r="T9" s="13">
        <v>11110</v>
      </c>
      <c r="U9" s="13">
        <v>16191</v>
      </c>
      <c r="V9" s="13">
        <v>9300</v>
      </c>
      <c r="W9" s="13">
        <v>3975</v>
      </c>
      <c r="X9" s="13">
        <v>2963</v>
      </c>
      <c r="Y9" s="13">
        <v>13148</v>
      </c>
      <c r="Z9" s="13">
        <v>1732</v>
      </c>
      <c r="AA9" s="8">
        <v>19477</v>
      </c>
      <c r="AB9" s="8">
        <v>4432</v>
      </c>
      <c r="AC9" s="8">
        <v>2880</v>
      </c>
      <c r="AD9" s="8">
        <v>4155</v>
      </c>
      <c r="AE9" s="8">
        <v>6653</v>
      </c>
      <c r="AF9" s="8">
        <v>6040</v>
      </c>
      <c r="AG9" s="8">
        <v>5017</v>
      </c>
      <c r="AH9" s="8">
        <v>4899</v>
      </c>
      <c r="AI9" s="8">
        <v>3740</v>
      </c>
      <c r="AJ9" s="8">
        <v>6121</v>
      </c>
      <c r="AK9" s="8">
        <v>7300</v>
      </c>
      <c r="AL9" s="8">
        <v>4089</v>
      </c>
      <c r="AM9" s="8">
        <v>6141</v>
      </c>
      <c r="AN9" s="8">
        <v>1940</v>
      </c>
      <c r="AO9" s="8">
        <v>12218</v>
      </c>
      <c r="AP9" s="8">
        <v>14339</v>
      </c>
      <c r="AQ9" s="8">
        <v>12961</v>
      </c>
      <c r="AR9" s="8">
        <v>4418.12</v>
      </c>
      <c r="AS9" s="8">
        <v>2121.5</v>
      </c>
      <c r="AT9" s="8">
        <v>5353.51</v>
      </c>
      <c r="AU9" s="3">
        <v>3926</v>
      </c>
      <c r="AV9" s="3">
        <v>1610.7</v>
      </c>
      <c r="AW9" s="8">
        <v>6905</v>
      </c>
      <c r="AX9" s="8">
        <v>3256.62</v>
      </c>
      <c r="AY9" s="8">
        <v>3070.9</v>
      </c>
      <c r="AZ9" s="8">
        <v>2754</v>
      </c>
      <c r="BA9" s="8">
        <v>3744</v>
      </c>
      <c r="BB9" s="8">
        <v>23217</v>
      </c>
      <c r="BC9" s="8">
        <v>3118</v>
      </c>
      <c r="BD9" s="8">
        <v>3780</v>
      </c>
      <c r="BE9" s="8">
        <v>6972</v>
      </c>
      <c r="BF9" s="8">
        <v>7754</v>
      </c>
      <c r="BG9" s="8">
        <v>2092</v>
      </c>
      <c r="BH9" s="8">
        <v>2337</v>
      </c>
      <c r="BI9" s="8">
        <v>2103</v>
      </c>
      <c r="BJ9" s="8">
        <v>3105.53</v>
      </c>
      <c r="BK9" s="8">
        <v>1901</v>
      </c>
      <c r="BL9" s="8">
        <v>4175</v>
      </c>
      <c r="BM9" s="8">
        <v>4850</v>
      </c>
      <c r="BN9" s="8">
        <v>12928</v>
      </c>
      <c r="BO9" s="8">
        <v>5958</v>
      </c>
      <c r="BP9" s="8">
        <v>5082</v>
      </c>
      <c r="BQ9" s="8">
        <v>4697</v>
      </c>
      <c r="BR9" s="8">
        <v>3465</v>
      </c>
      <c r="BS9" s="8">
        <v>5553</v>
      </c>
      <c r="BT9" s="8">
        <v>4126</v>
      </c>
      <c r="BU9" s="8">
        <v>1576</v>
      </c>
      <c r="BV9" s="8">
        <v>3046</v>
      </c>
      <c r="BW9" s="8">
        <v>3567</v>
      </c>
      <c r="BX9" s="8">
        <v>2795</v>
      </c>
      <c r="BY9" s="8">
        <v>2552</v>
      </c>
      <c r="BZ9" s="8">
        <v>2785</v>
      </c>
      <c r="CA9" s="8">
        <v>72137</v>
      </c>
      <c r="CB9" s="3">
        <v>35231.449999999997</v>
      </c>
      <c r="CC9" s="3">
        <v>4818</v>
      </c>
      <c r="CD9" s="3">
        <v>3040.56</v>
      </c>
      <c r="CE9" s="3">
        <v>6117</v>
      </c>
      <c r="CF9" s="3">
        <v>3081.41</v>
      </c>
      <c r="CG9" s="3">
        <v>5452.72</v>
      </c>
      <c r="CH9" s="3">
        <v>2258.13</v>
      </c>
      <c r="CI9" s="3">
        <v>6980.3</v>
      </c>
      <c r="CJ9" s="3">
        <v>2987.03</v>
      </c>
      <c r="CK9" s="3">
        <v>3546.4</v>
      </c>
      <c r="CL9" s="3">
        <v>5605</v>
      </c>
      <c r="CM9" s="3">
        <v>2505.2399999999998</v>
      </c>
      <c r="CN9" s="3">
        <v>3589.05</v>
      </c>
      <c r="CO9" s="3">
        <v>2081.6999999999998</v>
      </c>
      <c r="CP9" s="3">
        <v>3909</v>
      </c>
      <c r="CQ9" s="3">
        <v>2236</v>
      </c>
      <c r="CR9" s="3">
        <v>2095.5</v>
      </c>
      <c r="CS9" s="3">
        <v>1841</v>
      </c>
      <c r="CT9" s="4">
        <v>24051.85</v>
      </c>
      <c r="CU9" s="4">
        <v>8250</v>
      </c>
      <c r="CV9" s="5">
        <v>4159</v>
      </c>
      <c r="CW9" s="5">
        <v>3260</v>
      </c>
      <c r="CX9" s="5">
        <v>3259</v>
      </c>
      <c r="CY9" s="5">
        <v>1662</v>
      </c>
      <c r="CZ9" s="5">
        <v>2614</v>
      </c>
      <c r="DA9" s="5">
        <v>2785</v>
      </c>
      <c r="DB9" s="4">
        <v>12182</v>
      </c>
      <c r="DC9" s="5">
        <v>2660.0250000000001</v>
      </c>
      <c r="DD9" s="5">
        <v>4341.6023999999998</v>
      </c>
      <c r="DE9" s="5">
        <v>2508.8328000000001</v>
      </c>
      <c r="DF9" s="5">
        <v>1379.44</v>
      </c>
      <c r="DG9" s="5">
        <v>1539.1745000000001</v>
      </c>
    </row>
    <row r="10" spans="1:111">
      <c r="A10" s="5">
        <v>2017</v>
      </c>
      <c r="B10" s="5">
        <v>136327</v>
      </c>
      <c r="C10" s="5">
        <v>99528</v>
      </c>
      <c r="D10" s="5">
        <v>19110</v>
      </c>
      <c r="E10" s="5">
        <v>16689</v>
      </c>
      <c r="F10" s="5">
        <v>11452</v>
      </c>
      <c r="G10" s="5">
        <v>41449</v>
      </c>
      <c r="H10" s="5">
        <v>11369</v>
      </c>
      <c r="I10" s="5">
        <v>12434</v>
      </c>
      <c r="J10" s="5">
        <v>11925</v>
      </c>
      <c r="K10" s="5">
        <v>7270.21</v>
      </c>
      <c r="L10" s="5">
        <v>14476</v>
      </c>
      <c r="M10" s="5">
        <v>6076</v>
      </c>
      <c r="N10" s="5">
        <v>9497.19</v>
      </c>
      <c r="O10" s="5">
        <v>27506</v>
      </c>
      <c r="P10" s="13">
        <v>49041</v>
      </c>
      <c r="Q10" s="13">
        <v>14313</v>
      </c>
      <c r="R10" s="13">
        <v>6436</v>
      </c>
      <c r="S10" s="13">
        <v>5827</v>
      </c>
      <c r="T10" s="13">
        <v>11549</v>
      </c>
      <c r="U10" s="13">
        <v>16405</v>
      </c>
      <c r="V10" s="13">
        <v>9811</v>
      </c>
      <c r="W10" s="13">
        <v>4248</v>
      </c>
      <c r="X10" s="13">
        <v>3030</v>
      </c>
      <c r="Y10" s="13">
        <v>14752</v>
      </c>
      <c r="Z10" s="13">
        <v>1778</v>
      </c>
      <c r="AA10" s="8">
        <v>20115</v>
      </c>
      <c r="AB10" s="8">
        <v>4485</v>
      </c>
      <c r="AC10" s="8">
        <v>3846</v>
      </c>
      <c r="AD10" s="8">
        <v>4204</v>
      </c>
      <c r="AE10" s="8">
        <v>6886</v>
      </c>
      <c r="AF10" s="8">
        <v>6045</v>
      </c>
      <c r="AG10" s="8">
        <v>5200</v>
      </c>
      <c r="AH10" s="8">
        <v>5033</v>
      </c>
      <c r="AI10" s="8">
        <v>3940</v>
      </c>
      <c r="AJ10" s="8">
        <v>6253</v>
      </c>
      <c r="AK10" s="8">
        <v>7649</v>
      </c>
      <c r="AL10" s="8">
        <v>4230</v>
      </c>
      <c r="AM10" s="8">
        <v>6381</v>
      </c>
      <c r="AN10" s="8">
        <v>1975</v>
      </c>
      <c r="AO10" s="8">
        <v>12360</v>
      </c>
      <c r="AP10" s="8">
        <v>14401</v>
      </c>
      <c r="AQ10" s="8">
        <v>14765</v>
      </c>
      <c r="AR10" s="8">
        <v>4495.8900000000003</v>
      </c>
      <c r="AS10" s="8">
        <v>2179.98</v>
      </c>
      <c r="AT10" s="8">
        <v>5883.15</v>
      </c>
      <c r="AU10" s="3">
        <v>4001</v>
      </c>
      <c r="AV10" s="3">
        <v>1841.58</v>
      </c>
      <c r="AW10" s="8">
        <v>9784</v>
      </c>
      <c r="AX10" s="8">
        <v>3403.83</v>
      </c>
      <c r="AY10" s="8">
        <v>3235.75</v>
      </c>
      <c r="AZ10" s="8">
        <v>4190.6400000000003</v>
      </c>
      <c r="BA10" s="8">
        <v>3844</v>
      </c>
      <c r="BB10" s="8">
        <v>24842</v>
      </c>
      <c r="BC10" s="8">
        <v>3372.49</v>
      </c>
      <c r="BD10" s="8">
        <v>3963</v>
      </c>
      <c r="BE10" s="8">
        <v>7185</v>
      </c>
      <c r="BF10" s="8">
        <v>7408</v>
      </c>
      <c r="BG10" s="8">
        <v>2135</v>
      </c>
      <c r="BH10" s="8">
        <v>2630</v>
      </c>
      <c r="BI10" s="8">
        <v>2156</v>
      </c>
      <c r="BJ10" s="8">
        <v>3196.35</v>
      </c>
      <c r="BK10" s="8">
        <v>1905</v>
      </c>
      <c r="BL10" s="8">
        <v>4294</v>
      </c>
      <c r="BM10" s="8">
        <v>4862</v>
      </c>
      <c r="BN10" s="8">
        <v>14877</v>
      </c>
      <c r="BO10" s="8">
        <v>6136</v>
      </c>
      <c r="BP10" s="8">
        <v>5406</v>
      </c>
      <c r="BQ10" s="8">
        <v>7748</v>
      </c>
      <c r="BR10" s="8">
        <v>3650</v>
      </c>
      <c r="BS10" s="8">
        <v>5875</v>
      </c>
      <c r="BT10" s="8">
        <v>4418</v>
      </c>
      <c r="BU10" s="8">
        <v>1576</v>
      </c>
      <c r="BV10" s="8">
        <v>3083</v>
      </c>
      <c r="BW10" s="8">
        <v>3621</v>
      </c>
      <c r="BX10" s="8">
        <v>2684</v>
      </c>
      <c r="BY10" s="8">
        <v>2563</v>
      </c>
      <c r="BZ10" s="8">
        <v>2831</v>
      </c>
      <c r="CA10" s="8">
        <v>74237</v>
      </c>
      <c r="CB10" s="3">
        <v>36869.69</v>
      </c>
      <c r="CC10" s="3">
        <v>5094.95</v>
      </c>
      <c r="CD10" s="3">
        <v>3155.02</v>
      </c>
      <c r="CE10" s="3">
        <v>6902</v>
      </c>
      <c r="CF10" s="3">
        <v>3600.2</v>
      </c>
      <c r="CG10" s="3">
        <v>5994.26</v>
      </c>
      <c r="CH10" s="3">
        <v>2355.46</v>
      </c>
      <c r="CI10" s="3">
        <v>6655.95</v>
      </c>
      <c r="CJ10" s="3">
        <v>3076.55</v>
      </c>
      <c r="CK10" s="3">
        <v>3810.21</v>
      </c>
      <c r="CL10" s="3">
        <v>6177</v>
      </c>
      <c r="CM10" s="3">
        <v>2603.2399999999998</v>
      </c>
      <c r="CN10" s="3">
        <v>3995.22</v>
      </c>
      <c r="CO10" s="3">
        <v>2695.34</v>
      </c>
      <c r="CP10" s="3">
        <v>4258</v>
      </c>
      <c r="CQ10" s="3">
        <v>2301</v>
      </c>
      <c r="CR10" s="3">
        <v>2183</v>
      </c>
      <c r="CS10" s="3">
        <v>1841</v>
      </c>
      <c r="CT10" s="4">
        <v>30037.98</v>
      </c>
      <c r="CU10" s="4">
        <v>7917</v>
      </c>
      <c r="CV10" s="5">
        <v>4204</v>
      </c>
      <c r="CW10" s="5">
        <v>3645</v>
      </c>
      <c r="CX10" s="5">
        <v>3744</v>
      </c>
      <c r="CY10" s="5">
        <v>1775</v>
      </c>
      <c r="CZ10" s="5">
        <v>2929</v>
      </c>
      <c r="DA10" s="5">
        <v>2969</v>
      </c>
      <c r="DB10" s="4">
        <v>14684</v>
      </c>
      <c r="DC10" s="5">
        <v>2698.45</v>
      </c>
      <c r="DD10" s="5">
        <v>5309.2842000000001</v>
      </c>
      <c r="DE10" s="5">
        <v>2522.8000000000002</v>
      </c>
      <c r="DF10" s="5">
        <v>1452.6</v>
      </c>
      <c r="DG10" s="5">
        <v>1538.8932</v>
      </c>
    </row>
    <row r="11" spans="1:111">
      <c r="A11" s="5">
        <v>2018</v>
      </c>
      <c r="B11" s="5">
        <v>139427</v>
      </c>
      <c r="C11" s="5">
        <v>100959</v>
      </c>
      <c r="D11" s="5">
        <v>19316</v>
      </c>
      <c r="E11" s="5">
        <v>16888</v>
      </c>
      <c r="F11" s="5">
        <v>12905</v>
      </c>
      <c r="G11" s="5">
        <v>41909</v>
      </c>
      <c r="H11" s="5">
        <v>11836</v>
      </c>
      <c r="I11" s="5">
        <v>12680</v>
      </c>
      <c r="J11" s="5">
        <v>12259</v>
      </c>
      <c r="K11" s="5">
        <v>7710</v>
      </c>
      <c r="L11" s="5">
        <v>14918</v>
      </c>
      <c r="M11" s="5">
        <v>6157</v>
      </c>
      <c r="N11" s="5">
        <v>10041</v>
      </c>
      <c r="O11" s="5">
        <v>28140</v>
      </c>
      <c r="P11" s="13">
        <v>50787</v>
      </c>
      <c r="Q11" s="13">
        <v>16605</v>
      </c>
      <c r="R11" s="13">
        <v>6709</v>
      </c>
      <c r="S11" s="13">
        <v>6154</v>
      </c>
      <c r="T11" s="13">
        <v>12311</v>
      </c>
      <c r="U11" s="13">
        <v>16642</v>
      </c>
      <c r="V11" s="13">
        <v>10445</v>
      </c>
      <c r="W11" s="13">
        <v>4369</v>
      </c>
      <c r="X11" s="13">
        <v>3220</v>
      </c>
      <c r="Y11" s="13">
        <v>13789</v>
      </c>
      <c r="Z11" s="13">
        <v>1846</v>
      </c>
      <c r="AA11" s="8">
        <v>22893</v>
      </c>
      <c r="AB11" s="8">
        <v>4660</v>
      </c>
      <c r="AC11" s="8">
        <v>4132</v>
      </c>
      <c r="AD11" s="8">
        <v>4235</v>
      </c>
      <c r="AE11" s="8">
        <v>7076</v>
      </c>
      <c r="AF11" s="8">
        <v>6872</v>
      </c>
      <c r="AG11" s="8">
        <v>6472</v>
      </c>
      <c r="AH11" s="8">
        <v>5212</v>
      </c>
      <c r="AI11" s="8">
        <v>4138</v>
      </c>
      <c r="AJ11" s="8">
        <v>6335</v>
      </c>
      <c r="AK11" s="8">
        <v>7871</v>
      </c>
      <c r="AL11" s="8">
        <v>4344</v>
      </c>
      <c r="AM11" s="8">
        <v>7350</v>
      </c>
      <c r="AN11" s="8">
        <v>2027</v>
      </c>
      <c r="AO11" s="8">
        <v>4258</v>
      </c>
      <c r="AP11" s="8">
        <v>14528</v>
      </c>
      <c r="AQ11" s="8">
        <v>15545</v>
      </c>
      <c r="AR11" s="8">
        <v>4551.43</v>
      </c>
      <c r="AS11" s="8">
        <v>2406</v>
      </c>
      <c r="AT11" s="8">
        <v>7211</v>
      </c>
      <c r="AU11" s="3">
        <v>4485</v>
      </c>
      <c r="AV11" s="3">
        <v>2161.21</v>
      </c>
      <c r="AW11" s="8">
        <v>10474</v>
      </c>
      <c r="AX11" s="8">
        <v>3455.14</v>
      </c>
      <c r="AY11" s="8">
        <v>3961</v>
      </c>
      <c r="AZ11" s="8">
        <v>4545</v>
      </c>
      <c r="BA11" s="8">
        <v>3962</v>
      </c>
      <c r="BB11" s="8">
        <v>28558</v>
      </c>
      <c r="BC11" s="8">
        <v>3445.69</v>
      </c>
      <c r="BD11" s="8">
        <v>4714</v>
      </c>
      <c r="BE11" s="8">
        <v>7299</v>
      </c>
      <c r="BF11" s="8">
        <v>7710</v>
      </c>
      <c r="BG11" s="8">
        <v>2713</v>
      </c>
      <c r="BH11" s="8">
        <v>2763</v>
      </c>
      <c r="BI11" s="8">
        <v>2181</v>
      </c>
      <c r="BJ11" s="8">
        <v>3252</v>
      </c>
      <c r="BK11" s="8">
        <v>1519</v>
      </c>
      <c r="BL11" s="8">
        <v>4407</v>
      </c>
      <c r="BM11" s="8">
        <v>5395</v>
      </c>
      <c r="BN11" s="8">
        <v>15157</v>
      </c>
      <c r="BO11" s="8">
        <v>6223</v>
      </c>
      <c r="BP11" s="8">
        <v>5406</v>
      </c>
      <c r="BQ11" s="8">
        <v>7842</v>
      </c>
      <c r="BR11" s="8">
        <v>3865</v>
      </c>
      <c r="BS11" s="8">
        <v>6089</v>
      </c>
      <c r="BT11" s="8">
        <v>4663</v>
      </c>
      <c r="BU11" s="8">
        <v>1591</v>
      </c>
      <c r="BV11" s="8">
        <v>3291</v>
      </c>
      <c r="BW11" s="8">
        <v>3658</v>
      </c>
      <c r="BX11" s="8">
        <v>2714</v>
      </c>
      <c r="BY11" s="8">
        <v>2563</v>
      </c>
      <c r="BZ11" s="8">
        <v>2841</v>
      </c>
      <c r="CA11" s="8">
        <v>82916</v>
      </c>
      <c r="CB11" s="3">
        <v>38499.1</v>
      </c>
      <c r="CC11" s="3">
        <v>5378</v>
      </c>
      <c r="CD11" s="3">
        <v>3280.35</v>
      </c>
      <c r="CE11" s="3">
        <v>7607.11</v>
      </c>
      <c r="CF11" s="3">
        <v>3745.85</v>
      </c>
      <c r="CG11" s="3">
        <v>6362.25</v>
      </c>
      <c r="CH11" s="3">
        <v>2525.02</v>
      </c>
      <c r="CI11" s="3">
        <v>7044.32</v>
      </c>
      <c r="CJ11" s="3">
        <v>3442.33</v>
      </c>
      <c r="CK11" s="3">
        <v>4035.08</v>
      </c>
      <c r="CL11" s="3">
        <v>6732</v>
      </c>
      <c r="CM11" s="3">
        <v>2861.39</v>
      </c>
      <c r="CN11" s="3">
        <v>5249.45</v>
      </c>
      <c r="CO11" s="3">
        <v>3055.95</v>
      </c>
      <c r="CP11" s="3">
        <v>4417.75</v>
      </c>
      <c r="CQ11" s="3">
        <v>2370.3200000000002</v>
      </c>
      <c r="CR11" s="3">
        <v>2198</v>
      </c>
      <c r="CS11" s="3">
        <v>1841</v>
      </c>
      <c r="CT11" s="4">
        <v>23252.78</v>
      </c>
      <c r="CU11" s="4">
        <v>8598</v>
      </c>
      <c r="CV11" s="5">
        <v>4322</v>
      </c>
      <c r="CW11" s="5">
        <v>3910</v>
      </c>
      <c r="CX11" s="5">
        <v>4094</v>
      </c>
      <c r="CY11" s="5">
        <v>1811</v>
      </c>
      <c r="CZ11" s="5">
        <v>3337</v>
      </c>
      <c r="DA11" s="5">
        <v>3089</v>
      </c>
      <c r="DB11" s="4">
        <v>14800</v>
      </c>
      <c r="DC11" s="5">
        <v>2051.4699999999998</v>
      </c>
      <c r="DD11" s="5">
        <v>5442.2340000000004</v>
      </c>
      <c r="DE11" s="5">
        <v>2601.2280000000001</v>
      </c>
      <c r="DF11" s="5">
        <v>1692.47</v>
      </c>
      <c r="DG11" s="5">
        <v>1966.3848</v>
      </c>
    </row>
    <row r="12" spans="1:111">
      <c r="A12" s="5">
        <v>2019</v>
      </c>
      <c r="B12" s="5">
        <v>157785</v>
      </c>
      <c r="C12" s="5">
        <v>101327</v>
      </c>
      <c r="D12" s="5">
        <v>19538</v>
      </c>
      <c r="E12" s="5">
        <v>17425</v>
      </c>
      <c r="F12" s="5">
        <v>13176</v>
      </c>
      <c r="G12" s="5">
        <v>42105</v>
      </c>
      <c r="H12" s="5">
        <v>12298</v>
      </c>
      <c r="I12" s="5">
        <v>12947</v>
      </c>
      <c r="J12" s="5">
        <v>12766</v>
      </c>
      <c r="K12" s="5">
        <v>7951</v>
      </c>
      <c r="L12" s="5">
        <v>15351</v>
      </c>
      <c r="M12" s="5">
        <v>6231</v>
      </c>
      <c r="N12" s="89" cm="1">
        <f t="array" ref="N12">TREND(N3:N11,A3:A11,A12)</f>
        <v>10311.33444444451</v>
      </c>
      <c r="O12" s="5">
        <v>29001</v>
      </c>
      <c r="P12" s="13">
        <v>51607</v>
      </c>
      <c r="Q12" s="13">
        <v>17238</v>
      </c>
      <c r="R12" s="13">
        <v>7072</v>
      </c>
      <c r="S12" s="13">
        <v>6206</v>
      </c>
      <c r="T12" s="13">
        <v>12853</v>
      </c>
      <c r="U12" s="13">
        <v>16727</v>
      </c>
      <c r="V12" s="13">
        <v>10697</v>
      </c>
      <c r="W12" s="13">
        <v>4526</v>
      </c>
      <c r="X12" s="13">
        <v>3391</v>
      </c>
      <c r="Y12" s="13">
        <v>14146</v>
      </c>
      <c r="Z12" s="13">
        <v>1904</v>
      </c>
      <c r="AA12" s="8">
        <v>23382</v>
      </c>
      <c r="AB12" s="8">
        <v>4707</v>
      </c>
      <c r="AC12" s="8">
        <v>4317</v>
      </c>
      <c r="AD12" s="8">
        <v>4244</v>
      </c>
      <c r="AE12" s="8">
        <v>7302</v>
      </c>
      <c r="AF12" s="8">
        <v>7245</v>
      </c>
      <c r="AG12" s="8">
        <v>6478</v>
      </c>
      <c r="AH12" s="8">
        <v>5747</v>
      </c>
      <c r="AI12" s="8">
        <v>4200</v>
      </c>
      <c r="AJ12" s="8">
        <v>6518</v>
      </c>
      <c r="AK12" s="8">
        <v>8198</v>
      </c>
      <c r="AL12" s="8">
        <v>4433</v>
      </c>
      <c r="AM12" s="8">
        <v>7370</v>
      </c>
      <c r="AN12" s="8">
        <v>2156</v>
      </c>
      <c r="AO12" s="8">
        <v>5468</v>
      </c>
      <c r="AP12" s="8">
        <v>14613</v>
      </c>
      <c r="AQ12" s="8">
        <v>14824</v>
      </c>
      <c r="AR12" s="8">
        <v>5074.82</v>
      </c>
      <c r="AS12" s="8">
        <v>3662</v>
      </c>
      <c r="AT12" s="8">
        <v>7629</v>
      </c>
      <c r="AU12" s="3">
        <v>4558</v>
      </c>
      <c r="AV12" s="3">
        <v>2218.66</v>
      </c>
      <c r="AW12" s="8">
        <v>10854</v>
      </c>
      <c r="AX12" s="8">
        <v>3541.88</v>
      </c>
      <c r="AY12" s="8">
        <v>4238</v>
      </c>
      <c r="AZ12" s="8">
        <v>4982</v>
      </c>
      <c r="BA12" s="8">
        <v>4065</v>
      </c>
      <c r="BB12" s="8">
        <v>32513</v>
      </c>
      <c r="BC12" s="8">
        <v>3516</v>
      </c>
      <c r="BD12" s="8">
        <v>4834</v>
      </c>
      <c r="BE12" s="8">
        <v>7223</v>
      </c>
      <c r="BF12" s="8">
        <v>8341</v>
      </c>
      <c r="BG12" s="8">
        <v>1585</v>
      </c>
      <c r="BH12" s="8">
        <v>2679</v>
      </c>
      <c r="BI12" s="8">
        <v>2214</v>
      </c>
      <c r="BJ12" s="8">
        <v>3519</v>
      </c>
      <c r="BK12" s="8">
        <v>1541</v>
      </c>
      <c r="BL12" s="8">
        <v>4415</v>
      </c>
      <c r="BM12" s="8">
        <v>2263</v>
      </c>
      <c r="BN12" s="8">
        <v>15633</v>
      </c>
      <c r="BO12" s="8">
        <v>6299</v>
      </c>
      <c r="BP12" s="8">
        <v>5235</v>
      </c>
      <c r="BQ12" s="8">
        <v>8229</v>
      </c>
      <c r="BR12" s="8">
        <v>3865</v>
      </c>
      <c r="BS12" s="8">
        <v>6273</v>
      </c>
      <c r="BT12" s="8">
        <v>4673</v>
      </c>
      <c r="BU12" s="8">
        <v>1599</v>
      </c>
      <c r="BV12" s="8">
        <v>3293</v>
      </c>
      <c r="BW12" s="8">
        <v>3672</v>
      </c>
      <c r="BX12" s="8">
        <v>2751</v>
      </c>
      <c r="BY12" s="8">
        <v>2582</v>
      </c>
      <c r="BZ12" s="8">
        <v>2139</v>
      </c>
      <c r="CA12" s="8">
        <v>87303</v>
      </c>
      <c r="CB12" s="3">
        <v>41266.49</v>
      </c>
      <c r="CC12" s="3">
        <v>5657.6</v>
      </c>
      <c r="CD12" s="3">
        <v>3392.02</v>
      </c>
      <c r="CE12" s="3">
        <v>7872.75</v>
      </c>
      <c r="CF12" s="3">
        <v>3911.23</v>
      </c>
      <c r="CG12" s="3">
        <v>6624.39</v>
      </c>
      <c r="CH12" s="3">
        <v>3945.99</v>
      </c>
      <c r="CI12" s="3">
        <v>6172.26</v>
      </c>
      <c r="CJ12" s="3">
        <v>3756.17</v>
      </c>
      <c r="CK12" s="3">
        <v>7907</v>
      </c>
      <c r="CL12" s="3">
        <v>7127</v>
      </c>
      <c r="CM12" s="3">
        <v>3068.73</v>
      </c>
      <c r="CN12" s="3">
        <v>6557.1</v>
      </c>
      <c r="CO12" s="3">
        <v>2806.13</v>
      </c>
      <c r="CP12" s="3">
        <v>4930.03</v>
      </c>
      <c r="CQ12" s="3">
        <v>2501</v>
      </c>
      <c r="CR12" s="3">
        <v>2351</v>
      </c>
      <c r="CS12" s="3">
        <v>1930.44</v>
      </c>
      <c r="CT12" s="4">
        <v>23373.68</v>
      </c>
      <c r="CU12" s="4">
        <v>9262</v>
      </c>
      <c r="CV12" s="5">
        <v>4455</v>
      </c>
      <c r="CW12" s="5">
        <v>4183</v>
      </c>
      <c r="CX12" s="5">
        <v>5207</v>
      </c>
      <c r="CY12" s="5">
        <v>1899</v>
      </c>
      <c r="CZ12" s="5">
        <v>3433</v>
      </c>
      <c r="DA12" s="5">
        <v>3021</v>
      </c>
      <c r="DB12" s="4">
        <v>14905</v>
      </c>
      <c r="DC12" s="5">
        <v>2069.3560000000002</v>
      </c>
      <c r="DD12" s="5">
        <v>6392.4659000000001</v>
      </c>
      <c r="DE12" s="5">
        <v>2711.0320000000002</v>
      </c>
      <c r="DF12" s="5">
        <v>1769.88</v>
      </c>
      <c r="DG12" s="5">
        <v>2058.7022000000002</v>
      </c>
    </row>
    <row r="13" spans="1:111">
      <c r="A13" s="5">
        <v>2020</v>
      </c>
      <c r="B13" s="13">
        <v>164611</v>
      </c>
      <c r="C13" s="66">
        <v>102297</v>
      </c>
      <c r="D13" s="66">
        <v>19889</v>
      </c>
      <c r="E13" s="66">
        <v>18006</v>
      </c>
      <c r="F13" s="66">
        <v>13435</v>
      </c>
      <c r="G13" s="66">
        <v>41500</v>
      </c>
      <c r="H13" s="66">
        <v>14545</v>
      </c>
      <c r="I13" s="66">
        <v>13212</v>
      </c>
      <c r="J13" s="66">
        <v>13414</v>
      </c>
      <c r="K13" s="66">
        <v>8303.94</v>
      </c>
      <c r="L13" s="66">
        <v>12854</v>
      </c>
      <c r="M13" s="66">
        <v>5919</v>
      </c>
      <c r="N13" s="66">
        <v>11616</v>
      </c>
      <c r="O13" s="66">
        <v>29528</v>
      </c>
      <c r="P13" s="4">
        <v>54259</v>
      </c>
      <c r="Q13" s="13">
        <v>17817</v>
      </c>
      <c r="R13" s="13">
        <v>7133</v>
      </c>
      <c r="S13" s="4">
        <v>6223</v>
      </c>
      <c r="T13" s="13">
        <v>13503</v>
      </c>
      <c r="U13" s="13">
        <v>16971</v>
      </c>
      <c r="V13" s="13">
        <v>10940</v>
      </c>
      <c r="W13" s="13">
        <v>4728</v>
      </c>
      <c r="X13" s="13">
        <v>3494</v>
      </c>
      <c r="Y13" s="13">
        <v>14568</v>
      </c>
      <c r="Z13" s="13">
        <v>1991</v>
      </c>
      <c r="AA13" s="8">
        <v>23851</v>
      </c>
      <c r="AB13" s="8">
        <v>4729</v>
      </c>
      <c r="AC13" s="8">
        <v>4589</v>
      </c>
      <c r="AD13" s="8">
        <v>4385</v>
      </c>
      <c r="AE13" s="8">
        <v>7438</v>
      </c>
      <c r="AF13" s="8">
        <v>7414</v>
      </c>
      <c r="AG13" s="8">
        <v>6621</v>
      </c>
      <c r="AH13" s="8">
        <v>5900</v>
      </c>
      <c r="AI13" s="8">
        <v>4340</v>
      </c>
      <c r="AJ13" s="8">
        <v>6726</v>
      </c>
      <c r="AK13" s="8">
        <v>11186</v>
      </c>
      <c r="AL13" s="8">
        <v>4538</v>
      </c>
      <c r="AM13" s="8">
        <v>7420</v>
      </c>
      <c r="AN13" s="8">
        <v>2249</v>
      </c>
      <c r="AO13" s="8">
        <v>6353</v>
      </c>
      <c r="AP13" s="8">
        <v>14624</v>
      </c>
      <c r="AQ13" s="8">
        <v>15583</v>
      </c>
      <c r="AR13" s="8">
        <v>6193.2</v>
      </c>
      <c r="AS13" s="8">
        <v>3668.19</v>
      </c>
      <c r="AT13" s="8">
        <v>7840</v>
      </c>
      <c r="AU13" s="3">
        <v>4162.7700000000004</v>
      </c>
      <c r="AV13" s="3">
        <v>2468.12</v>
      </c>
      <c r="AW13" s="8">
        <v>11451</v>
      </c>
      <c r="AX13" s="8">
        <v>3543.12</v>
      </c>
      <c r="AY13" s="8">
        <v>4291.38</v>
      </c>
      <c r="AZ13" s="8">
        <v>5172</v>
      </c>
      <c r="BA13" s="8">
        <v>5210</v>
      </c>
      <c r="BB13" s="8">
        <v>37238</v>
      </c>
      <c r="BC13" s="8">
        <v>3722</v>
      </c>
      <c r="BD13" s="8">
        <v>4922</v>
      </c>
      <c r="BE13" s="8">
        <v>7447</v>
      </c>
      <c r="BF13" s="8">
        <v>9120</v>
      </c>
      <c r="BG13" s="8">
        <v>1586</v>
      </c>
      <c r="BH13" s="8">
        <v>2782</v>
      </c>
      <c r="BI13" s="8">
        <v>2331</v>
      </c>
      <c r="BJ13" s="8">
        <v>3556</v>
      </c>
      <c r="BK13" s="8">
        <v>1410</v>
      </c>
      <c r="BL13" s="8">
        <v>4542</v>
      </c>
      <c r="BM13" s="8">
        <v>3477</v>
      </c>
      <c r="BN13" s="8">
        <v>16978</v>
      </c>
      <c r="BO13" s="8">
        <v>6642</v>
      </c>
      <c r="BP13" s="8">
        <v>6306</v>
      </c>
      <c r="BQ13" s="8">
        <v>8597</v>
      </c>
      <c r="BR13" s="8">
        <v>3960</v>
      </c>
      <c r="BS13" s="8">
        <v>6441</v>
      </c>
      <c r="BT13" s="8">
        <v>4779</v>
      </c>
      <c r="BU13" s="8">
        <v>1692</v>
      </c>
      <c r="BV13" s="8">
        <v>3625</v>
      </c>
      <c r="BW13" s="8">
        <v>3718</v>
      </c>
      <c r="BX13" s="8">
        <v>2837</v>
      </c>
      <c r="BY13" s="8">
        <v>2586</v>
      </c>
      <c r="BZ13" s="8">
        <v>2197</v>
      </c>
      <c r="CA13" s="8">
        <v>91873</v>
      </c>
      <c r="CB13" s="5">
        <v>42768.33</v>
      </c>
      <c r="CC13" s="5">
        <v>5848</v>
      </c>
      <c r="CD13" s="5">
        <v>3448.89</v>
      </c>
      <c r="CE13" s="5">
        <v>7951.21</v>
      </c>
      <c r="CF13" s="5">
        <v>4027.73</v>
      </c>
      <c r="CG13" s="5">
        <v>6957.16</v>
      </c>
      <c r="CH13" s="5">
        <v>4013.86</v>
      </c>
      <c r="CI13" s="5">
        <v>6390.84</v>
      </c>
      <c r="CJ13" s="5">
        <v>3904.31</v>
      </c>
      <c r="CK13" s="5">
        <v>7973.15</v>
      </c>
      <c r="CL13" s="5">
        <v>7458</v>
      </c>
      <c r="CM13" s="5">
        <v>3181.12</v>
      </c>
      <c r="CN13" s="5">
        <v>6902.26</v>
      </c>
      <c r="CO13" s="5">
        <v>2844.04</v>
      </c>
      <c r="CP13" s="5">
        <v>5780.23</v>
      </c>
      <c r="CQ13" s="5">
        <v>2592.65</v>
      </c>
      <c r="CR13" s="5">
        <v>2695.7</v>
      </c>
      <c r="CS13" s="5">
        <v>2019</v>
      </c>
      <c r="CT13" s="4">
        <v>25077.42</v>
      </c>
      <c r="CU13" s="4">
        <v>9369</v>
      </c>
      <c r="CV13" s="5">
        <v>4429</v>
      </c>
      <c r="CW13" s="5">
        <v>4413</v>
      </c>
      <c r="CX13" s="5">
        <v>5227</v>
      </c>
      <c r="CY13" s="5">
        <v>2017</v>
      </c>
      <c r="CZ13" s="5">
        <v>3548</v>
      </c>
      <c r="DA13" s="5">
        <v>3086</v>
      </c>
      <c r="DB13" s="4">
        <v>15015</v>
      </c>
      <c r="DC13" s="5">
        <v>2209.7339999999999</v>
      </c>
      <c r="DD13" s="5">
        <v>6516.9228000000003</v>
      </c>
      <c r="DE13" s="5">
        <v>2932.3</v>
      </c>
      <c r="DF13" s="5">
        <v>2085.39</v>
      </c>
      <c r="DG13" s="5">
        <v>2181.0544</v>
      </c>
    </row>
    <row r="14" spans="1:111">
      <c r="A14" s="5">
        <v>2021</v>
      </c>
      <c r="B14" s="5">
        <v>171215</v>
      </c>
      <c r="C14" s="5">
        <v>102876</v>
      </c>
      <c r="D14" s="5">
        <v>20239</v>
      </c>
      <c r="E14" s="5">
        <v>18421</v>
      </c>
      <c r="F14" s="5">
        <v>13700</v>
      </c>
      <c r="G14" s="5">
        <v>48010</v>
      </c>
      <c r="H14" s="5">
        <v>15047</v>
      </c>
      <c r="I14" s="5">
        <v>13401</v>
      </c>
      <c r="J14" s="5">
        <v>14027</v>
      </c>
      <c r="K14" s="83" cm="1">
        <f t="array" ref="K14">TREND(K3:K13,A3:A13,A14)</f>
        <v>9135.4180000000633</v>
      </c>
      <c r="L14" s="5">
        <v>13261</v>
      </c>
      <c r="M14" s="5">
        <v>6368</v>
      </c>
      <c r="N14" s="5">
        <v>11965.15</v>
      </c>
      <c r="O14" s="5">
        <v>30462</v>
      </c>
      <c r="P14" s="5">
        <v>55830</v>
      </c>
      <c r="Q14" s="5">
        <v>19238</v>
      </c>
      <c r="R14" s="5">
        <v>7420</v>
      </c>
      <c r="S14" s="5">
        <v>6245</v>
      </c>
      <c r="T14" s="5">
        <v>13732</v>
      </c>
      <c r="U14" s="5">
        <v>16589</v>
      </c>
      <c r="V14" s="5">
        <v>11199</v>
      </c>
      <c r="W14" s="5">
        <v>5094</v>
      </c>
      <c r="X14" s="5">
        <v>3588</v>
      </c>
      <c r="Y14" s="5">
        <v>15096</v>
      </c>
      <c r="Z14" s="5">
        <v>2043</v>
      </c>
      <c r="AA14" s="8">
        <v>25195</v>
      </c>
      <c r="AB14" s="8">
        <v>5435</v>
      </c>
      <c r="AC14" s="8">
        <v>4698</v>
      </c>
      <c r="AD14" s="8">
        <v>6162</v>
      </c>
      <c r="AE14" s="8">
        <v>7689</v>
      </c>
      <c r="AF14" s="8">
        <v>8031</v>
      </c>
      <c r="AG14" s="8">
        <v>6718</v>
      </c>
      <c r="AH14" s="8">
        <v>6351</v>
      </c>
      <c r="AI14" s="8">
        <v>4432</v>
      </c>
      <c r="AJ14" s="8">
        <v>6788</v>
      </c>
      <c r="AK14" s="8">
        <v>12696</v>
      </c>
      <c r="AL14" s="8">
        <v>5064</v>
      </c>
      <c r="AM14" s="8">
        <v>7985</v>
      </c>
      <c r="AN14" s="8">
        <v>2341</v>
      </c>
      <c r="AO14" s="8">
        <v>7058</v>
      </c>
      <c r="AP14" s="8">
        <v>14639</v>
      </c>
      <c r="AQ14" s="8">
        <v>16235</v>
      </c>
      <c r="AR14" s="8">
        <v>5981.8</v>
      </c>
      <c r="AS14" s="8">
        <v>3279.61</v>
      </c>
      <c r="AT14" s="8">
        <v>8135</v>
      </c>
      <c r="AU14" s="5">
        <v>4615.55</v>
      </c>
      <c r="AV14" s="5">
        <v>2660.46</v>
      </c>
      <c r="AW14" s="8">
        <v>11749</v>
      </c>
      <c r="AX14" s="8">
        <v>3663.73</v>
      </c>
      <c r="AY14" s="8">
        <v>4340.3999999999996</v>
      </c>
      <c r="AZ14" s="8">
        <v>5488</v>
      </c>
      <c r="BA14" s="8">
        <v>5375.69</v>
      </c>
      <c r="BB14" s="8">
        <v>39623</v>
      </c>
      <c r="BC14" s="8">
        <v>3813</v>
      </c>
      <c r="BD14" s="8">
        <v>5037</v>
      </c>
      <c r="BE14" s="8">
        <v>8597</v>
      </c>
      <c r="BF14" s="8">
        <v>9136</v>
      </c>
      <c r="BG14" s="8">
        <v>1646</v>
      </c>
      <c r="BH14" s="8">
        <v>2862</v>
      </c>
      <c r="BI14" s="8">
        <v>2833</v>
      </c>
      <c r="BJ14" s="8">
        <v>3701</v>
      </c>
      <c r="BK14" s="8">
        <v>1416</v>
      </c>
      <c r="BL14" s="8">
        <v>4542</v>
      </c>
      <c r="BM14" s="8">
        <v>3575</v>
      </c>
      <c r="BN14" s="8">
        <v>19530</v>
      </c>
      <c r="BO14" s="8">
        <v>6803</v>
      </c>
      <c r="BP14" s="8">
        <v>6310</v>
      </c>
      <c r="BQ14" s="8">
        <v>9532</v>
      </c>
      <c r="BR14" s="8">
        <v>3969</v>
      </c>
      <c r="BS14" s="8">
        <v>6649</v>
      </c>
      <c r="BT14" s="8">
        <v>4895</v>
      </c>
      <c r="BU14" s="8">
        <v>1773</v>
      </c>
      <c r="BV14" s="8">
        <v>3833</v>
      </c>
      <c r="BW14" s="8">
        <v>9561</v>
      </c>
      <c r="BX14" s="8">
        <v>2940</v>
      </c>
      <c r="BY14" s="8">
        <v>8226</v>
      </c>
      <c r="BZ14" s="8">
        <v>2219</v>
      </c>
      <c r="CA14" s="8">
        <v>94950</v>
      </c>
      <c r="CB14" s="5">
        <v>46538.64</v>
      </c>
      <c r="CC14" s="5">
        <v>5962.4</v>
      </c>
      <c r="CD14" s="5">
        <v>3516.92</v>
      </c>
      <c r="CE14" s="5">
        <v>8041.74</v>
      </c>
      <c r="CF14" s="5">
        <v>4101.6400000000003</v>
      </c>
      <c r="CG14" s="5">
        <v>7553.48</v>
      </c>
      <c r="CH14" s="5">
        <v>4114.63</v>
      </c>
      <c r="CI14" s="5">
        <v>6578.57</v>
      </c>
      <c r="CJ14" s="5">
        <v>4012.19</v>
      </c>
      <c r="CK14" s="5">
        <v>8033.74</v>
      </c>
      <c r="CL14" s="5">
        <v>9086</v>
      </c>
      <c r="CM14" s="5">
        <v>4351.25</v>
      </c>
      <c r="CN14" s="5">
        <v>7532.81</v>
      </c>
      <c r="CO14" s="5">
        <v>2941.36</v>
      </c>
      <c r="CP14" s="5">
        <v>6350</v>
      </c>
      <c r="CQ14" s="5">
        <v>2736.77</v>
      </c>
      <c r="CR14" s="5">
        <v>2791.6</v>
      </c>
      <c r="CS14" s="5">
        <v>2146</v>
      </c>
      <c r="CT14" s="13">
        <v>25361</v>
      </c>
      <c r="CU14" s="13">
        <v>9736</v>
      </c>
      <c r="CV14" s="5">
        <v>3111</v>
      </c>
      <c r="CW14" s="1">
        <v>4153.8900000000003</v>
      </c>
      <c r="CX14" s="83" cm="1">
        <f t="array" ref="CX14">TREND(CX3:CX13,A3:A13,A14)</f>
        <v>5293.7454545454821</v>
      </c>
      <c r="CY14" s="83" cm="1">
        <f t="array" ref="CY14">TREND(CY3:CY13,B3:B13,B14)</f>
        <v>2219.2951699775649</v>
      </c>
      <c r="CZ14" s="83" cm="1">
        <f t="array" ref="CZ14">TREND(CZ3:CZ13,C3:C13,C14)</f>
        <v>3239.9524526410241</v>
      </c>
      <c r="DA14" s="5">
        <v>2954.79</v>
      </c>
      <c r="DB14" s="5">
        <v>15121</v>
      </c>
      <c r="DC14" s="5">
        <v>2245.5059999999999</v>
      </c>
      <c r="DD14" s="5">
        <v>6512.2094999999999</v>
      </c>
      <c r="DE14" s="5">
        <v>3081.4</v>
      </c>
      <c r="DF14" s="5">
        <v>2067.54</v>
      </c>
      <c r="DG14" s="5">
        <v>2225.3672000000001</v>
      </c>
    </row>
    <row r="15" spans="1:11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1"/>
      <c r="CW15" s="2"/>
      <c r="CX15" s="91"/>
      <c r="CY15" s="5"/>
      <c r="CZ15" s="5"/>
      <c r="DA15" s="5"/>
      <c r="DB15" s="5"/>
      <c r="DC15" s="5"/>
      <c r="DD15" s="5"/>
      <c r="DE15" s="5"/>
      <c r="DF15" s="5"/>
      <c r="DG15" s="5"/>
    </row>
    <row r="16" spans="1:111">
      <c r="A16" s="5"/>
      <c r="B16" s="5"/>
      <c r="C16" s="5"/>
      <c r="D16" s="5"/>
      <c r="E16" s="5"/>
      <c r="F16" s="5"/>
      <c r="G16" s="5"/>
      <c r="H16" s="5"/>
      <c r="I16" s="5"/>
      <c r="J16" s="5"/>
      <c r="K16" s="91"/>
      <c r="L16" s="84"/>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Y16" s="5"/>
      <c r="CZ16" s="5"/>
      <c r="DA16" s="5"/>
      <c r="DB16" s="5"/>
      <c r="DC16" s="5"/>
      <c r="DD16" s="5"/>
      <c r="DE16" s="5"/>
      <c r="DF16" s="5"/>
      <c r="DG16" s="5"/>
    </row>
    <row r="17" spans="1:11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row>
    <row r="18" spans="1:11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row>
    <row r="19" spans="1:11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row>
    <row r="20" spans="1:11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row>
    <row r="21" spans="1:11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row>
    <row r="22" spans="1:11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row>
    <row r="23" spans="1:11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row>
    <row r="24" spans="1:11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row>
    <row r="25" spans="1:11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row>
    <row r="26" spans="1:11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row>
    <row r="27" spans="1:11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row>
    <row r="28" spans="1:11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row>
    <row r="29" spans="1:11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row>
    <row r="30" spans="1:11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row>
    <row r="31" spans="1:11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row>
    <row r="32" spans="1:11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row>
    <row r="33" spans="1:11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row>
    <row r="34" spans="1:11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row>
    <row r="35" spans="1:11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row>
    <row r="36" spans="1:11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row>
    <row r="37" spans="1:11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row>
    <row r="38" spans="1:11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row>
    <row r="39" spans="1:11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row>
    <row r="40" spans="1:11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row>
    <row r="41" spans="1:11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row>
    <row r="42" spans="1:11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row>
    <row r="43" spans="1:11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row>
    <row r="44" spans="1:11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row>
    <row r="45" spans="1:11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row>
    <row r="46" spans="1:11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row>
    <row r="47" spans="1:11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row>
    <row r="48" spans="1:11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row>
    <row r="49" spans="1:11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row>
    <row r="50" spans="1:11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row>
    <row r="51" spans="1:11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row>
    <row r="52" spans="1:11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row>
    <row r="53" spans="1:11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row>
    <row r="54" spans="1:11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row>
    <row r="55" spans="1:11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row>
    <row r="56" spans="1:11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row>
    <row r="57" spans="1:11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row>
    <row r="58" spans="1:11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row>
    <row r="59" spans="1:11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row>
    <row r="60" spans="1:11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row>
    <row r="61" spans="1:11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row>
    <row r="62" spans="1:11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row>
    <row r="63" spans="1:11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row>
    <row r="64" spans="1:11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row>
    <row r="65" spans="1:11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row>
    <row r="66" spans="1:11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row>
    <row r="67" spans="1:11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row>
    <row r="68" spans="1:11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row>
    <row r="69" spans="1:11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row>
    <row r="70" spans="1:11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row>
    <row r="71" spans="1:11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row>
    <row r="72" spans="1:11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row>
    <row r="73" spans="1:11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row>
    <row r="74" spans="1:11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row>
    <row r="75" spans="1:11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row>
    <row r="76" spans="1:11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row>
    <row r="77" spans="1:11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row>
    <row r="78" spans="1:11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row>
    <row r="79" spans="1:11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row>
    <row r="80" spans="1:11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row>
    <row r="81" spans="1:11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row>
    <row r="82" spans="1:11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row>
    <row r="83" spans="1:11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row>
    <row r="84" spans="1:11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row>
    <row r="85" spans="1:11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row>
    <row r="86" spans="1:11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row>
    <row r="87" spans="1:11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row>
    <row r="88" spans="1:11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row>
    <row r="89" spans="1:11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row>
    <row r="90" spans="1:11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row>
    <row r="91" spans="1:11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row>
    <row r="92" spans="1:11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row>
    <row r="93" spans="1:11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row>
    <row r="94" spans="1:11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row>
    <row r="95" spans="1:11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row>
    <row r="96" spans="1:11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row>
    <row r="97" spans="1:11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row>
    <row r="98" spans="1:11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row>
    <row r="99" spans="1:11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row>
    <row r="100" spans="1:11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row>
    <row r="101" spans="1:11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row>
    <row r="102" spans="1:11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row>
    <row r="103" spans="1:11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row>
    <row r="104" spans="1:11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row>
    <row r="105" spans="1:11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row>
    <row r="106" spans="1:11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row>
    <row r="107" spans="1:11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row>
    <row r="108" spans="1:11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row>
    <row r="109" spans="1:11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row>
    <row r="110" spans="1:11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row>
    <row r="111" spans="1: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row>
    <row r="112" spans="1:11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row>
    <row r="113" spans="1:11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row>
    <row r="114" spans="1:11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row>
    <row r="115" spans="1:11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row>
    <row r="116" spans="1:11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row>
    <row r="117" spans="1:11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row>
    <row r="118" spans="1:11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row>
    <row r="119" spans="1:11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row>
    <row r="120" spans="1:11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row>
    <row r="121" spans="1:11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row>
    <row r="122" spans="1:11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row>
    <row r="123" spans="1:11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row>
    <row r="124" spans="1:11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row>
    <row r="125" spans="1:11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row>
    <row r="126" spans="1:11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row>
    <row r="127" spans="1:11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row>
    <row r="128" spans="1:11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row>
    <row r="129" spans="1:11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row>
    <row r="130" spans="1:11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row>
    <row r="131" spans="1:11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row>
    <row r="132" spans="1:11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row>
    <row r="133" spans="1:11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row>
    <row r="134" spans="1:11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row>
    <row r="135" spans="1:11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row>
    <row r="136" spans="1:11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row>
    <row r="137" spans="1:11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row>
    <row r="138" spans="1:11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row>
    <row r="139" spans="1:11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row>
    <row r="140" spans="1:11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row>
    <row r="141" spans="1:11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row>
    <row r="142" spans="1:11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row>
    <row r="143" spans="1:11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row>
    <row r="144" spans="1:11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row>
    <row r="145" spans="1:11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row>
    <row r="146" spans="1:11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row>
    <row r="147" spans="1:11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row>
    <row r="148" spans="1:11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row>
    <row r="149" spans="1:11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row>
    <row r="150" spans="1:11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row>
    <row r="151" spans="1:11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row>
    <row r="152" spans="1:11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row>
    <row r="153" spans="1:11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row>
    <row r="154" spans="1:11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row>
    <row r="155" spans="1:11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row>
    <row r="156" spans="1:11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row>
    <row r="157" spans="1:11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row>
    <row r="158" spans="1:11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row>
    <row r="159" spans="1:11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row>
    <row r="160" spans="1:11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row>
    <row r="161" spans="1:11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row>
    <row r="162" spans="1:11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row>
    <row r="163" spans="1:11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row>
    <row r="164" spans="1:11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row>
    <row r="165" spans="1:11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row>
    <row r="166" spans="1:11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row>
    <row r="167" spans="1:11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row>
    <row r="168" spans="1:11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row>
    <row r="169" spans="1:11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row>
    <row r="170" spans="1:11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row>
    <row r="171" spans="1:11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row>
    <row r="172" spans="1:11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row>
    <row r="173" spans="1:11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row>
    <row r="174" spans="1:11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row>
    <row r="175" spans="1:11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row>
    <row r="176" spans="1:11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row>
    <row r="177" spans="1:11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row>
    <row r="178" spans="1:11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row>
    <row r="179" spans="1:11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row>
    <row r="180" spans="1:11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row>
    <row r="181" spans="1:11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row>
    <row r="182" spans="1:11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row>
    <row r="183" spans="1:11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row>
    <row r="184" spans="1:11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row>
    <row r="185" spans="1:11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row>
    <row r="186" spans="1:11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row>
    <row r="187" spans="1:11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row>
    <row r="188" spans="1:11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row>
    <row r="189" spans="1:11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row>
    <row r="190" spans="1:11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row>
    <row r="191" spans="1:11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row>
    <row r="192" spans="1:11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row>
    <row r="193" spans="1:11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row>
    <row r="194" spans="1:11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row>
    <row r="195" spans="1:11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row>
    <row r="196" spans="1:11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row>
    <row r="197" spans="1:11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row>
    <row r="198" spans="1:11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row>
    <row r="199" spans="1:11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row>
    <row r="200" spans="1:11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row>
    <row r="201" spans="1:11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row>
  </sheetData>
  <mergeCells count="9">
    <mergeCell ref="CT1:DA1"/>
    <mergeCell ref="BN1:BZ1"/>
    <mergeCell ref="C1:O1"/>
    <mergeCell ref="BB1:BM1"/>
    <mergeCell ref="DB1:DG1"/>
    <mergeCell ref="AA1:AP1"/>
    <mergeCell ref="AQ1:BA1"/>
    <mergeCell ref="CB1:CS1"/>
    <mergeCell ref="P1:Z1"/>
  </mergeCells>
  <phoneticPr fontId="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184"/>
  <sheetViews>
    <sheetView workbookViewId="0">
      <selection activeCell="P37" sqref="P37:Z37"/>
    </sheetView>
  </sheetViews>
  <sheetFormatPr defaultColWidth="8.77734375" defaultRowHeight="14.4"/>
  <cols>
    <col min="1" max="135" width="9" style="94" customWidth="1"/>
    <col min="136" max="138" width="10" style="94" customWidth="1"/>
    <col min="139" max="159" width="9" style="94" customWidth="1"/>
    <col min="160" max="162" width="10" style="94" customWidth="1"/>
    <col min="163" max="165" width="9" style="94" customWidth="1"/>
    <col min="166" max="166" width="10" style="94" customWidth="1"/>
    <col min="167" max="177" width="9" style="94" customWidth="1"/>
    <col min="178" max="16384" width="8.77734375" style="94"/>
  </cols>
  <sheetData>
    <row r="1" spans="1:177">
      <c r="A1" s="5" t="s">
        <v>150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row>
    <row r="2" spans="1:177" ht="28.8">
      <c r="A2" s="3" t="s">
        <v>214</v>
      </c>
      <c r="B2" s="5"/>
      <c r="C2" s="199" t="s">
        <v>1</v>
      </c>
      <c r="D2" s="199"/>
      <c r="E2" s="199"/>
      <c r="F2" s="199"/>
      <c r="G2" s="199"/>
      <c r="H2" s="199"/>
      <c r="I2" s="199"/>
      <c r="J2" s="199"/>
      <c r="K2" s="199"/>
      <c r="L2" s="199"/>
      <c r="M2" s="199"/>
      <c r="N2" s="199"/>
      <c r="O2" s="199"/>
      <c r="P2" s="199" t="s">
        <v>222</v>
      </c>
      <c r="Q2" s="199"/>
      <c r="R2" s="199"/>
      <c r="S2" s="199"/>
      <c r="T2" s="199"/>
      <c r="U2" s="199"/>
      <c r="V2" s="199"/>
      <c r="W2" s="199"/>
      <c r="X2" s="199"/>
      <c r="Y2" s="199"/>
      <c r="Z2" s="199"/>
      <c r="AA2" s="199" t="s">
        <v>3</v>
      </c>
      <c r="AB2" s="199"/>
      <c r="AC2" s="199"/>
      <c r="AD2" s="199"/>
      <c r="AE2" s="199"/>
      <c r="AF2" s="199"/>
      <c r="AG2" s="199"/>
      <c r="AH2" s="199"/>
      <c r="AI2" s="199"/>
      <c r="AJ2" s="199"/>
      <c r="AK2" s="199"/>
      <c r="AL2" s="199"/>
      <c r="AM2" s="199"/>
      <c r="AN2" s="199"/>
      <c r="AO2" s="199"/>
      <c r="AP2" s="199"/>
      <c r="AQ2" s="199" t="s">
        <v>132</v>
      </c>
      <c r="AR2" s="199"/>
      <c r="AS2" s="199"/>
      <c r="AT2" s="199"/>
      <c r="AU2" s="199"/>
      <c r="AV2" s="199"/>
      <c r="AW2" s="199"/>
      <c r="AX2" s="199"/>
      <c r="AY2" s="199"/>
      <c r="AZ2" s="199"/>
      <c r="BA2" s="199"/>
      <c r="BB2" s="199" t="s">
        <v>5</v>
      </c>
      <c r="BC2" s="199"/>
      <c r="BD2" s="199"/>
      <c r="BE2" s="199"/>
      <c r="BF2" s="199"/>
      <c r="BG2" s="199"/>
      <c r="BH2" s="199"/>
      <c r="BI2" s="199"/>
      <c r="BJ2" s="199"/>
      <c r="BK2" s="199"/>
      <c r="BL2" s="199"/>
      <c r="BM2" s="199"/>
      <c r="BN2" s="199" t="s">
        <v>6</v>
      </c>
      <c r="BO2" s="199"/>
      <c r="BP2" s="199"/>
      <c r="BQ2" s="199"/>
      <c r="BR2" s="199"/>
      <c r="BS2" s="199"/>
      <c r="BT2" s="199"/>
      <c r="BU2" s="199"/>
      <c r="BV2" s="199"/>
      <c r="BW2" s="199"/>
      <c r="BX2" s="199"/>
      <c r="BY2" s="199"/>
      <c r="BZ2" s="199"/>
      <c r="CA2" s="5"/>
      <c r="CB2" s="199" t="s">
        <v>7</v>
      </c>
      <c r="CC2" s="199"/>
      <c r="CD2" s="199"/>
      <c r="CE2" s="199"/>
      <c r="CF2" s="199"/>
      <c r="CG2" s="199"/>
      <c r="CH2" s="199"/>
      <c r="CI2" s="199"/>
      <c r="CJ2" s="199"/>
      <c r="CK2" s="199"/>
      <c r="CL2" s="199"/>
      <c r="CM2" s="199"/>
      <c r="CN2" s="199"/>
      <c r="CO2" s="199"/>
      <c r="CP2" s="199"/>
      <c r="CQ2" s="199"/>
      <c r="CR2" s="199"/>
      <c r="CS2" s="199"/>
      <c r="CT2" s="199" t="s">
        <v>8</v>
      </c>
      <c r="CU2" s="199"/>
      <c r="CV2" s="199"/>
      <c r="CW2" s="199"/>
      <c r="CX2" s="199"/>
      <c r="CY2" s="199"/>
      <c r="CZ2" s="199"/>
      <c r="DA2" s="199"/>
      <c r="DB2" s="199" t="s">
        <v>9</v>
      </c>
      <c r="DC2" s="199"/>
      <c r="DD2" s="199"/>
      <c r="DE2" s="199"/>
      <c r="DF2" s="199"/>
      <c r="DG2" s="199"/>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row>
    <row r="3" spans="1:177">
      <c r="A3" s="5"/>
      <c r="B3" s="5" t="s">
        <v>11</v>
      </c>
      <c r="C3" s="5" t="s">
        <v>12</v>
      </c>
      <c r="D3" s="5" t="s">
        <v>13</v>
      </c>
      <c r="E3" s="5" t="s">
        <v>14</v>
      </c>
      <c r="F3" s="5" t="s">
        <v>15</v>
      </c>
      <c r="G3" s="5" t="s">
        <v>16</v>
      </c>
      <c r="H3" s="5" t="s">
        <v>17</v>
      </c>
      <c r="I3" s="5" t="s">
        <v>18</v>
      </c>
      <c r="J3" s="5" t="s">
        <v>19</v>
      </c>
      <c r="K3" s="5" t="s">
        <v>20</v>
      </c>
      <c r="L3" s="5" t="s">
        <v>21</v>
      </c>
      <c r="M3" s="5" t="s">
        <v>22</v>
      </c>
      <c r="N3" s="5" t="s">
        <v>23</v>
      </c>
      <c r="O3" s="5" t="s">
        <v>24</v>
      </c>
      <c r="P3" s="5" t="s">
        <v>25</v>
      </c>
      <c r="Q3" s="5" t="s">
        <v>26</v>
      </c>
      <c r="R3" s="5" t="s">
        <v>27</v>
      </c>
      <c r="S3" s="5" t="s">
        <v>28</v>
      </c>
      <c r="T3" s="5" t="s">
        <v>29</v>
      </c>
      <c r="U3" s="5" t="s">
        <v>30</v>
      </c>
      <c r="V3" s="5" t="s">
        <v>31</v>
      </c>
      <c r="W3" s="5" t="s">
        <v>32</v>
      </c>
      <c r="X3" s="5" t="s">
        <v>33</v>
      </c>
      <c r="Y3" s="5" t="s">
        <v>34</v>
      </c>
      <c r="Z3" s="5" t="s">
        <v>35</v>
      </c>
      <c r="AA3" s="5" t="s">
        <v>36</v>
      </c>
      <c r="AB3" s="5" t="s">
        <v>133</v>
      </c>
      <c r="AC3" s="5" t="s">
        <v>49</v>
      </c>
      <c r="AD3" s="5" t="s">
        <v>47</v>
      </c>
      <c r="AE3" s="5" t="s">
        <v>38</v>
      </c>
      <c r="AF3" s="5" t="s">
        <v>46</v>
      </c>
      <c r="AG3" s="5" t="s">
        <v>39</v>
      </c>
      <c r="AH3" s="5" t="s">
        <v>45</v>
      </c>
      <c r="AI3" s="5" t="s">
        <v>48</v>
      </c>
      <c r="AJ3" s="5" t="s">
        <v>40</v>
      </c>
      <c r="AK3" s="5" t="s">
        <v>37</v>
      </c>
      <c r="AL3" s="5" t="s">
        <v>51</v>
      </c>
      <c r="AM3" s="5" t="s">
        <v>42</v>
      </c>
      <c r="AN3" s="5" t="s">
        <v>50</v>
      </c>
      <c r="AO3" s="5" t="s">
        <v>43</v>
      </c>
      <c r="AP3" s="5" t="s">
        <v>44</v>
      </c>
      <c r="AQ3" s="5" t="s">
        <v>52</v>
      </c>
      <c r="AR3" s="5" t="s">
        <v>53</v>
      </c>
      <c r="AS3" s="5" t="s">
        <v>54</v>
      </c>
      <c r="AT3" s="5" t="s">
        <v>55</v>
      </c>
      <c r="AU3" s="5" t="s">
        <v>56</v>
      </c>
      <c r="AV3" s="5" t="s">
        <v>57</v>
      </c>
      <c r="AW3" s="5" t="s">
        <v>58</v>
      </c>
      <c r="AX3" s="5" t="s">
        <v>59</v>
      </c>
      <c r="AY3" s="5" t="s">
        <v>60</v>
      </c>
      <c r="AZ3" s="5" t="s">
        <v>61</v>
      </c>
      <c r="BA3" s="5" t="s">
        <v>62</v>
      </c>
      <c r="BB3" s="5" t="s">
        <v>63</v>
      </c>
      <c r="BC3" s="5" t="s">
        <v>64</v>
      </c>
      <c r="BD3" s="5" t="s">
        <v>65</v>
      </c>
      <c r="BE3" s="5" t="s">
        <v>66</v>
      </c>
      <c r="BF3" s="5" t="s">
        <v>67</v>
      </c>
      <c r="BG3" s="5" t="s">
        <v>134</v>
      </c>
      <c r="BH3" s="5" t="s">
        <v>69</v>
      </c>
      <c r="BI3" s="5" t="s">
        <v>135</v>
      </c>
      <c r="BJ3" s="5" t="s">
        <v>71</v>
      </c>
      <c r="BK3" s="5" t="s">
        <v>72</v>
      </c>
      <c r="BL3" s="5" t="s">
        <v>73</v>
      </c>
      <c r="BM3" s="5" t="s">
        <v>74</v>
      </c>
      <c r="BN3" s="5" t="s">
        <v>75</v>
      </c>
      <c r="BO3" s="5" t="s">
        <v>76</v>
      </c>
      <c r="BP3" s="5" t="s">
        <v>77</v>
      </c>
      <c r="BQ3" s="5" t="s">
        <v>78</v>
      </c>
      <c r="BR3" s="5" t="s">
        <v>79</v>
      </c>
      <c r="BS3" s="5" t="s">
        <v>80</v>
      </c>
      <c r="BT3" s="5" t="s">
        <v>81</v>
      </c>
      <c r="BU3" s="5" t="s">
        <v>82</v>
      </c>
      <c r="BV3" s="5" t="s">
        <v>83</v>
      </c>
      <c r="BW3" s="5" t="s">
        <v>84</v>
      </c>
      <c r="BX3" s="5" t="s">
        <v>85</v>
      </c>
      <c r="BY3" s="5" t="s">
        <v>86</v>
      </c>
      <c r="BZ3" s="5" t="s">
        <v>87</v>
      </c>
      <c r="CA3" s="5" t="s">
        <v>88</v>
      </c>
      <c r="CB3" s="5" t="s">
        <v>89</v>
      </c>
      <c r="CC3" s="5" t="s">
        <v>90</v>
      </c>
      <c r="CD3" s="5" t="s">
        <v>91</v>
      </c>
      <c r="CE3" s="5" t="s">
        <v>92</v>
      </c>
      <c r="CF3" s="5" t="s">
        <v>93</v>
      </c>
      <c r="CG3" s="5" t="s">
        <v>94</v>
      </c>
      <c r="CH3" s="5" t="s">
        <v>95</v>
      </c>
      <c r="CI3" s="5" t="s">
        <v>96</v>
      </c>
      <c r="CJ3" s="5" t="s">
        <v>97</v>
      </c>
      <c r="CK3" s="5" t="s">
        <v>98</v>
      </c>
      <c r="CL3" s="5" t="s">
        <v>99</v>
      </c>
      <c r="CM3" s="5" t="s">
        <v>100</v>
      </c>
      <c r="CN3" s="5" t="s">
        <v>101</v>
      </c>
      <c r="CO3" s="5" t="s">
        <v>102</v>
      </c>
      <c r="CP3" s="5" t="s">
        <v>103</v>
      </c>
      <c r="CQ3" s="5" t="s">
        <v>104</v>
      </c>
      <c r="CR3" s="5" t="s">
        <v>105</v>
      </c>
      <c r="CS3" s="5" t="s">
        <v>106</v>
      </c>
      <c r="CT3" s="5" t="s">
        <v>107</v>
      </c>
      <c r="CU3" s="5" t="s">
        <v>136</v>
      </c>
      <c r="CV3" s="5" t="s">
        <v>137</v>
      </c>
      <c r="CW3" s="5" t="s">
        <v>110</v>
      </c>
      <c r="CX3" s="5" t="s">
        <v>111</v>
      </c>
      <c r="CY3" s="5" t="s">
        <v>112</v>
      </c>
      <c r="CZ3" s="5" t="s">
        <v>113</v>
      </c>
      <c r="DA3" s="5" t="s">
        <v>114</v>
      </c>
      <c r="DB3" s="5" t="s">
        <v>115</v>
      </c>
      <c r="DC3" s="5" t="s">
        <v>116</v>
      </c>
      <c r="DD3" s="5" t="s">
        <v>117</v>
      </c>
      <c r="DE3" s="5" t="s">
        <v>118</v>
      </c>
      <c r="DF3" s="5" t="s">
        <v>119</v>
      </c>
      <c r="DG3" s="5" t="s">
        <v>120</v>
      </c>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row>
    <row r="4" spans="1:177">
      <c r="A4" s="5">
        <v>2010</v>
      </c>
      <c r="B4" s="5">
        <v>309000</v>
      </c>
      <c r="C4" s="3">
        <v>112326</v>
      </c>
      <c r="D4" s="3">
        <v>35889</v>
      </c>
      <c r="E4" s="3">
        <v>19957</v>
      </c>
      <c r="F4" s="3">
        <v>21981</v>
      </c>
      <c r="G4" s="3">
        <v>112186</v>
      </c>
      <c r="H4" s="3">
        <v>24348</v>
      </c>
      <c r="I4" s="3">
        <v>14172</v>
      </c>
      <c r="J4" s="3">
        <v>23052</v>
      </c>
      <c r="K4" s="3">
        <v>18673</v>
      </c>
      <c r="L4" s="3">
        <v>10655</v>
      </c>
      <c r="M4" s="5">
        <v>16644</v>
      </c>
      <c r="N4" s="3">
        <v>14880</v>
      </c>
      <c r="O4" s="3">
        <v>10642</v>
      </c>
      <c r="P4" s="13">
        <v>53565</v>
      </c>
      <c r="Q4" s="13">
        <v>65740</v>
      </c>
      <c r="R4" s="13">
        <v>25837.33</v>
      </c>
      <c r="S4" s="13">
        <v>26525</v>
      </c>
      <c r="T4" s="13">
        <v>15375.8</v>
      </c>
      <c r="U4" s="13">
        <v>43769</v>
      </c>
      <c r="V4" s="13">
        <v>25709</v>
      </c>
      <c r="W4" s="13">
        <v>15768.78</v>
      </c>
      <c r="X4" s="13">
        <v>5284</v>
      </c>
      <c r="Y4" s="13">
        <v>24205</v>
      </c>
      <c r="Z4" s="13">
        <v>8343.56</v>
      </c>
      <c r="AA4" s="8">
        <v>218700</v>
      </c>
      <c r="AB4" s="8">
        <v>47300</v>
      </c>
      <c r="AC4" s="8">
        <v>110700</v>
      </c>
      <c r="AD4" s="8">
        <v>99300</v>
      </c>
      <c r="AE4" s="8">
        <v>161700</v>
      </c>
      <c r="AF4" s="8">
        <v>197500</v>
      </c>
      <c r="AG4" s="8">
        <v>216300</v>
      </c>
      <c r="AH4" s="8">
        <v>209400</v>
      </c>
      <c r="AI4" s="8">
        <v>294700</v>
      </c>
      <c r="AJ4" s="8">
        <v>252000</v>
      </c>
      <c r="AK4" s="8">
        <v>169800</v>
      </c>
      <c r="AL4" s="8">
        <v>142000</v>
      </c>
      <c r="AM4" s="8">
        <v>99300</v>
      </c>
      <c r="AN4" s="8">
        <v>108000</v>
      </c>
      <c r="AO4" s="8">
        <v>299600</v>
      </c>
      <c r="AP4" s="8">
        <v>53000</v>
      </c>
      <c r="AQ4" s="8">
        <v>308700</v>
      </c>
      <c r="AR4" s="8">
        <v>308700</v>
      </c>
      <c r="AS4" s="8">
        <v>79200</v>
      </c>
      <c r="AT4" s="8">
        <v>268800</v>
      </c>
      <c r="AU4" s="5">
        <v>81800</v>
      </c>
      <c r="AV4" s="5">
        <v>62200</v>
      </c>
      <c r="AW4" s="8">
        <v>282600</v>
      </c>
      <c r="AX4" s="8">
        <v>362200</v>
      </c>
      <c r="AY4" s="8">
        <v>381800</v>
      </c>
      <c r="AZ4" s="8">
        <v>230800</v>
      </c>
      <c r="BA4" s="8">
        <v>255400</v>
      </c>
      <c r="BB4" s="8">
        <v>397200</v>
      </c>
      <c r="BC4" s="8">
        <v>130370</v>
      </c>
      <c r="BD4" s="8">
        <v>101245</v>
      </c>
      <c r="BE4" s="8">
        <v>148825</v>
      </c>
      <c r="BF4" s="8">
        <v>332942</v>
      </c>
      <c r="BG4" s="8">
        <v>66000</v>
      </c>
      <c r="BH4" s="8">
        <v>215297</v>
      </c>
      <c r="BI4" s="8">
        <v>272361</v>
      </c>
      <c r="BJ4" s="8">
        <v>357400</v>
      </c>
      <c r="BK4" s="23">
        <v>295882.66700000002</v>
      </c>
      <c r="BL4" s="23">
        <v>159868.93299999999</v>
      </c>
      <c r="BM4" s="8">
        <v>33180</v>
      </c>
      <c r="BN4" s="8">
        <v>380000</v>
      </c>
      <c r="BO4" s="8">
        <v>238052</v>
      </c>
      <c r="BP4" s="8">
        <v>187700</v>
      </c>
      <c r="BQ4" s="8">
        <v>333400</v>
      </c>
      <c r="BR4" s="8">
        <v>270800</v>
      </c>
      <c r="BS4" s="8">
        <v>293000</v>
      </c>
      <c r="BT4" s="8">
        <v>369100</v>
      </c>
      <c r="BU4" s="8">
        <v>52700</v>
      </c>
      <c r="BV4" s="8">
        <v>195900</v>
      </c>
      <c r="BW4" s="8">
        <v>237300</v>
      </c>
      <c r="BX4" s="8">
        <v>256900</v>
      </c>
      <c r="BY4" s="8">
        <v>176300</v>
      </c>
      <c r="BZ4" s="8">
        <v>176400</v>
      </c>
      <c r="CA4" s="8">
        <v>864000</v>
      </c>
      <c r="CB4" s="3">
        <v>65777.7</v>
      </c>
      <c r="CC4" s="3">
        <v>5638.52</v>
      </c>
      <c r="CD4" s="3">
        <v>12172.85</v>
      </c>
      <c r="CE4" s="3">
        <v>9063.4699999999993</v>
      </c>
      <c r="CF4" s="3">
        <v>5248</v>
      </c>
      <c r="CG4" s="3">
        <v>7730.7</v>
      </c>
      <c r="CH4" s="3">
        <v>2670.3</v>
      </c>
      <c r="CI4" s="3">
        <v>2571.1999999999998</v>
      </c>
      <c r="CJ4" s="3">
        <v>3800.89</v>
      </c>
      <c r="CK4" s="3">
        <v>4584.08</v>
      </c>
      <c r="CL4" s="3">
        <v>7100</v>
      </c>
      <c r="CM4" s="3">
        <v>2976</v>
      </c>
      <c r="CN4" s="3">
        <v>5166</v>
      </c>
      <c r="CO4" s="3">
        <v>1210.5</v>
      </c>
      <c r="CP4" s="3">
        <v>3080</v>
      </c>
      <c r="CQ4" s="3">
        <v>3385</v>
      </c>
      <c r="CR4" s="3">
        <v>1451</v>
      </c>
      <c r="CS4" s="3">
        <v>2105</v>
      </c>
      <c r="CT4" s="13">
        <v>39629.25</v>
      </c>
      <c r="CU4" s="13">
        <v>128279</v>
      </c>
      <c r="CV4" s="5">
        <v>73500</v>
      </c>
      <c r="CW4" s="5">
        <v>100800</v>
      </c>
      <c r="CX4" s="5">
        <v>77700</v>
      </c>
      <c r="CY4" s="5">
        <v>61200</v>
      </c>
      <c r="CZ4" s="5">
        <v>104100</v>
      </c>
      <c r="DA4" s="5">
        <v>98300</v>
      </c>
      <c r="DB4" s="4">
        <v>24397.74</v>
      </c>
      <c r="DC4" s="4">
        <v>2191</v>
      </c>
      <c r="DD4" s="4">
        <v>5455</v>
      </c>
      <c r="DE4" s="4">
        <v>1757</v>
      </c>
      <c r="DF4" s="4">
        <v>1339.49</v>
      </c>
      <c r="DG4" s="4">
        <v>1498.4</v>
      </c>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row>
    <row r="5" spans="1:177">
      <c r="A5" s="5">
        <v>2011</v>
      </c>
      <c r="B5" s="5">
        <v>310000</v>
      </c>
      <c r="C5" s="5">
        <v>118862</v>
      </c>
      <c r="D5" s="5">
        <v>34237</v>
      </c>
      <c r="E5" s="5">
        <v>21543</v>
      </c>
      <c r="F5" s="5">
        <v>21664</v>
      </c>
      <c r="G5" s="5">
        <v>104458</v>
      </c>
      <c r="H5" s="5">
        <v>20442</v>
      </c>
      <c r="I5" s="5">
        <v>15017</v>
      </c>
      <c r="J5" s="5">
        <v>29024</v>
      </c>
      <c r="K5" s="5">
        <v>17701</v>
      </c>
      <c r="L5" s="3">
        <v>10655</v>
      </c>
      <c r="M5" s="5">
        <v>15841</v>
      </c>
      <c r="N5" s="5">
        <v>14926</v>
      </c>
      <c r="O5" s="5">
        <v>12602</v>
      </c>
      <c r="P5" s="13">
        <v>52660</v>
      </c>
      <c r="Q5" s="13">
        <v>68617</v>
      </c>
      <c r="R5" s="13">
        <v>25151.72</v>
      </c>
      <c r="S5" s="13">
        <v>25359</v>
      </c>
      <c r="T5" s="13">
        <v>15508.02</v>
      </c>
      <c r="U5" s="13">
        <v>44483</v>
      </c>
      <c r="V5" s="13">
        <v>29479</v>
      </c>
      <c r="W5" s="13">
        <v>12263.6</v>
      </c>
      <c r="X5" s="13">
        <v>5292</v>
      </c>
      <c r="Y5" s="13">
        <v>24942</v>
      </c>
      <c r="Z5" s="13">
        <v>8569.01</v>
      </c>
      <c r="AA5" s="8">
        <v>322800</v>
      </c>
      <c r="AB5" s="8">
        <v>52400</v>
      </c>
      <c r="AC5" s="8">
        <v>107500</v>
      </c>
      <c r="AD5" s="8">
        <v>108100</v>
      </c>
      <c r="AE5" s="8">
        <v>156400</v>
      </c>
      <c r="AF5" s="8">
        <v>179800</v>
      </c>
      <c r="AG5" s="8">
        <v>188600</v>
      </c>
      <c r="AH5" s="8">
        <v>234200</v>
      </c>
      <c r="AI5" s="8">
        <v>321000</v>
      </c>
      <c r="AJ5" s="8">
        <v>246600</v>
      </c>
      <c r="AK5" s="8">
        <v>304100</v>
      </c>
      <c r="AL5" s="8">
        <v>149200</v>
      </c>
      <c r="AM5" s="8">
        <v>116400</v>
      </c>
      <c r="AN5" s="8">
        <v>103400</v>
      </c>
      <c r="AO5" s="8">
        <v>286200</v>
      </c>
      <c r="AP5" s="8">
        <v>57700</v>
      </c>
      <c r="AQ5" s="8">
        <v>312600</v>
      </c>
      <c r="AR5" s="8">
        <v>312600</v>
      </c>
      <c r="AS5" s="8">
        <v>81600</v>
      </c>
      <c r="AT5" s="8">
        <v>297600</v>
      </c>
      <c r="AU5" s="5">
        <v>94400</v>
      </c>
      <c r="AV5" s="5">
        <v>73700</v>
      </c>
      <c r="AW5" s="8">
        <v>332900</v>
      </c>
      <c r="AX5" s="8">
        <v>364700</v>
      </c>
      <c r="AY5" s="8">
        <v>428100</v>
      </c>
      <c r="AZ5" s="8">
        <v>266000</v>
      </c>
      <c r="BA5" s="8">
        <v>291600</v>
      </c>
      <c r="BB5" s="8">
        <v>397300</v>
      </c>
      <c r="BC5" s="8">
        <v>138860</v>
      </c>
      <c r="BD5" s="8">
        <v>106797</v>
      </c>
      <c r="BE5" s="8">
        <v>160488</v>
      </c>
      <c r="BF5" s="8">
        <v>341340</v>
      </c>
      <c r="BG5" s="8">
        <v>37000</v>
      </c>
      <c r="BH5" s="8">
        <v>220275</v>
      </c>
      <c r="BI5" s="8">
        <v>287101</v>
      </c>
      <c r="BJ5" s="8">
        <v>369982</v>
      </c>
      <c r="BK5" s="8">
        <v>293899</v>
      </c>
      <c r="BL5" s="8">
        <v>157534</v>
      </c>
      <c r="BM5" s="8">
        <v>37220</v>
      </c>
      <c r="BN5" s="8">
        <v>376500</v>
      </c>
      <c r="BO5" s="8">
        <v>220596</v>
      </c>
      <c r="BP5" s="8">
        <v>194600</v>
      </c>
      <c r="BQ5" s="8">
        <v>326800</v>
      </c>
      <c r="BR5" s="8">
        <v>263500</v>
      </c>
      <c r="BS5" s="8">
        <v>318500</v>
      </c>
      <c r="BT5" s="8">
        <v>368600</v>
      </c>
      <c r="BU5" s="8">
        <v>52800</v>
      </c>
      <c r="BV5" s="8">
        <v>222200</v>
      </c>
      <c r="BW5" s="8">
        <v>239400</v>
      </c>
      <c r="BX5" s="8">
        <v>248800</v>
      </c>
      <c r="BY5" s="8">
        <v>176500</v>
      </c>
      <c r="BZ5" s="8">
        <v>159400</v>
      </c>
      <c r="CA5" s="8">
        <v>898000</v>
      </c>
      <c r="CB5" s="3">
        <v>70735.789999999994</v>
      </c>
      <c r="CC5" s="3">
        <v>6234</v>
      </c>
      <c r="CD5" s="3">
        <v>12347.33</v>
      </c>
      <c r="CE5" s="3">
        <v>9769.58</v>
      </c>
      <c r="CF5" s="3">
        <v>5667</v>
      </c>
      <c r="CG5" s="3">
        <v>8386.7000000000007</v>
      </c>
      <c r="CH5" s="3">
        <v>3067.3</v>
      </c>
      <c r="CI5" s="3">
        <v>3343.8</v>
      </c>
      <c r="CJ5" s="3">
        <v>3865.09</v>
      </c>
      <c r="CK5" s="3">
        <v>4279.4799999999996</v>
      </c>
      <c r="CL5" s="3">
        <v>7200</v>
      </c>
      <c r="CM5" s="3">
        <v>3303</v>
      </c>
      <c r="CN5" s="3">
        <v>4452</v>
      </c>
      <c r="CO5" s="3">
        <v>1474.49</v>
      </c>
      <c r="CP5" s="3">
        <v>3176</v>
      </c>
      <c r="CQ5" s="3">
        <v>1872</v>
      </c>
      <c r="CR5" s="3">
        <v>1652.4</v>
      </c>
      <c r="CS5" s="3">
        <v>2336</v>
      </c>
      <c r="CT5" s="4">
        <v>40249.480000000003</v>
      </c>
      <c r="CU5" s="4">
        <v>104600</v>
      </c>
      <c r="CV5" s="5">
        <v>75000</v>
      </c>
      <c r="CW5" s="5">
        <v>113300</v>
      </c>
      <c r="CX5" s="5">
        <v>84300</v>
      </c>
      <c r="CY5" s="5">
        <v>58800</v>
      </c>
      <c r="CZ5" s="5">
        <v>122700</v>
      </c>
      <c r="DA5" s="5">
        <v>95700</v>
      </c>
      <c r="DB5" s="4">
        <v>25238.82</v>
      </c>
      <c r="DC5" s="4">
        <v>3217</v>
      </c>
      <c r="DD5" s="4">
        <v>4831</v>
      </c>
      <c r="DE5" s="4">
        <v>2083.1</v>
      </c>
      <c r="DF5" s="4">
        <v>2054.4</v>
      </c>
      <c r="DG5" s="4">
        <v>1600.6</v>
      </c>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row>
    <row r="6" spans="1:177">
      <c r="A6" s="5">
        <v>2012</v>
      </c>
      <c r="B6" s="5">
        <v>310000</v>
      </c>
      <c r="C6" s="13">
        <v>121401</v>
      </c>
      <c r="D6" s="13">
        <v>34407</v>
      </c>
      <c r="E6" s="13">
        <v>22029</v>
      </c>
      <c r="F6" s="13">
        <v>21801</v>
      </c>
      <c r="G6" s="3">
        <v>114213</v>
      </c>
      <c r="H6" s="13">
        <v>20803</v>
      </c>
      <c r="I6" s="13">
        <v>14498.59</v>
      </c>
      <c r="J6" s="13">
        <v>28656</v>
      </c>
      <c r="K6" s="13">
        <v>21664</v>
      </c>
      <c r="L6" s="13">
        <v>21430.06</v>
      </c>
      <c r="M6" s="5">
        <v>13943.000000000002</v>
      </c>
      <c r="N6" s="13">
        <v>15553</v>
      </c>
      <c r="O6" s="13">
        <v>13606</v>
      </c>
      <c r="P6" s="13">
        <v>58183</v>
      </c>
      <c r="Q6" s="13">
        <v>70122</v>
      </c>
      <c r="R6" s="13">
        <v>24713.35</v>
      </c>
      <c r="S6" s="13">
        <v>29081</v>
      </c>
      <c r="T6" s="13">
        <v>15779.8</v>
      </c>
      <c r="U6" s="13">
        <v>43933</v>
      </c>
      <c r="V6" s="13">
        <v>28845</v>
      </c>
      <c r="W6" s="13">
        <v>10867.07</v>
      </c>
      <c r="X6" s="13">
        <v>5128</v>
      </c>
      <c r="Y6" s="13">
        <v>25520</v>
      </c>
      <c r="Z6" s="13">
        <v>8258.4500000000007</v>
      </c>
      <c r="AA6" s="8">
        <v>322800</v>
      </c>
      <c r="AB6" s="8">
        <v>52400</v>
      </c>
      <c r="AC6" s="8">
        <v>107500</v>
      </c>
      <c r="AD6" s="8">
        <v>108100</v>
      </c>
      <c r="AE6" s="8">
        <v>156400</v>
      </c>
      <c r="AF6" s="8">
        <v>179800</v>
      </c>
      <c r="AG6" s="8">
        <v>188600</v>
      </c>
      <c r="AH6" s="8">
        <v>234200</v>
      </c>
      <c r="AI6" s="8">
        <v>321000</v>
      </c>
      <c r="AJ6" s="8">
        <v>246600</v>
      </c>
      <c r="AK6" s="8">
        <v>304100</v>
      </c>
      <c r="AL6" s="8">
        <v>149200</v>
      </c>
      <c r="AM6" s="8">
        <v>116400</v>
      </c>
      <c r="AN6" s="8">
        <v>103400</v>
      </c>
      <c r="AO6" s="8">
        <v>286200</v>
      </c>
      <c r="AP6" s="8">
        <v>57700</v>
      </c>
      <c r="AQ6" s="8">
        <v>288200</v>
      </c>
      <c r="AR6" s="8">
        <v>288200</v>
      </c>
      <c r="AS6" s="8">
        <v>76000</v>
      </c>
      <c r="AT6" s="8">
        <v>274800</v>
      </c>
      <c r="AU6" s="5">
        <v>79600</v>
      </c>
      <c r="AV6" s="5">
        <v>65200</v>
      </c>
      <c r="AW6" s="8">
        <v>315900</v>
      </c>
      <c r="AX6" s="8">
        <v>347000</v>
      </c>
      <c r="AY6" s="8">
        <v>392400</v>
      </c>
      <c r="AZ6" s="8">
        <v>241000</v>
      </c>
      <c r="BA6" s="8">
        <v>267100</v>
      </c>
      <c r="BB6" s="8">
        <v>395700</v>
      </c>
      <c r="BC6" s="8">
        <v>150690</v>
      </c>
      <c r="BD6" s="8">
        <v>108612</v>
      </c>
      <c r="BE6" s="8">
        <v>167023</v>
      </c>
      <c r="BF6" s="8">
        <v>341136</v>
      </c>
      <c r="BG6" s="8">
        <v>38000</v>
      </c>
      <c r="BH6" s="8">
        <v>215600</v>
      </c>
      <c r="BI6" s="8">
        <v>317788</v>
      </c>
      <c r="BJ6" s="8">
        <v>357043</v>
      </c>
      <c r="BK6" s="8">
        <v>290634</v>
      </c>
      <c r="BL6" s="8">
        <v>158931</v>
      </c>
      <c r="BM6" s="8">
        <v>37560</v>
      </c>
      <c r="BN6" s="8">
        <v>380300</v>
      </c>
      <c r="BO6" s="8">
        <v>224668</v>
      </c>
      <c r="BP6" s="8">
        <v>198000</v>
      </c>
      <c r="BQ6" s="8">
        <v>330500</v>
      </c>
      <c r="BR6" s="8">
        <v>266600</v>
      </c>
      <c r="BS6" s="8">
        <v>317000</v>
      </c>
      <c r="BT6" s="8">
        <v>368000</v>
      </c>
      <c r="BU6" s="8">
        <v>53200</v>
      </c>
      <c r="BV6" s="8">
        <v>217900</v>
      </c>
      <c r="BW6" s="8">
        <v>241300</v>
      </c>
      <c r="BX6" s="8">
        <v>247700</v>
      </c>
      <c r="BY6" s="8">
        <v>179600</v>
      </c>
      <c r="BZ6" s="8">
        <v>169400</v>
      </c>
      <c r="CA6" s="8">
        <v>829000</v>
      </c>
      <c r="CB6" s="3">
        <v>76021.45</v>
      </c>
      <c r="CC6" s="3">
        <v>6438.71</v>
      </c>
      <c r="CD6" s="3">
        <v>12775.71</v>
      </c>
      <c r="CE6" s="3">
        <v>10747.2</v>
      </c>
      <c r="CF6" s="3">
        <v>4985</v>
      </c>
      <c r="CG6" s="3">
        <v>8942.9500000000007</v>
      </c>
      <c r="CH6" s="3">
        <v>3104</v>
      </c>
      <c r="CI6" s="3">
        <v>3645.21</v>
      </c>
      <c r="CJ6" s="3">
        <v>3075.09</v>
      </c>
      <c r="CK6" s="3">
        <v>4359.2700000000004</v>
      </c>
      <c r="CL6" s="3">
        <v>7910</v>
      </c>
      <c r="CM6" s="3">
        <v>2845</v>
      </c>
      <c r="CN6" s="3">
        <v>5124.7</v>
      </c>
      <c r="CO6" s="3">
        <v>1584.54</v>
      </c>
      <c r="CP6" s="3">
        <v>3394</v>
      </c>
      <c r="CQ6" s="3">
        <v>2405.39</v>
      </c>
      <c r="CR6" s="3">
        <v>1804.18</v>
      </c>
      <c r="CS6" s="3">
        <v>2393</v>
      </c>
      <c r="CT6" s="4">
        <v>30578.49</v>
      </c>
      <c r="CU6" s="4">
        <v>114700</v>
      </c>
      <c r="CV6" s="5">
        <v>82800</v>
      </c>
      <c r="CW6" s="5">
        <v>114100</v>
      </c>
      <c r="CX6" s="5">
        <v>86199.999999999985</v>
      </c>
      <c r="CY6" s="5">
        <v>58099.999999999993</v>
      </c>
      <c r="CZ6" s="5">
        <v>125700</v>
      </c>
      <c r="DA6" s="5">
        <v>98699.999999999985</v>
      </c>
      <c r="DB6" s="4">
        <v>25886.62</v>
      </c>
      <c r="DC6" s="4">
        <v>3388</v>
      </c>
      <c r="DD6" s="4">
        <v>4893</v>
      </c>
      <c r="DE6" s="4">
        <v>2157.8000000000002</v>
      </c>
      <c r="DF6" s="4">
        <v>2530.94</v>
      </c>
      <c r="DG6" s="4">
        <v>1778.55</v>
      </c>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row>
    <row r="7" spans="1:177">
      <c r="A7" s="5">
        <v>2013</v>
      </c>
      <c r="B7" s="5">
        <v>319100</v>
      </c>
      <c r="C7" s="3">
        <v>126656.16</v>
      </c>
      <c r="D7" s="3">
        <v>34871</v>
      </c>
      <c r="E7" s="3">
        <v>23363</v>
      </c>
      <c r="F7" s="3">
        <v>21759</v>
      </c>
      <c r="G7" s="5">
        <v>104092</v>
      </c>
      <c r="H7" s="3">
        <v>21688</v>
      </c>
      <c r="I7" s="3">
        <v>14783</v>
      </c>
      <c r="J7" s="3">
        <v>29005</v>
      </c>
      <c r="K7" s="3">
        <v>21621</v>
      </c>
      <c r="L7" s="3">
        <v>22615.32</v>
      </c>
      <c r="M7" s="5">
        <v>14855.500000000002</v>
      </c>
      <c r="N7" s="3">
        <v>14902</v>
      </c>
      <c r="O7" s="3">
        <v>14997</v>
      </c>
      <c r="P7" s="13">
        <v>60747</v>
      </c>
      <c r="Q7" s="13">
        <v>72619</v>
      </c>
      <c r="R7" s="13">
        <v>26389.57</v>
      </c>
      <c r="S7" s="13">
        <v>29834</v>
      </c>
      <c r="T7" s="13">
        <v>15657</v>
      </c>
      <c r="U7" s="13">
        <v>45251</v>
      </c>
      <c r="V7" s="13">
        <v>29566</v>
      </c>
      <c r="W7" s="13">
        <v>10973.35</v>
      </c>
      <c r="X7" s="13">
        <v>5392</v>
      </c>
      <c r="Y7" s="13">
        <v>26589</v>
      </c>
      <c r="Z7" s="13">
        <v>8799.49</v>
      </c>
      <c r="AA7" s="8">
        <v>326600</v>
      </c>
      <c r="AB7" s="8">
        <v>49500</v>
      </c>
      <c r="AC7" s="8">
        <v>103400</v>
      </c>
      <c r="AD7" s="8">
        <v>111400</v>
      </c>
      <c r="AE7" s="8">
        <v>158000</v>
      </c>
      <c r="AF7" s="8">
        <v>172600</v>
      </c>
      <c r="AG7" s="8">
        <v>173900</v>
      </c>
      <c r="AH7" s="8">
        <v>232400</v>
      </c>
      <c r="AI7" s="8">
        <v>318100</v>
      </c>
      <c r="AJ7" s="8">
        <v>315000</v>
      </c>
      <c r="AK7" s="8">
        <v>301400</v>
      </c>
      <c r="AL7" s="8">
        <v>150000</v>
      </c>
      <c r="AM7" s="8">
        <v>108900</v>
      </c>
      <c r="AN7" s="8">
        <v>105000</v>
      </c>
      <c r="AO7" s="8">
        <v>290600</v>
      </c>
      <c r="AP7" s="8">
        <v>43400</v>
      </c>
      <c r="AQ7" s="8">
        <v>326200</v>
      </c>
      <c r="AR7" s="8">
        <v>326200</v>
      </c>
      <c r="AS7" s="8">
        <v>83700</v>
      </c>
      <c r="AT7" s="8">
        <v>262400</v>
      </c>
      <c r="AU7" s="5">
        <v>84300</v>
      </c>
      <c r="AV7" s="5">
        <v>78800</v>
      </c>
      <c r="AW7" s="8">
        <v>359800</v>
      </c>
      <c r="AX7" s="8">
        <v>343600</v>
      </c>
      <c r="AY7" s="8">
        <v>451000</v>
      </c>
      <c r="AZ7" s="8">
        <v>253900</v>
      </c>
      <c r="BA7" s="8">
        <v>321700</v>
      </c>
      <c r="BB7" s="8">
        <v>401300</v>
      </c>
      <c r="BC7" s="8">
        <v>150581</v>
      </c>
      <c r="BD7" s="8">
        <v>98428</v>
      </c>
      <c r="BE7" s="5">
        <v>177000</v>
      </c>
      <c r="BF7" s="8">
        <v>341461</v>
      </c>
      <c r="BG7" s="8">
        <v>39000</v>
      </c>
      <c r="BH7" s="8">
        <v>181300</v>
      </c>
      <c r="BI7" s="8">
        <v>306825</v>
      </c>
      <c r="BJ7" s="8">
        <v>380516</v>
      </c>
      <c r="BK7" s="8">
        <v>289291</v>
      </c>
      <c r="BL7" s="8">
        <v>134630</v>
      </c>
      <c r="BM7" s="8">
        <v>37600</v>
      </c>
      <c r="BN7" s="8">
        <v>383100</v>
      </c>
      <c r="BO7" s="8">
        <v>231582</v>
      </c>
      <c r="BP7" s="8">
        <v>198300</v>
      </c>
      <c r="BQ7" s="8">
        <v>339700</v>
      </c>
      <c r="BR7" s="8">
        <v>270900</v>
      </c>
      <c r="BS7" s="8">
        <v>323000</v>
      </c>
      <c r="BT7" s="8">
        <v>365600</v>
      </c>
      <c r="BU7" s="8">
        <v>52800</v>
      </c>
      <c r="BV7" s="8">
        <v>219746</v>
      </c>
      <c r="BW7" s="8">
        <v>247200</v>
      </c>
      <c r="BX7" s="8">
        <v>251700</v>
      </c>
      <c r="BY7" s="8">
        <v>179800</v>
      </c>
      <c r="BZ7" s="8">
        <v>169600</v>
      </c>
      <c r="CA7" s="8">
        <v>839000</v>
      </c>
      <c r="CB7" s="3">
        <v>78750.350000000006</v>
      </c>
      <c r="CC7" s="3">
        <v>5295</v>
      </c>
      <c r="CD7" s="3">
        <v>13256.81</v>
      </c>
      <c r="CE7" s="3">
        <v>10458.23</v>
      </c>
      <c r="CF7" s="3">
        <v>5430</v>
      </c>
      <c r="CG7" s="3">
        <v>9177.69</v>
      </c>
      <c r="CH7" s="3">
        <v>3323.05</v>
      </c>
      <c r="CI7" s="3">
        <v>3608.01</v>
      </c>
      <c r="CJ7" s="3">
        <v>3501.8</v>
      </c>
      <c r="CK7" s="3">
        <v>4542.18</v>
      </c>
      <c r="CL7" s="3">
        <v>8140</v>
      </c>
      <c r="CM7" s="3">
        <v>3140.62</v>
      </c>
      <c r="CN7" s="3">
        <v>3142.2</v>
      </c>
      <c r="CO7" s="3">
        <v>1980.95</v>
      </c>
      <c r="CP7" s="3">
        <v>5402</v>
      </c>
      <c r="CQ7" s="3">
        <v>2420.5300000000002</v>
      </c>
      <c r="CR7" s="3">
        <v>2245.39</v>
      </c>
      <c r="CS7" s="3">
        <v>2412.85</v>
      </c>
      <c r="CT7" s="4">
        <v>42158.21</v>
      </c>
      <c r="CU7" s="4">
        <v>119500</v>
      </c>
      <c r="CV7" s="5">
        <v>82800</v>
      </c>
      <c r="CW7" s="5">
        <v>111100</v>
      </c>
      <c r="CX7" s="5">
        <v>96500</v>
      </c>
      <c r="CY7" s="5">
        <v>60700</v>
      </c>
      <c r="CZ7" s="5">
        <v>125300</v>
      </c>
      <c r="DA7" s="5">
        <v>98400</v>
      </c>
      <c r="DB7" s="4">
        <v>28383.85</v>
      </c>
      <c r="DC7" s="4">
        <v>2447</v>
      </c>
      <c r="DD7" s="4">
        <v>5126</v>
      </c>
      <c r="DE7" s="4">
        <v>2227.1</v>
      </c>
      <c r="DF7" s="4">
        <v>1774.5</v>
      </c>
      <c r="DG7" s="4">
        <v>2213.8200000000002</v>
      </c>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row>
    <row r="8" spans="1:177">
      <c r="A8" s="5">
        <v>2014</v>
      </c>
      <c r="B8" s="5">
        <v>317900</v>
      </c>
      <c r="C8" s="5">
        <v>122404.08</v>
      </c>
      <c r="D8" s="5">
        <v>34226</v>
      </c>
      <c r="E8" s="5">
        <v>23960</v>
      </c>
      <c r="F8" s="5">
        <v>21278</v>
      </c>
      <c r="G8" s="5">
        <v>104092</v>
      </c>
      <c r="H8" s="5">
        <v>22686</v>
      </c>
      <c r="I8" s="5">
        <v>15641.85</v>
      </c>
      <c r="J8" s="5">
        <v>29359</v>
      </c>
      <c r="K8" s="5">
        <v>22182</v>
      </c>
      <c r="L8" s="5">
        <v>23103.05</v>
      </c>
      <c r="M8" s="5">
        <v>16936</v>
      </c>
      <c r="N8" s="5">
        <v>15143.64</v>
      </c>
      <c r="O8" s="5">
        <v>16505</v>
      </c>
      <c r="P8" s="13">
        <v>66172</v>
      </c>
      <c r="Q8" s="13">
        <v>75303</v>
      </c>
      <c r="R8" s="13">
        <v>24839.57</v>
      </c>
      <c r="S8" s="13">
        <v>28714</v>
      </c>
      <c r="T8" s="13">
        <v>16429</v>
      </c>
      <c r="U8" s="13">
        <v>47830</v>
      </c>
      <c r="V8" s="13">
        <v>30041</v>
      </c>
      <c r="W8" s="13">
        <v>10350.6</v>
      </c>
      <c r="X8" s="13">
        <v>5456</v>
      </c>
      <c r="Y8" s="13">
        <v>27721</v>
      </c>
      <c r="Z8" s="13">
        <v>7821.44</v>
      </c>
      <c r="AA8" s="8">
        <v>266600</v>
      </c>
      <c r="AB8" s="8">
        <v>48400</v>
      </c>
      <c r="AC8" s="8">
        <v>97400</v>
      </c>
      <c r="AD8" s="8">
        <v>103600</v>
      </c>
      <c r="AE8" s="8">
        <v>128400</v>
      </c>
      <c r="AF8" s="8">
        <v>159200</v>
      </c>
      <c r="AG8" s="8">
        <v>154600</v>
      </c>
      <c r="AH8" s="8">
        <v>212900</v>
      </c>
      <c r="AI8" s="8">
        <v>308000</v>
      </c>
      <c r="AJ8" s="8">
        <v>298200</v>
      </c>
      <c r="AK8" s="8">
        <v>302800</v>
      </c>
      <c r="AL8" s="8">
        <v>137400</v>
      </c>
      <c r="AM8" s="8">
        <v>108300</v>
      </c>
      <c r="AN8" s="8">
        <v>98400</v>
      </c>
      <c r="AO8" s="8">
        <v>256600</v>
      </c>
      <c r="AP8" s="8">
        <v>40100</v>
      </c>
      <c r="AQ8" s="8">
        <v>314200</v>
      </c>
      <c r="AR8" s="8">
        <v>314200</v>
      </c>
      <c r="AS8" s="8">
        <v>80300</v>
      </c>
      <c r="AT8" s="8">
        <v>258800</v>
      </c>
      <c r="AU8" s="5">
        <v>85500</v>
      </c>
      <c r="AV8" s="5">
        <v>75800</v>
      </c>
      <c r="AW8" s="8">
        <v>355800</v>
      </c>
      <c r="AX8" s="8">
        <v>335500</v>
      </c>
      <c r="AY8" s="8">
        <v>439800</v>
      </c>
      <c r="AZ8" s="8">
        <v>238700</v>
      </c>
      <c r="BA8" s="8">
        <v>324100</v>
      </c>
      <c r="BB8" s="8">
        <v>395200</v>
      </c>
      <c r="BC8" s="8">
        <v>155747</v>
      </c>
      <c r="BD8" s="8">
        <v>96256</v>
      </c>
      <c r="BE8" s="5">
        <v>152000</v>
      </c>
      <c r="BF8" s="8">
        <v>322715</v>
      </c>
      <c r="BG8" s="8">
        <v>46000</v>
      </c>
      <c r="BH8" s="8">
        <v>208360</v>
      </c>
      <c r="BI8" s="8">
        <v>271325</v>
      </c>
      <c r="BJ8" s="8">
        <v>351942</v>
      </c>
      <c r="BK8" s="23">
        <v>286666.66700000002</v>
      </c>
      <c r="BL8" s="8">
        <v>132135</v>
      </c>
      <c r="BM8" s="23">
        <v>39790</v>
      </c>
      <c r="BN8" s="8">
        <v>383800</v>
      </c>
      <c r="BO8" s="8">
        <v>231074</v>
      </c>
      <c r="BP8" s="8">
        <v>191700</v>
      </c>
      <c r="BQ8" s="8">
        <v>339100</v>
      </c>
      <c r="BR8" s="8">
        <v>273400</v>
      </c>
      <c r="BS8" s="8">
        <v>322400</v>
      </c>
      <c r="BT8" s="8">
        <v>373831</v>
      </c>
      <c r="BU8" s="8">
        <v>52600</v>
      </c>
      <c r="BV8" s="8">
        <v>214852</v>
      </c>
      <c r="BW8" s="8">
        <v>246000</v>
      </c>
      <c r="BX8" s="8">
        <v>252300</v>
      </c>
      <c r="BY8" s="8">
        <v>179700</v>
      </c>
      <c r="BZ8" s="8">
        <v>171700</v>
      </c>
      <c r="CA8" s="8">
        <v>805000</v>
      </c>
      <c r="CB8" s="3">
        <v>93133.83</v>
      </c>
      <c r="CC8" s="3">
        <v>5538.13</v>
      </c>
      <c r="CD8" s="3">
        <v>15262.43</v>
      </c>
      <c r="CE8" s="3">
        <v>8116.76</v>
      </c>
      <c r="CF8" s="3">
        <v>5588</v>
      </c>
      <c r="CG8" s="3">
        <v>9787.68</v>
      </c>
      <c r="CH8" s="3">
        <v>3632.06</v>
      </c>
      <c r="CI8" s="3">
        <v>4122.67</v>
      </c>
      <c r="CJ8" s="3">
        <v>4022.34</v>
      </c>
      <c r="CK8" s="3">
        <v>4800.8500000000004</v>
      </c>
      <c r="CL8" s="3">
        <v>8309</v>
      </c>
      <c r="CM8" s="3">
        <v>3987.85</v>
      </c>
      <c r="CN8" s="3">
        <v>6331</v>
      </c>
      <c r="CO8" s="3">
        <v>2383.2600000000002</v>
      </c>
      <c r="CP8" s="3">
        <v>7373</v>
      </c>
      <c r="CQ8" s="3">
        <v>2449</v>
      </c>
      <c r="CR8" s="3">
        <v>2523</v>
      </c>
      <c r="CS8" s="3">
        <v>2466.81</v>
      </c>
      <c r="CT8" s="4">
        <v>44091.73</v>
      </c>
      <c r="CU8" s="4">
        <v>137800</v>
      </c>
      <c r="CV8" s="5">
        <v>81800</v>
      </c>
      <c r="CW8" s="5">
        <v>107600</v>
      </c>
      <c r="CX8" s="5">
        <v>89200</v>
      </c>
      <c r="CY8" s="5">
        <v>59400.000000000007</v>
      </c>
      <c r="CZ8" s="5">
        <v>121000</v>
      </c>
      <c r="DA8" s="5">
        <v>98500</v>
      </c>
      <c r="DB8" s="4">
        <v>29873.56</v>
      </c>
      <c r="DC8" s="4">
        <v>2450.21</v>
      </c>
      <c r="DD8" s="4">
        <v>5724</v>
      </c>
      <c r="DE8" s="4">
        <v>2369.12</v>
      </c>
      <c r="DF8" s="4">
        <v>2190</v>
      </c>
      <c r="DG8" s="4">
        <v>2303.86</v>
      </c>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row>
    <row r="9" spans="1:177">
      <c r="A9" s="5">
        <v>2015</v>
      </c>
      <c r="B9" s="5">
        <v>312200</v>
      </c>
      <c r="C9" s="13">
        <v>125255</v>
      </c>
      <c r="D9" s="13">
        <v>36168</v>
      </c>
      <c r="E9" s="13">
        <v>24350</v>
      </c>
      <c r="F9" s="13">
        <v>25048</v>
      </c>
      <c r="G9" s="13">
        <v>108649</v>
      </c>
      <c r="H9" s="13">
        <v>28150</v>
      </c>
      <c r="I9" s="13">
        <v>16859</v>
      </c>
      <c r="J9" s="13">
        <v>25306</v>
      </c>
      <c r="K9" s="13">
        <v>23750</v>
      </c>
      <c r="L9" s="13">
        <v>23594.23</v>
      </c>
      <c r="M9" s="5">
        <v>17301</v>
      </c>
      <c r="N9" s="13">
        <v>15343.25</v>
      </c>
      <c r="O9" s="13">
        <v>16905</v>
      </c>
      <c r="P9" s="13">
        <v>66760</v>
      </c>
      <c r="Q9" s="13">
        <v>81108</v>
      </c>
      <c r="R9" s="13">
        <v>27522.29</v>
      </c>
      <c r="S9" s="13">
        <v>28929</v>
      </c>
      <c r="T9" s="13">
        <v>16569</v>
      </c>
      <c r="U9" s="13">
        <v>50166</v>
      </c>
      <c r="V9" s="13">
        <v>34131</v>
      </c>
      <c r="W9" s="13">
        <v>13217</v>
      </c>
      <c r="X9" s="13">
        <v>5510</v>
      </c>
      <c r="Y9" s="13">
        <v>29086</v>
      </c>
      <c r="Z9" s="13">
        <v>9586</v>
      </c>
      <c r="AA9" s="8">
        <v>304500</v>
      </c>
      <c r="AB9" s="8">
        <v>45900</v>
      </c>
      <c r="AC9" s="8">
        <v>104200</v>
      </c>
      <c r="AD9" s="8">
        <v>99900</v>
      </c>
      <c r="AE9" s="8">
        <v>147800</v>
      </c>
      <c r="AF9" s="8">
        <v>171700</v>
      </c>
      <c r="AG9" s="8">
        <v>155200</v>
      </c>
      <c r="AH9" s="8">
        <v>225500</v>
      </c>
      <c r="AI9" s="8">
        <v>309300</v>
      </c>
      <c r="AJ9" s="8">
        <v>342500</v>
      </c>
      <c r="AK9" s="8">
        <v>282900</v>
      </c>
      <c r="AL9" s="8">
        <v>151800</v>
      </c>
      <c r="AM9" s="8">
        <v>118400</v>
      </c>
      <c r="AN9" s="8">
        <v>98100</v>
      </c>
      <c r="AO9" s="8">
        <v>280200</v>
      </c>
      <c r="AP9" s="8">
        <v>48700</v>
      </c>
      <c r="AQ9" s="8">
        <v>306400</v>
      </c>
      <c r="AR9" s="8">
        <v>306400</v>
      </c>
      <c r="AS9" s="8">
        <v>74800</v>
      </c>
      <c r="AT9" s="8">
        <v>235200</v>
      </c>
      <c r="AU9" s="5">
        <v>77900</v>
      </c>
      <c r="AV9" s="5">
        <v>74000</v>
      </c>
      <c r="AW9" s="8">
        <v>323800</v>
      </c>
      <c r="AX9" s="8">
        <v>301900</v>
      </c>
      <c r="AY9" s="8">
        <v>427000</v>
      </c>
      <c r="AZ9" s="8">
        <v>235000</v>
      </c>
      <c r="BA9" s="8">
        <v>319300</v>
      </c>
      <c r="BB9" s="8">
        <v>375900</v>
      </c>
      <c r="BC9" s="8">
        <v>183815</v>
      </c>
      <c r="BD9" s="8">
        <v>99661</v>
      </c>
      <c r="BE9" s="8">
        <v>166000</v>
      </c>
      <c r="BF9" s="8">
        <v>340070</v>
      </c>
      <c r="BG9" s="8">
        <v>49000</v>
      </c>
      <c r="BH9" s="8">
        <v>215551</v>
      </c>
      <c r="BI9" s="8">
        <v>282440</v>
      </c>
      <c r="BJ9" s="8">
        <v>345550</v>
      </c>
      <c r="BK9" s="8">
        <v>295909</v>
      </c>
      <c r="BL9" s="8">
        <v>138884</v>
      </c>
      <c r="BM9" s="23">
        <v>41150</v>
      </c>
      <c r="BN9" s="8">
        <v>373700</v>
      </c>
      <c r="BO9" s="8">
        <v>222297</v>
      </c>
      <c r="BP9" s="8">
        <v>198800</v>
      </c>
      <c r="BQ9" s="8">
        <v>326300</v>
      </c>
      <c r="BR9" s="8">
        <v>269700</v>
      </c>
      <c r="BS9" s="8">
        <v>358800</v>
      </c>
      <c r="BT9" s="8">
        <v>377100</v>
      </c>
      <c r="BU9" s="8">
        <v>51100</v>
      </c>
      <c r="BV9" s="8">
        <v>206774</v>
      </c>
      <c r="BW9" s="8">
        <v>243100</v>
      </c>
      <c r="BX9" s="8">
        <v>252200</v>
      </c>
      <c r="BY9" s="8">
        <v>176100</v>
      </c>
      <c r="BZ9" s="8">
        <v>156500</v>
      </c>
      <c r="CA9" s="8">
        <v>790000</v>
      </c>
      <c r="CB9" s="3">
        <v>86841.38</v>
      </c>
      <c r="CC9" s="3">
        <v>5947.55</v>
      </c>
      <c r="CD9" s="3">
        <v>12761.63</v>
      </c>
      <c r="CE9" s="3">
        <v>7965.6</v>
      </c>
      <c r="CF9" s="3">
        <v>5977</v>
      </c>
      <c r="CG9" s="3">
        <v>10356.65</v>
      </c>
      <c r="CH9" s="3">
        <v>3897.71</v>
      </c>
      <c r="CI9" s="3">
        <v>5807.54</v>
      </c>
      <c r="CJ9" s="3">
        <v>4497.7</v>
      </c>
      <c r="CK9" s="3">
        <v>5112.47</v>
      </c>
      <c r="CL9" s="3">
        <v>8550</v>
      </c>
      <c r="CM9" s="3">
        <v>4488.38</v>
      </c>
      <c r="CN9" s="3">
        <v>9068.7000000000007</v>
      </c>
      <c r="CO9" s="3">
        <v>2470.1799999999998</v>
      </c>
      <c r="CP9" s="3">
        <v>7814</v>
      </c>
      <c r="CQ9" s="3">
        <v>2511</v>
      </c>
      <c r="CR9" s="3">
        <v>2695</v>
      </c>
      <c r="CS9" s="3">
        <v>2487.44</v>
      </c>
      <c r="CT9" s="4">
        <v>44476.72</v>
      </c>
      <c r="CU9" s="4">
        <v>142700</v>
      </c>
      <c r="CV9" s="5">
        <v>88100</v>
      </c>
      <c r="CW9" s="5">
        <v>108900</v>
      </c>
      <c r="CX9" s="5">
        <v>94000</v>
      </c>
      <c r="CY9" s="5">
        <v>58000</v>
      </c>
      <c r="CZ9" s="5">
        <v>111300.00000000001</v>
      </c>
      <c r="DA9" s="5">
        <v>92800</v>
      </c>
      <c r="DB9" s="4">
        <v>30872.28</v>
      </c>
      <c r="DC9" s="4">
        <v>3237</v>
      </c>
      <c r="DD9" s="4">
        <v>6159</v>
      </c>
      <c r="DE9" s="4">
        <v>3401.48</v>
      </c>
      <c r="DF9" s="4">
        <v>2316</v>
      </c>
      <c r="DG9" s="4">
        <v>2655.3</v>
      </c>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row>
    <row r="10" spans="1:177">
      <c r="A10" s="5">
        <v>2016</v>
      </c>
      <c r="B10" s="5">
        <v>320400</v>
      </c>
      <c r="C10" s="5">
        <v>132652.26</v>
      </c>
      <c r="D10" s="5">
        <v>36838</v>
      </c>
      <c r="E10" s="5">
        <v>26199</v>
      </c>
      <c r="F10" s="5">
        <v>26048</v>
      </c>
      <c r="G10" s="5">
        <v>112829</v>
      </c>
      <c r="H10" s="5">
        <v>29277</v>
      </c>
      <c r="I10" s="5">
        <v>16103</v>
      </c>
      <c r="J10" s="5">
        <v>25675</v>
      </c>
      <c r="K10" s="5">
        <v>24803</v>
      </c>
      <c r="L10" s="5">
        <v>24591.200000000001</v>
      </c>
      <c r="M10" s="5">
        <v>17666</v>
      </c>
      <c r="N10" s="5">
        <v>17243.330000000002</v>
      </c>
      <c r="O10" s="5">
        <v>19121</v>
      </c>
      <c r="P10" s="13">
        <v>65087</v>
      </c>
      <c r="Q10" s="13">
        <v>79431</v>
      </c>
      <c r="R10" s="13">
        <v>28517.54</v>
      </c>
      <c r="S10" s="13">
        <v>27402</v>
      </c>
      <c r="T10" s="13">
        <v>17890</v>
      </c>
      <c r="U10" s="13">
        <v>51725</v>
      </c>
      <c r="V10" s="13">
        <v>35983</v>
      </c>
      <c r="W10" s="13">
        <v>12685</v>
      </c>
      <c r="X10" s="13">
        <v>5967</v>
      </c>
      <c r="Y10" s="13">
        <v>31081</v>
      </c>
      <c r="Z10" s="13">
        <v>9738</v>
      </c>
      <c r="AA10" s="8">
        <v>315000</v>
      </c>
      <c r="AB10" s="8">
        <v>44900</v>
      </c>
      <c r="AC10" s="8">
        <v>106600</v>
      </c>
      <c r="AD10" s="8">
        <v>101700</v>
      </c>
      <c r="AE10" s="8">
        <v>151600</v>
      </c>
      <c r="AF10" s="8">
        <v>172900</v>
      </c>
      <c r="AG10" s="8">
        <v>225600</v>
      </c>
      <c r="AH10" s="8">
        <v>229400</v>
      </c>
      <c r="AI10" s="8">
        <v>235200</v>
      </c>
      <c r="AJ10" s="8">
        <v>332600</v>
      </c>
      <c r="AK10" s="8">
        <v>302900</v>
      </c>
      <c r="AL10" s="8">
        <v>144800</v>
      </c>
      <c r="AM10" s="8">
        <v>142000</v>
      </c>
      <c r="AN10" s="8">
        <v>103600</v>
      </c>
      <c r="AO10" s="8">
        <v>251100</v>
      </c>
      <c r="AP10" s="8">
        <v>46600</v>
      </c>
      <c r="AQ10" s="8">
        <v>314400</v>
      </c>
      <c r="AR10" s="8">
        <v>314400</v>
      </c>
      <c r="AS10" s="8">
        <v>72600</v>
      </c>
      <c r="AT10" s="8">
        <v>228300</v>
      </c>
      <c r="AU10" s="5">
        <v>77800</v>
      </c>
      <c r="AV10" s="5">
        <v>74700</v>
      </c>
      <c r="AW10" s="8">
        <v>321800</v>
      </c>
      <c r="AX10" s="8">
        <v>306100</v>
      </c>
      <c r="AY10" s="8">
        <v>426900</v>
      </c>
      <c r="AZ10" s="8">
        <v>236000</v>
      </c>
      <c r="BA10" s="8">
        <v>309900</v>
      </c>
      <c r="BB10" s="8">
        <v>340200</v>
      </c>
      <c r="BC10" s="8">
        <v>173552</v>
      </c>
      <c r="BD10" s="8">
        <v>91850</v>
      </c>
      <c r="BE10" s="8">
        <v>164500</v>
      </c>
      <c r="BF10" s="8">
        <v>342557</v>
      </c>
      <c r="BG10" s="8">
        <v>51000</v>
      </c>
      <c r="BH10" s="8">
        <v>203244</v>
      </c>
      <c r="BI10" s="8">
        <v>230703</v>
      </c>
      <c r="BJ10" s="8">
        <v>340737</v>
      </c>
      <c r="BK10" s="8">
        <v>270996</v>
      </c>
      <c r="BL10" s="8">
        <v>136542</v>
      </c>
      <c r="BM10" s="23">
        <v>97766.666700000002</v>
      </c>
      <c r="BN10" s="8">
        <v>366300</v>
      </c>
      <c r="BO10" s="8">
        <v>220175</v>
      </c>
      <c r="BP10" s="8">
        <v>198000</v>
      </c>
      <c r="BQ10" s="8">
        <v>325300</v>
      </c>
      <c r="BR10" s="8">
        <v>271000</v>
      </c>
      <c r="BS10" s="8">
        <v>364500</v>
      </c>
      <c r="BT10" s="8">
        <v>376808</v>
      </c>
      <c r="BU10" s="8">
        <v>50800</v>
      </c>
      <c r="BV10" s="8">
        <v>221845</v>
      </c>
      <c r="BW10" s="8">
        <v>239600</v>
      </c>
      <c r="BX10" s="8">
        <v>251300</v>
      </c>
      <c r="BY10" s="8">
        <v>173100</v>
      </c>
      <c r="BZ10" s="8">
        <v>151200</v>
      </c>
      <c r="CA10" s="8">
        <v>775000</v>
      </c>
      <c r="CB10" s="3">
        <v>111813.14</v>
      </c>
      <c r="CC10" s="3">
        <v>6225.24</v>
      </c>
      <c r="CD10" s="3">
        <v>12814.54</v>
      </c>
      <c r="CE10" s="3">
        <v>8412</v>
      </c>
      <c r="CF10" s="3">
        <v>6172</v>
      </c>
      <c r="CG10" s="3">
        <v>10986.05</v>
      </c>
      <c r="CH10" s="3">
        <v>4370.3999999999996</v>
      </c>
      <c r="CI10" s="3">
        <v>5013.72</v>
      </c>
      <c r="CJ10" s="3">
        <v>4781.76</v>
      </c>
      <c r="CK10" s="3">
        <v>5304.65</v>
      </c>
      <c r="CL10" s="3">
        <v>9330</v>
      </c>
      <c r="CM10" s="3">
        <v>4148.46</v>
      </c>
      <c r="CN10" s="3">
        <v>6355</v>
      </c>
      <c r="CO10" s="3">
        <v>2834.22</v>
      </c>
      <c r="CP10" s="3">
        <v>7421</v>
      </c>
      <c r="CQ10" s="3">
        <v>2163</v>
      </c>
      <c r="CR10" s="3">
        <v>2956</v>
      </c>
      <c r="CS10" s="3">
        <v>2576.1999999999998</v>
      </c>
      <c r="CT10" s="4">
        <v>50020.29</v>
      </c>
      <c r="CU10" s="4">
        <v>146100</v>
      </c>
      <c r="CV10" s="5">
        <v>84200</v>
      </c>
      <c r="CW10" s="5">
        <v>108300</v>
      </c>
      <c r="CX10" s="5">
        <v>99900</v>
      </c>
      <c r="CY10" s="5">
        <v>58099.999999999993</v>
      </c>
      <c r="CZ10" s="5">
        <v>113500</v>
      </c>
      <c r="DA10" s="5">
        <v>78300</v>
      </c>
      <c r="DB10" s="4">
        <v>34038.31</v>
      </c>
      <c r="DC10" s="4">
        <v>3443</v>
      </c>
      <c r="DD10" s="4">
        <v>7543</v>
      </c>
      <c r="DE10" s="4">
        <v>3709.5</v>
      </c>
      <c r="DF10" s="4">
        <v>2324</v>
      </c>
      <c r="DG10" s="4">
        <v>2766.27</v>
      </c>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row>
    <row r="11" spans="1:177">
      <c r="A11" s="5">
        <v>2017</v>
      </c>
      <c r="B11" s="5">
        <v>310100</v>
      </c>
      <c r="C11" s="5">
        <v>135182.94</v>
      </c>
      <c r="D11" s="5">
        <v>38866</v>
      </c>
      <c r="E11" s="5">
        <v>26708</v>
      </c>
      <c r="F11" s="5">
        <v>27195</v>
      </c>
      <c r="G11" s="5">
        <v>107861</v>
      </c>
      <c r="H11" s="5">
        <v>29703</v>
      </c>
      <c r="I11" s="5">
        <v>15789</v>
      </c>
      <c r="J11" s="5">
        <v>25361</v>
      </c>
      <c r="K11" s="5">
        <v>23818</v>
      </c>
      <c r="L11" s="5">
        <v>24118.6</v>
      </c>
      <c r="M11" s="5">
        <v>16425</v>
      </c>
      <c r="N11" s="5">
        <v>17196.86</v>
      </c>
      <c r="O11" s="5">
        <v>19649</v>
      </c>
      <c r="P11" s="13">
        <v>83192</v>
      </c>
      <c r="Q11" s="13">
        <v>80996</v>
      </c>
      <c r="R11" s="13">
        <v>29189.49</v>
      </c>
      <c r="S11" s="13">
        <v>30964</v>
      </c>
      <c r="T11" s="13">
        <v>19199</v>
      </c>
      <c r="U11" s="13">
        <v>55945</v>
      </c>
      <c r="V11" s="13">
        <v>39801</v>
      </c>
      <c r="W11" s="13">
        <v>12918.38</v>
      </c>
      <c r="X11" s="13">
        <v>6097</v>
      </c>
      <c r="Y11" s="13">
        <v>32787</v>
      </c>
      <c r="Z11" s="13">
        <v>10356.44</v>
      </c>
      <c r="AA11" s="8">
        <v>311900</v>
      </c>
      <c r="AB11" s="8">
        <v>44200</v>
      </c>
      <c r="AC11" s="8">
        <v>105400</v>
      </c>
      <c r="AD11" s="8">
        <v>99000</v>
      </c>
      <c r="AE11" s="8">
        <v>146500</v>
      </c>
      <c r="AF11" s="8">
        <v>174600</v>
      </c>
      <c r="AG11" s="8">
        <v>228700</v>
      </c>
      <c r="AH11" s="8">
        <v>230400</v>
      </c>
      <c r="AI11" s="8">
        <v>235300</v>
      </c>
      <c r="AJ11" s="8">
        <v>333800</v>
      </c>
      <c r="AK11" s="8">
        <v>303600</v>
      </c>
      <c r="AL11" s="8">
        <v>144800</v>
      </c>
      <c r="AM11" s="8">
        <v>143600</v>
      </c>
      <c r="AN11" s="8">
        <v>103000</v>
      </c>
      <c r="AO11" s="8">
        <v>253800</v>
      </c>
      <c r="AP11" s="8">
        <v>44400</v>
      </c>
      <c r="AQ11" s="8">
        <v>315400</v>
      </c>
      <c r="AR11" s="8">
        <v>315400</v>
      </c>
      <c r="AS11" s="8">
        <v>78600</v>
      </c>
      <c r="AT11" s="8">
        <v>228000</v>
      </c>
      <c r="AU11" s="5">
        <v>79700</v>
      </c>
      <c r="AV11" s="5">
        <v>76200</v>
      </c>
      <c r="AW11" s="8">
        <v>343900</v>
      </c>
      <c r="AX11" s="8">
        <v>317400</v>
      </c>
      <c r="AY11" s="8">
        <v>426600</v>
      </c>
      <c r="AZ11" s="8">
        <v>231100</v>
      </c>
      <c r="BA11" s="8">
        <v>298000</v>
      </c>
      <c r="BB11" s="8">
        <v>346100</v>
      </c>
      <c r="BC11" s="8">
        <v>182092</v>
      </c>
      <c r="BD11" s="8">
        <v>90054</v>
      </c>
      <c r="BE11" s="8">
        <v>157774</v>
      </c>
      <c r="BF11" s="8">
        <v>339773</v>
      </c>
      <c r="BG11" s="8">
        <v>51000</v>
      </c>
      <c r="BH11" s="8">
        <v>194001</v>
      </c>
      <c r="BI11" s="8">
        <v>227266</v>
      </c>
      <c r="BJ11" s="8">
        <v>368711</v>
      </c>
      <c r="BK11" s="23">
        <v>278381.571</v>
      </c>
      <c r="BL11" s="23">
        <v>126349.73299999999</v>
      </c>
      <c r="BM11" s="8">
        <v>98000</v>
      </c>
      <c r="BN11" s="8">
        <v>366800</v>
      </c>
      <c r="BO11" s="8">
        <v>216958</v>
      </c>
      <c r="BP11" s="8">
        <v>192800</v>
      </c>
      <c r="BQ11" s="8">
        <v>317600</v>
      </c>
      <c r="BR11" s="8">
        <v>263500</v>
      </c>
      <c r="BS11" s="8">
        <v>365800</v>
      </c>
      <c r="BT11" s="8">
        <v>375063</v>
      </c>
      <c r="BU11" s="8">
        <v>51500</v>
      </c>
      <c r="BV11" s="8">
        <v>226377</v>
      </c>
      <c r="BW11" s="8">
        <v>228400</v>
      </c>
      <c r="BX11" s="8">
        <v>247300</v>
      </c>
      <c r="BY11" s="8">
        <v>172300</v>
      </c>
      <c r="BZ11" s="8">
        <v>151500</v>
      </c>
      <c r="CA11" s="8">
        <v>774000</v>
      </c>
      <c r="CB11" s="3">
        <v>110952.8</v>
      </c>
      <c r="CC11" s="3">
        <v>6296.52</v>
      </c>
      <c r="CD11" s="3">
        <v>11094.95</v>
      </c>
      <c r="CE11" s="3">
        <v>10920.8</v>
      </c>
      <c r="CF11" s="3">
        <v>7711.15</v>
      </c>
      <c r="CG11" s="3">
        <v>11421.96</v>
      </c>
      <c r="CH11" s="3">
        <v>4709.1899999999996</v>
      </c>
      <c r="CI11" s="3">
        <v>6111.97</v>
      </c>
      <c r="CJ11" s="3">
        <v>5011.8999999999996</v>
      </c>
      <c r="CK11" s="3">
        <v>5797.78</v>
      </c>
      <c r="CL11" s="3">
        <v>10005</v>
      </c>
      <c r="CM11" s="3">
        <v>4767</v>
      </c>
      <c r="CN11" s="3">
        <v>6137.07</v>
      </c>
      <c r="CO11" s="3">
        <v>3057.68</v>
      </c>
      <c r="CP11" s="3">
        <v>7292</v>
      </c>
      <c r="CQ11" s="3">
        <v>2178.44</v>
      </c>
      <c r="CR11" s="3">
        <v>3085</v>
      </c>
      <c r="CS11" s="3">
        <v>2606.96</v>
      </c>
      <c r="CT11" s="4">
        <v>50186.6</v>
      </c>
      <c r="CU11" s="4">
        <v>147300</v>
      </c>
      <c r="CV11" s="5">
        <v>93500</v>
      </c>
      <c r="CW11" s="5">
        <v>115300</v>
      </c>
      <c r="CX11" s="5">
        <v>120300</v>
      </c>
      <c r="CY11" s="5">
        <v>63500</v>
      </c>
      <c r="CZ11" s="5">
        <v>117000</v>
      </c>
      <c r="DA11" s="5">
        <v>86100</v>
      </c>
      <c r="DB11" s="4">
        <v>34992.730000000003</v>
      </c>
      <c r="DC11" s="4">
        <v>3920.47</v>
      </c>
      <c r="DD11" s="4">
        <v>8620.17</v>
      </c>
      <c r="DE11" s="4">
        <v>3838.92</v>
      </c>
      <c r="DF11" s="4">
        <v>3132</v>
      </c>
      <c r="DG11" s="4">
        <v>3328.8</v>
      </c>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row>
    <row r="12" spans="1:177">
      <c r="A12" s="5">
        <v>2018</v>
      </c>
      <c r="B12" s="5">
        <v>305500</v>
      </c>
      <c r="C12" s="5">
        <v>133978</v>
      </c>
      <c r="D12" s="5">
        <v>41194</v>
      </c>
      <c r="E12" s="5">
        <v>31805</v>
      </c>
      <c r="F12" s="5">
        <v>35284</v>
      </c>
      <c r="G12" s="5">
        <v>114613</v>
      </c>
      <c r="H12" s="5">
        <v>29768</v>
      </c>
      <c r="I12" s="5">
        <v>15854</v>
      </c>
      <c r="J12" s="5">
        <v>22428</v>
      </c>
      <c r="K12" s="5">
        <v>23691</v>
      </c>
      <c r="L12" s="5">
        <v>25598.02</v>
      </c>
      <c r="M12" s="5">
        <v>16315.500000000002</v>
      </c>
      <c r="N12" s="5">
        <v>17832.419999999998</v>
      </c>
      <c r="O12" s="5">
        <v>20264</v>
      </c>
      <c r="P12" s="13">
        <v>88568</v>
      </c>
      <c r="Q12" s="13">
        <v>82752</v>
      </c>
      <c r="R12" s="13">
        <v>29506.3</v>
      </c>
      <c r="S12" s="13">
        <v>30874</v>
      </c>
      <c r="T12" s="13">
        <v>20398</v>
      </c>
      <c r="U12" s="13">
        <v>50501</v>
      </c>
      <c r="V12" s="13">
        <v>39262</v>
      </c>
      <c r="W12" s="13">
        <v>12335</v>
      </c>
      <c r="X12" s="13">
        <v>6309</v>
      </c>
      <c r="Y12" s="13">
        <v>32561</v>
      </c>
      <c r="Z12" s="13">
        <v>11372.27</v>
      </c>
      <c r="AA12" s="8">
        <v>304200</v>
      </c>
      <c r="AB12" s="8">
        <v>43600</v>
      </c>
      <c r="AC12" s="8">
        <v>104700</v>
      </c>
      <c r="AD12" s="8">
        <v>98700</v>
      </c>
      <c r="AE12" s="8">
        <v>138000</v>
      </c>
      <c r="AF12" s="8">
        <v>172800</v>
      </c>
      <c r="AG12" s="8">
        <v>218400</v>
      </c>
      <c r="AH12" s="8">
        <v>225300</v>
      </c>
      <c r="AI12" s="8">
        <v>230700</v>
      </c>
      <c r="AJ12" s="8">
        <v>332900</v>
      </c>
      <c r="AK12" s="8">
        <v>300300</v>
      </c>
      <c r="AL12" s="8">
        <v>146400</v>
      </c>
      <c r="AM12" s="8">
        <v>132600</v>
      </c>
      <c r="AN12" s="8">
        <v>100100</v>
      </c>
      <c r="AO12" s="8">
        <v>263500</v>
      </c>
      <c r="AP12" s="8">
        <v>45900</v>
      </c>
      <c r="AQ12" s="8">
        <v>320200</v>
      </c>
      <c r="AR12" s="8">
        <v>320200</v>
      </c>
      <c r="AS12" s="8">
        <v>78800</v>
      </c>
      <c r="AT12" s="8">
        <v>239500</v>
      </c>
      <c r="AU12" s="5">
        <v>80400</v>
      </c>
      <c r="AV12" s="5">
        <v>77700</v>
      </c>
      <c r="AW12" s="8">
        <v>340500</v>
      </c>
      <c r="AX12" s="8">
        <v>317000</v>
      </c>
      <c r="AY12" s="8">
        <v>428100</v>
      </c>
      <c r="AZ12" s="8">
        <v>234400</v>
      </c>
      <c r="BA12" s="8">
        <v>307700</v>
      </c>
      <c r="BB12" s="8">
        <v>362300</v>
      </c>
      <c r="BC12" s="8">
        <v>184900</v>
      </c>
      <c r="BD12" s="8">
        <v>90709</v>
      </c>
      <c r="BE12" s="8">
        <v>163915</v>
      </c>
      <c r="BF12" s="8">
        <v>308169</v>
      </c>
      <c r="BG12" s="8">
        <v>68201</v>
      </c>
      <c r="BH12" s="8">
        <v>192568</v>
      </c>
      <c r="BI12" s="8">
        <v>261891</v>
      </c>
      <c r="BJ12" s="8">
        <v>369760</v>
      </c>
      <c r="BK12" s="8">
        <v>288027</v>
      </c>
      <c r="BL12" s="23">
        <v>121561.276</v>
      </c>
      <c r="BM12" s="8">
        <v>91300</v>
      </c>
      <c r="BN12" s="8">
        <v>358600</v>
      </c>
      <c r="BO12" s="8">
        <v>220384</v>
      </c>
      <c r="BP12" s="8">
        <v>208700</v>
      </c>
      <c r="BQ12" s="8">
        <v>342600</v>
      </c>
      <c r="BR12" s="8">
        <v>269500</v>
      </c>
      <c r="BS12" s="8">
        <v>368800</v>
      </c>
      <c r="BT12" s="8">
        <v>410461</v>
      </c>
      <c r="BU12" s="8">
        <v>49720</v>
      </c>
      <c r="BV12" s="8">
        <v>239800</v>
      </c>
      <c r="BW12" s="8">
        <v>231800</v>
      </c>
      <c r="BX12" s="8">
        <v>251700</v>
      </c>
      <c r="BY12" s="8">
        <v>173700</v>
      </c>
      <c r="BZ12" s="8">
        <v>152000</v>
      </c>
      <c r="CA12" s="8">
        <v>772000</v>
      </c>
      <c r="CB12" s="3">
        <v>109274.78</v>
      </c>
      <c r="CC12" s="3">
        <v>6783.02</v>
      </c>
      <c r="CD12" s="3">
        <v>11922.25</v>
      </c>
      <c r="CE12" s="3">
        <v>11606.53</v>
      </c>
      <c r="CF12" s="3">
        <v>7146.53</v>
      </c>
      <c r="CG12" s="3">
        <v>12223.71</v>
      </c>
      <c r="CH12" s="3">
        <v>5204.7</v>
      </c>
      <c r="CI12" s="3">
        <v>6854.62</v>
      </c>
      <c r="CJ12" s="3">
        <v>5084.7</v>
      </c>
      <c r="CK12" s="3">
        <v>5930.09</v>
      </c>
      <c r="CL12" s="3">
        <v>10375</v>
      </c>
      <c r="CM12" s="3">
        <v>4862.2</v>
      </c>
      <c r="CN12" s="3">
        <v>7323.62</v>
      </c>
      <c r="CO12" s="3">
        <v>3145.61</v>
      </c>
      <c r="CP12" s="3">
        <v>5978.2</v>
      </c>
      <c r="CQ12" s="3">
        <v>2375.4</v>
      </c>
      <c r="CR12" s="3">
        <v>3417</v>
      </c>
      <c r="CS12" s="3">
        <v>2752.53</v>
      </c>
      <c r="CT12" s="4">
        <v>54871.4</v>
      </c>
      <c r="CU12" s="4">
        <v>149100</v>
      </c>
      <c r="CV12" s="5">
        <v>91700</v>
      </c>
      <c r="CW12" s="5">
        <v>115000</v>
      </c>
      <c r="CX12" s="5">
        <v>104700</v>
      </c>
      <c r="CY12" s="5">
        <v>60599.999999999993</v>
      </c>
      <c r="CZ12" s="5">
        <v>116900</v>
      </c>
      <c r="DA12" s="5">
        <v>84000</v>
      </c>
      <c r="DB12" s="4">
        <v>38352.660000000003</v>
      </c>
      <c r="DC12" s="4">
        <v>3649.16</v>
      </c>
      <c r="DD12" s="4">
        <v>10142.950000000001</v>
      </c>
      <c r="DE12" s="4">
        <v>4182.3900000000003</v>
      </c>
      <c r="DF12" s="4">
        <v>3445</v>
      </c>
      <c r="DG12" s="4">
        <v>3798.63</v>
      </c>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row>
    <row r="13" spans="1:177">
      <c r="A13" s="5">
        <v>2019</v>
      </c>
      <c r="B13" s="5">
        <v>297900</v>
      </c>
      <c r="C13" s="66">
        <v>152953</v>
      </c>
      <c r="D13" s="66">
        <v>47515</v>
      </c>
      <c r="E13" s="66">
        <v>31073</v>
      </c>
      <c r="F13" s="66">
        <v>36835</v>
      </c>
      <c r="G13" s="66">
        <v>121316</v>
      </c>
      <c r="H13" s="66">
        <v>32035</v>
      </c>
      <c r="I13" s="66">
        <v>18602</v>
      </c>
      <c r="J13" s="66">
        <v>29979</v>
      </c>
      <c r="K13" s="66">
        <v>23309</v>
      </c>
      <c r="L13" s="66">
        <v>32461.96</v>
      </c>
      <c r="M13" s="5">
        <v>16206</v>
      </c>
      <c r="N13" s="66">
        <v>18673</v>
      </c>
      <c r="O13" s="66">
        <v>21998</v>
      </c>
      <c r="P13" s="13">
        <v>99156</v>
      </c>
      <c r="Q13" s="13">
        <v>80820</v>
      </c>
      <c r="R13" s="13">
        <v>30684.32</v>
      </c>
      <c r="S13" s="13">
        <v>31397</v>
      </c>
      <c r="T13" s="13">
        <v>22925</v>
      </c>
      <c r="U13" s="13">
        <v>54039</v>
      </c>
      <c r="V13" s="13">
        <v>42324</v>
      </c>
      <c r="W13" s="13">
        <v>12138</v>
      </c>
      <c r="X13" s="13">
        <v>6514</v>
      </c>
      <c r="Y13" s="13">
        <v>34387</v>
      </c>
      <c r="Z13" s="13">
        <v>12202.64</v>
      </c>
      <c r="AA13" s="8">
        <v>308700</v>
      </c>
      <c r="AB13" s="8">
        <v>42200</v>
      </c>
      <c r="AC13" s="8">
        <v>106500</v>
      </c>
      <c r="AD13" s="8">
        <v>101700</v>
      </c>
      <c r="AE13" s="8">
        <v>142300</v>
      </c>
      <c r="AF13" s="8">
        <v>174000</v>
      </c>
      <c r="AG13" s="8">
        <v>208000</v>
      </c>
      <c r="AH13" s="8">
        <v>218200</v>
      </c>
      <c r="AI13" s="8">
        <v>231200</v>
      </c>
      <c r="AJ13" s="8">
        <v>287500</v>
      </c>
      <c r="AK13" s="8">
        <v>301500</v>
      </c>
      <c r="AL13" s="8">
        <v>141000</v>
      </c>
      <c r="AM13" s="8">
        <v>125600</v>
      </c>
      <c r="AN13" s="8">
        <v>102100</v>
      </c>
      <c r="AO13" s="8">
        <v>242600</v>
      </c>
      <c r="AP13" s="8">
        <v>44100</v>
      </c>
      <c r="AQ13" s="8">
        <v>320800</v>
      </c>
      <c r="AR13" s="8">
        <v>320800</v>
      </c>
      <c r="AS13" s="8">
        <v>79500</v>
      </c>
      <c r="AT13" s="8">
        <v>243300</v>
      </c>
      <c r="AU13" s="5">
        <v>83000</v>
      </c>
      <c r="AV13" s="5">
        <v>78600</v>
      </c>
      <c r="AW13" s="8">
        <v>348100</v>
      </c>
      <c r="AX13" s="8">
        <v>318200</v>
      </c>
      <c r="AY13" s="8">
        <v>432600</v>
      </c>
      <c r="AZ13" s="8">
        <v>234400</v>
      </c>
      <c r="BA13" s="8">
        <v>309600</v>
      </c>
      <c r="BB13" s="8">
        <v>379900</v>
      </c>
      <c r="BC13" s="8">
        <v>188600</v>
      </c>
      <c r="BD13" s="8">
        <v>88425</v>
      </c>
      <c r="BE13" s="8">
        <v>160584</v>
      </c>
      <c r="BF13" s="8">
        <v>327222</v>
      </c>
      <c r="BG13" s="8">
        <v>65000</v>
      </c>
      <c r="BH13" s="8">
        <v>215507</v>
      </c>
      <c r="BI13" s="8">
        <v>275288</v>
      </c>
      <c r="BJ13" s="8">
        <v>378391</v>
      </c>
      <c r="BK13" s="8">
        <v>287507</v>
      </c>
      <c r="BL13" s="8">
        <v>145053</v>
      </c>
      <c r="BM13" s="8">
        <v>95000</v>
      </c>
      <c r="BN13" s="8">
        <v>358500</v>
      </c>
      <c r="BO13" s="8">
        <v>219957</v>
      </c>
      <c r="BP13" s="8">
        <v>209600</v>
      </c>
      <c r="BQ13" s="8">
        <v>327100</v>
      </c>
      <c r="BR13" s="8">
        <v>264500</v>
      </c>
      <c r="BS13" s="8">
        <v>362600</v>
      </c>
      <c r="BT13" s="8">
        <v>397576</v>
      </c>
      <c r="BU13" s="8">
        <v>51200</v>
      </c>
      <c r="BV13" s="8">
        <v>235600</v>
      </c>
      <c r="BW13" s="8">
        <v>231900</v>
      </c>
      <c r="BX13" s="8">
        <v>251800</v>
      </c>
      <c r="BY13" s="8">
        <v>174000</v>
      </c>
      <c r="BZ13" s="8">
        <v>153600</v>
      </c>
      <c r="CA13" s="8">
        <v>765000</v>
      </c>
      <c r="CB13" s="3">
        <v>114497.54</v>
      </c>
      <c r="CC13" s="3">
        <v>6948.24</v>
      </c>
      <c r="CD13" s="3">
        <v>13208.93</v>
      </c>
      <c r="CE13" s="3">
        <v>12803.92</v>
      </c>
      <c r="CF13" s="3">
        <v>7300.99</v>
      </c>
      <c r="CG13" s="3">
        <v>13592.22</v>
      </c>
      <c r="CH13" s="3">
        <v>5170.3900000000003</v>
      </c>
      <c r="CI13" s="3">
        <v>6869.27</v>
      </c>
      <c r="CJ13" s="3">
        <v>5284.83</v>
      </c>
      <c r="CK13" s="3">
        <v>6924.9</v>
      </c>
      <c r="CL13" s="3">
        <v>10605</v>
      </c>
      <c r="CM13" s="3">
        <v>4937.57</v>
      </c>
      <c r="CN13" s="3">
        <v>7993.75</v>
      </c>
      <c r="CO13" s="3">
        <v>3343.58</v>
      </c>
      <c r="CP13" s="3">
        <v>6759.22</v>
      </c>
      <c r="CQ13" s="3">
        <v>2766.2</v>
      </c>
      <c r="CR13" s="3">
        <v>3010</v>
      </c>
      <c r="CS13" s="3">
        <v>3225</v>
      </c>
      <c r="CT13" s="4">
        <v>56783.74</v>
      </c>
      <c r="CU13" s="4">
        <v>148500</v>
      </c>
      <c r="CV13" s="5">
        <v>84100</v>
      </c>
      <c r="CW13" s="5">
        <v>112400</v>
      </c>
      <c r="CX13" s="5">
        <v>104500</v>
      </c>
      <c r="CY13" s="5">
        <v>61200</v>
      </c>
      <c r="CZ13" s="5">
        <v>116300.00000000001</v>
      </c>
      <c r="DA13" s="5">
        <v>84500</v>
      </c>
      <c r="DB13" s="4">
        <v>40612.11</v>
      </c>
      <c r="DC13" s="4">
        <v>3791.87</v>
      </c>
      <c r="DD13" s="4">
        <v>12011.2</v>
      </c>
      <c r="DE13" s="4">
        <v>4778.3999999999996</v>
      </c>
      <c r="DF13" s="4">
        <v>3514</v>
      </c>
      <c r="DG13" s="4">
        <v>4192.4799999999996</v>
      </c>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row>
    <row r="14" spans="1:177">
      <c r="A14" s="5">
        <v>2020</v>
      </c>
      <c r="B14" s="5">
        <v>288600</v>
      </c>
      <c r="C14" s="5">
        <v>140517</v>
      </c>
      <c r="D14" s="5">
        <v>44574</v>
      </c>
      <c r="E14" s="5">
        <v>38640</v>
      </c>
      <c r="F14" s="13">
        <v>37304</v>
      </c>
      <c r="G14" s="5">
        <v>115524</v>
      </c>
      <c r="H14" s="13">
        <v>29211</v>
      </c>
      <c r="I14" s="5">
        <v>18063</v>
      </c>
      <c r="J14" s="5">
        <v>30235</v>
      </c>
      <c r="K14" s="13">
        <v>25731</v>
      </c>
      <c r="L14" s="5">
        <v>30194.2</v>
      </c>
      <c r="M14" s="5">
        <v>14636.5</v>
      </c>
      <c r="N14" s="13">
        <v>19516.740000000002</v>
      </c>
      <c r="O14" s="13">
        <v>19989</v>
      </c>
      <c r="P14" s="13">
        <v>120992</v>
      </c>
      <c r="Q14" s="13">
        <v>87745</v>
      </c>
      <c r="R14" s="13">
        <v>31209.71</v>
      </c>
      <c r="S14" s="13">
        <v>31814</v>
      </c>
      <c r="T14" s="4">
        <v>25277</v>
      </c>
      <c r="U14" s="13">
        <v>60913</v>
      </c>
      <c r="V14" s="13">
        <v>40677</v>
      </c>
      <c r="W14" s="13">
        <v>13236</v>
      </c>
      <c r="X14" s="13">
        <v>6442</v>
      </c>
      <c r="Y14" s="13">
        <v>35746</v>
      </c>
      <c r="Z14" s="13">
        <v>12637.7</v>
      </c>
      <c r="AA14" s="8">
        <v>309500</v>
      </c>
      <c r="AB14" s="8">
        <v>39000</v>
      </c>
      <c r="AC14" s="8">
        <v>102200</v>
      </c>
      <c r="AD14" s="8">
        <v>97500</v>
      </c>
      <c r="AE14" s="8">
        <v>138900</v>
      </c>
      <c r="AF14" s="8">
        <v>177900</v>
      </c>
      <c r="AG14" s="8">
        <v>199800</v>
      </c>
      <c r="AH14" s="8">
        <v>215700</v>
      </c>
      <c r="AI14" s="8">
        <v>222600</v>
      </c>
      <c r="AJ14" s="8">
        <v>265600</v>
      </c>
      <c r="AK14" s="8">
        <v>298000</v>
      </c>
      <c r="AL14" s="8">
        <v>136100</v>
      </c>
      <c r="AM14" s="8">
        <v>115800</v>
      </c>
      <c r="AN14" s="8">
        <v>96200</v>
      </c>
      <c r="AO14" s="8">
        <v>223700</v>
      </c>
      <c r="AP14" s="8">
        <v>44500</v>
      </c>
      <c r="AQ14" s="8">
        <v>302800</v>
      </c>
      <c r="AR14" s="8">
        <v>302800</v>
      </c>
      <c r="AS14" s="8">
        <v>67700</v>
      </c>
      <c r="AT14" s="8">
        <v>221200</v>
      </c>
      <c r="AU14" s="5">
        <v>77900</v>
      </c>
      <c r="AV14" s="5">
        <v>64000</v>
      </c>
      <c r="AW14" s="8">
        <v>330300</v>
      </c>
      <c r="AX14" s="8">
        <v>307000</v>
      </c>
      <c r="AY14" s="8">
        <v>472400</v>
      </c>
      <c r="AZ14" s="8">
        <v>222600</v>
      </c>
      <c r="BA14" s="8">
        <v>297300</v>
      </c>
      <c r="BB14" s="8">
        <v>338568</v>
      </c>
      <c r="BC14" s="8">
        <v>166300</v>
      </c>
      <c r="BD14" s="8">
        <v>85076</v>
      </c>
      <c r="BE14" s="8">
        <v>149091</v>
      </c>
      <c r="BF14" s="8">
        <v>316102</v>
      </c>
      <c r="BG14" s="8">
        <v>69110</v>
      </c>
      <c r="BH14" s="8">
        <v>224185</v>
      </c>
      <c r="BI14" s="8">
        <v>258900</v>
      </c>
      <c r="BJ14" s="8">
        <v>338209</v>
      </c>
      <c r="BK14" s="8">
        <v>252084</v>
      </c>
      <c r="BL14" s="8">
        <v>130100</v>
      </c>
      <c r="BM14" s="23">
        <v>108156.667</v>
      </c>
      <c r="BN14" s="8">
        <v>315100</v>
      </c>
      <c r="BO14" s="8">
        <v>199100</v>
      </c>
      <c r="BP14" s="8">
        <v>198300</v>
      </c>
      <c r="BQ14" s="8">
        <v>316100</v>
      </c>
      <c r="BR14" s="8">
        <v>254400</v>
      </c>
      <c r="BS14" s="8">
        <v>338700</v>
      </c>
      <c r="BT14" s="8">
        <v>356920</v>
      </c>
      <c r="BU14" s="8">
        <v>51400</v>
      </c>
      <c r="BV14" s="8">
        <v>239200</v>
      </c>
      <c r="BW14" s="8">
        <v>183300</v>
      </c>
      <c r="BX14" s="8">
        <v>242700</v>
      </c>
      <c r="BY14" s="8">
        <v>155600</v>
      </c>
      <c r="BZ14" s="8">
        <v>113900</v>
      </c>
      <c r="CA14" s="8">
        <v>701000</v>
      </c>
      <c r="CB14" s="3">
        <v>124722.05</v>
      </c>
      <c r="CC14" s="3">
        <v>7300.73</v>
      </c>
      <c r="CD14" s="3">
        <v>12036</v>
      </c>
      <c r="CE14" s="3">
        <v>12372.62</v>
      </c>
      <c r="CF14" s="3">
        <v>6845.15</v>
      </c>
      <c r="CG14" s="3">
        <v>14743.19</v>
      </c>
      <c r="CH14" s="3">
        <v>4961.0600000000004</v>
      </c>
      <c r="CI14" s="3">
        <v>7066.59</v>
      </c>
      <c r="CJ14" s="3">
        <v>5530.6</v>
      </c>
      <c r="CK14" s="3">
        <v>7599.44</v>
      </c>
      <c r="CL14" s="3">
        <v>11600</v>
      </c>
      <c r="CM14" s="3">
        <v>5642.21</v>
      </c>
      <c r="CN14" s="3">
        <v>8391.31</v>
      </c>
      <c r="CO14" s="3">
        <v>4005.83</v>
      </c>
      <c r="CP14" s="3">
        <v>6544</v>
      </c>
      <c r="CQ14" s="3">
        <v>2813.26</v>
      </c>
      <c r="CR14" s="3">
        <v>4174.26</v>
      </c>
      <c r="CS14" s="3">
        <v>3560.85</v>
      </c>
      <c r="CT14" s="4">
        <v>55945.34</v>
      </c>
      <c r="CU14" s="4">
        <v>151600</v>
      </c>
      <c r="CV14" s="5">
        <v>81100</v>
      </c>
      <c r="CW14" s="5">
        <v>112300</v>
      </c>
      <c r="CX14" s="5">
        <v>97800</v>
      </c>
      <c r="CY14" s="5">
        <v>59700</v>
      </c>
      <c r="CZ14" s="5">
        <v>119900</v>
      </c>
      <c r="DA14" s="5">
        <v>85900</v>
      </c>
      <c r="DB14" s="4">
        <v>40693.96</v>
      </c>
      <c r="DC14" s="4">
        <v>4063.74</v>
      </c>
      <c r="DD14" s="4">
        <v>11757</v>
      </c>
      <c r="DE14" s="4">
        <v>4281.76</v>
      </c>
      <c r="DF14" s="4">
        <v>3708.59</v>
      </c>
      <c r="DG14" s="4">
        <v>4246.22</v>
      </c>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row>
    <row r="15" spans="1:177">
      <c r="A15" s="5">
        <v>2021</v>
      </c>
      <c r="B15" s="5">
        <v>300800</v>
      </c>
      <c r="C15" s="5">
        <v>148760</v>
      </c>
      <c r="D15" s="5">
        <v>48284</v>
      </c>
      <c r="E15" s="5">
        <v>43124</v>
      </c>
      <c r="F15" s="5">
        <v>41016</v>
      </c>
      <c r="G15" s="5">
        <v>125409</v>
      </c>
      <c r="H15" s="5">
        <v>36667</v>
      </c>
      <c r="I15" s="5">
        <v>20394</v>
      </c>
      <c r="J15" s="5">
        <v>33443</v>
      </c>
      <c r="K15" s="5">
        <v>27573</v>
      </c>
      <c r="L15" s="5">
        <v>31042.15</v>
      </c>
      <c r="M15" s="5">
        <v>15403.000000000002</v>
      </c>
      <c r="N15" s="5">
        <v>20742.939999999999</v>
      </c>
      <c r="O15" s="5">
        <v>24098</v>
      </c>
      <c r="P15" s="4">
        <v>125396</v>
      </c>
      <c r="Q15" s="13">
        <v>94533</v>
      </c>
      <c r="R15" s="13">
        <v>32156.81</v>
      </c>
      <c r="S15" s="13">
        <v>34237</v>
      </c>
      <c r="T15" s="13">
        <v>26763</v>
      </c>
      <c r="U15" s="13">
        <v>67166</v>
      </c>
      <c r="V15" s="13">
        <v>47775</v>
      </c>
      <c r="W15" s="13">
        <v>14606.37</v>
      </c>
      <c r="X15" s="13">
        <v>6765</v>
      </c>
      <c r="Y15" s="13">
        <v>40804</v>
      </c>
      <c r="Z15" s="13">
        <v>14111.09</v>
      </c>
      <c r="AA15" s="8">
        <v>310300</v>
      </c>
      <c r="AB15" s="8">
        <v>37600</v>
      </c>
      <c r="AC15" s="8">
        <v>101300</v>
      </c>
      <c r="AD15" s="8">
        <v>97100</v>
      </c>
      <c r="AE15" s="8">
        <v>131000</v>
      </c>
      <c r="AF15" s="8">
        <v>179900</v>
      </c>
      <c r="AG15" s="8">
        <v>203800</v>
      </c>
      <c r="AH15" s="8">
        <v>218400</v>
      </c>
      <c r="AI15" s="8">
        <v>224600</v>
      </c>
      <c r="AJ15" s="8">
        <v>287800</v>
      </c>
      <c r="AK15" s="8">
        <v>299600</v>
      </c>
      <c r="AL15" s="8">
        <v>133300</v>
      </c>
      <c r="AM15" s="8">
        <v>115400</v>
      </c>
      <c r="AN15" s="8">
        <v>100800</v>
      </c>
      <c r="AO15" s="8">
        <v>230900</v>
      </c>
      <c r="AP15" s="8">
        <v>44900</v>
      </c>
      <c r="AQ15" s="8">
        <v>319400</v>
      </c>
      <c r="AR15" s="8">
        <v>319400</v>
      </c>
      <c r="AS15" s="8">
        <v>68000</v>
      </c>
      <c r="AT15" s="8">
        <v>232300</v>
      </c>
      <c r="AU15" s="5">
        <v>78700</v>
      </c>
      <c r="AV15" s="5">
        <v>64300</v>
      </c>
      <c r="AW15" s="8">
        <v>339600</v>
      </c>
      <c r="AX15" s="8">
        <v>315300</v>
      </c>
      <c r="AY15" s="8">
        <v>471600</v>
      </c>
      <c r="AZ15" s="8">
        <v>229200</v>
      </c>
      <c r="BA15" s="8">
        <v>297000</v>
      </c>
      <c r="BB15" s="8">
        <v>393900</v>
      </c>
      <c r="BC15" s="8">
        <v>80300</v>
      </c>
      <c r="BD15" s="8">
        <v>93466</v>
      </c>
      <c r="BE15" s="8">
        <v>211677</v>
      </c>
      <c r="BF15" s="8">
        <v>371755</v>
      </c>
      <c r="BG15" s="8">
        <v>64710</v>
      </c>
      <c r="BH15" s="8">
        <v>236170</v>
      </c>
      <c r="BI15" s="23">
        <v>245699.56400000001</v>
      </c>
      <c r="BJ15" s="23">
        <v>356622.83639999997</v>
      </c>
      <c r="BK15" s="23">
        <v>268668.61700000003</v>
      </c>
      <c r="BL15" s="8">
        <v>143900</v>
      </c>
      <c r="BM15" s="23">
        <v>116756.667</v>
      </c>
      <c r="BN15" s="8">
        <v>356000</v>
      </c>
      <c r="BO15" s="8">
        <v>202700</v>
      </c>
      <c r="BP15" s="8">
        <v>204500</v>
      </c>
      <c r="BQ15" s="8">
        <v>319700</v>
      </c>
      <c r="BR15" s="8">
        <v>266100</v>
      </c>
      <c r="BS15" s="8">
        <v>363000</v>
      </c>
      <c r="BT15" s="8">
        <v>367400</v>
      </c>
      <c r="BU15" s="8">
        <v>54100</v>
      </c>
      <c r="BV15" s="8">
        <v>264600</v>
      </c>
      <c r="BW15" s="8">
        <v>194800</v>
      </c>
      <c r="BX15" s="8">
        <v>255800</v>
      </c>
      <c r="BY15" s="8">
        <v>168500</v>
      </c>
      <c r="BZ15" s="8">
        <v>118700</v>
      </c>
      <c r="CA15" s="8">
        <v>721000</v>
      </c>
      <c r="CB15" s="5">
        <v>154560.49</v>
      </c>
      <c r="CC15" s="5">
        <v>7067.42</v>
      </c>
      <c r="CD15" s="5">
        <v>11051.7</v>
      </c>
      <c r="CE15" s="5">
        <v>13514.9</v>
      </c>
      <c r="CF15" s="5">
        <v>7382.85</v>
      </c>
      <c r="CG15" s="5">
        <v>16044.33</v>
      </c>
      <c r="CH15" s="5">
        <v>5237.9399999999996</v>
      </c>
      <c r="CI15" s="5">
        <v>8581.15</v>
      </c>
      <c r="CJ15" s="5">
        <v>5946.93</v>
      </c>
      <c r="CK15" s="5">
        <v>7860.78</v>
      </c>
      <c r="CL15" s="5">
        <v>13894</v>
      </c>
      <c r="CM15" s="5">
        <v>8300.5499999999993</v>
      </c>
      <c r="CN15" s="5">
        <v>10595.31</v>
      </c>
      <c r="CO15" s="5">
        <v>4154.7700000000004</v>
      </c>
      <c r="CP15" s="5">
        <v>7300</v>
      </c>
      <c r="CQ15" s="5">
        <v>3130.56</v>
      </c>
      <c r="CR15" s="5">
        <v>5535</v>
      </c>
      <c r="CS15" s="5">
        <v>3993.13</v>
      </c>
      <c r="CT15" s="4">
        <v>186400</v>
      </c>
      <c r="CU15" s="4">
        <v>153100</v>
      </c>
      <c r="CV15" s="5">
        <v>85300</v>
      </c>
      <c r="CW15" s="5">
        <v>115500</v>
      </c>
      <c r="CX15" s="5">
        <v>100100</v>
      </c>
      <c r="CY15" s="5">
        <v>64200</v>
      </c>
      <c r="CZ15" s="5">
        <v>120300</v>
      </c>
      <c r="DA15" s="5">
        <v>87500</v>
      </c>
      <c r="DB15" s="4">
        <v>43933.31</v>
      </c>
      <c r="DC15" s="13">
        <v>5456.12</v>
      </c>
      <c r="DD15" s="13">
        <v>10637.17</v>
      </c>
      <c r="DE15" s="13">
        <v>4609.7</v>
      </c>
      <c r="DF15" s="13">
        <v>3546</v>
      </c>
      <c r="DG15" s="13">
        <v>5436.67</v>
      </c>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row>
    <row r="16" spans="1:177">
      <c r="A16" s="5"/>
      <c r="B16" s="5"/>
      <c r="C16" s="5"/>
      <c r="D16" s="5"/>
      <c r="E16" s="5"/>
      <c r="F16" s="5"/>
      <c r="G16" s="5"/>
      <c r="H16" s="5"/>
      <c r="I16" s="5"/>
      <c r="J16" s="5"/>
      <c r="K16" s="5"/>
      <c r="L16" s="5"/>
      <c r="M16" s="5"/>
      <c r="N16" s="5" t="s">
        <v>146</v>
      </c>
      <c r="O16" s="5" t="s">
        <v>146</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238" t="s">
        <v>152</v>
      </c>
      <c r="AV16" s="238"/>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t="s">
        <v>146</v>
      </c>
      <c r="CU16" s="5"/>
      <c r="CV16" s="5" t="s">
        <v>147</v>
      </c>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row>
    <row r="17" spans="1:177">
      <c r="A17" s="5"/>
      <c r="B17" s="5">
        <v>10000</v>
      </c>
      <c r="C17" s="5"/>
      <c r="D17" s="5"/>
      <c r="E17" s="5"/>
      <c r="F17" s="5"/>
      <c r="G17" s="5"/>
      <c r="H17" s="5"/>
      <c r="I17" s="5"/>
      <c r="J17" s="5"/>
      <c r="K17" s="5"/>
      <c r="L17" s="5"/>
      <c r="M17" s="5" t="s">
        <v>148</v>
      </c>
      <c r="N17" s="5" t="s">
        <v>153</v>
      </c>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t="s">
        <v>149</v>
      </c>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row>
    <row r="18" spans="1:177">
      <c r="A18" s="5" t="s">
        <v>142</v>
      </c>
      <c r="B18" s="5"/>
      <c r="C18" s="5"/>
      <c r="D18" s="5"/>
      <c r="E18" s="5"/>
      <c r="F18" s="5"/>
      <c r="G18" s="5"/>
      <c r="H18" s="5"/>
      <c r="I18" s="5"/>
      <c r="J18" s="5"/>
      <c r="K18" s="5"/>
      <c r="L18" s="5">
        <v>365</v>
      </c>
      <c r="M18" s="5" t="s">
        <v>154</v>
      </c>
      <c r="N18" s="5"/>
      <c r="O18" s="5" t="s">
        <v>155</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row>
    <row r="19" spans="1:177" ht="28.8">
      <c r="A19" s="3" t="s">
        <v>151</v>
      </c>
      <c r="B19" s="5"/>
      <c r="C19" s="199" t="s">
        <v>1</v>
      </c>
      <c r="D19" s="199"/>
      <c r="E19" s="199"/>
      <c r="F19" s="199"/>
      <c r="G19" s="199"/>
      <c r="H19" s="199"/>
      <c r="I19" s="199"/>
      <c r="J19" s="199"/>
      <c r="K19" s="199"/>
      <c r="L19" s="199"/>
      <c r="M19" s="199"/>
      <c r="N19" s="199"/>
      <c r="O19" s="199"/>
      <c r="P19" s="199" t="s">
        <v>222</v>
      </c>
      <c r="Q19" s="199"/>
      <c r="R19" s="199"/>
      <c r="S19" s="199"/>
      <c r="T19" s="199"/>
      <c r="U19" s="199"/>
      <c r="V19" s="199"/>
      <c r="W19" s="199"/>
      <c r="X19" s="199"/>
      <c r="Y19" s="199"/>
      <c r="Z19" s="199"/>
      <c r="AA19" s="199" t="s">
        <v>3</v>
      </c>
      <c r="AB19" s="199"/>
      <c r="AC19" s="199"/>
      <c r="AD19" s="199"/>
      <c r="AE19" s="199"/>
      <c r="AF19" s="199"/>
      <c r="AG19" s="199"/>
      <c r="AH19" s="199"/>
      <c r="AI19" s="199"/>
      <c r="AJ19" s="199"/>
      <c r="AK19" s="199"/>
      <c r="AL19" s="199"/>
      <c r="AM19" s="199"/>
      <c r="AN19" s="199"/>
      <c r="AO19" s="199"/>
      <c r="AP19" s="199"/>
      <c r="AQ19" s="199" t="s">
        <v>132</v>
      </c>
      <c r="AR19" s="199"/>
      <c r="AS19" s="199"/>
      <c r="AT19" s="199"/>
      <c r="AU19" s="199"/>
      <c r="AV19" s="199"/>
      <c r="AW19" s="199"/>
      <c r="AX19" s="199"/>
      <c r="AY19" s="199"/>
      <c r="AZ19" s="199"/>
      <c r="BA19" s="199"/>
      <c r="BB19" s="199" t="s">
        <v>5</v>
      </c>
      <c r="BC19" s="199"/>
      <c r="BD19" s="199"/>
      <c r="BE19" s="199"/>
      <c r="BF19" s="199"/>
      <c r="BG19" s="199"/>
      <c r="BH19" s="199"/>
      <c r="BI19" s="199"/>
      <c r="BJ19" s="199"/>
      <c r="BK19" s="199"/>
      <c r="BL19" s="199"/>
      <c r="BM19" s="199"/>
      <c r="BN19" s="199" t="s">
        <v>6</v>
      </c>
      <c r="BO19" s="199"/>
      <c r="BP19" s="199"/>
      <c r="BQ19" s="199"/>
      <c r="BR19" s="199"/>
      <c r="BS19" s="199"/>
      <c r="BT19" s="199"/>
      <c r="BU19" s="199"/>
      <c r="BV19" s="199"/>
      <c r="BW19" s="199"/>
      <c r="BX19" s="199"/>
      <c r="BY19" s="199"/>
      <c r="BZ19" s="199"/>
      <c r="CA19" s="5"/>
      <c r="CB19" s="199" t="s">
        <v>7</v>
      </c>
      <c r="CC19" s="199"/>
      <c r="CD19" s="199"/>
      <c r="CE19" s="199"/>
      <c r="CF19" s="199"/>
      <c r="CG19" s="199"/>
      <c r="CH19" s="199"/>
      <c r="CI19" s="199"/>
      <c r="CJ19" s="199"/>
      <c r="CK19" s="199"/>
      <c r="CL19" s="199"/>
      <c r="CM19" s="199"/>
      <c r="CN19" s="199"/>
      <c r="CO19" s="199"/>
      <c r="CP19" s="199"/>
      <c r="CQ19" s="199"/>
      <c r="CR19" s="199"/>
      <c r="CS19" s="199"/>
      <c r="CT19" s="199" t="s">
        <v>8</v>
      </c>
      <c r="CU19" s="199"/>
      <c r="CV19" s="199"/>
      <c r="CW19" s="199"/>
      <c r="CX19" s="199"/>
      <c r="CY19" s="199"/>
      <c r="CZ19" s="199"/>
      <c r="DA19" s="199"/>
      <c r="DB19" s="199" t="s">
        <v>9</v>
      </c>
      <c r="DC19" s="199"/>
      <c r="DD19" s="199"/>
      <c r="DE19" s="199"/>
      <c r="DF19" s="199"/>
      <c r="DG19" s="199"/>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row>
    <row r="20" spans="1:177">
      <c r="A20" s="5"/>
      <c r="B20" s="5" t="s">
        <v>11</v>
      </c>
      <c r="C20" s="5" t="s">
        <v>12</v>
      </c>
      <c r="D20" s="5" t="s">
        <v>13</v>
      </c>
      <c r="E20" s="5" t="s">
        <v>14</v>
      </c>
      <c r="F20" s="5" t="s">
        <v>15</v>
      </c>
      <c r="G20" s="5" t="s">
        <v>16</v>
      </c>
      <c r="H20" s="5" t="s">
        <v>17</v>
      </c>
      <c r="I20" s="5" t="s">
        <v>18</v>
      </c>
      <c r="J20" s="5" t="s">
        <v>19</v>
      </c>
      <c r="K20" s="5" t="s">
        <v>20</v>
      </c>
      <c r="L20" s="5" t="s">
        <v>21</v>
      </c>
      <c r="M20" s="5" t="s">
        <v>22</v>
      </c>
      <c r="N20" s="5" t="s">
        <v>23</v>
      </c>
      <c r="O20" s="5" t="s">
        <v>24</v>
      </c>
      <c r="P20" s="5" t="s">
        <v>25</v>
      </c>
      <c r="Q20" s="5" t="s">
        <v>26</v>
      </c>
      <c r="R20" s="5" t="s">
        <v>27</v>
      </c>
      <c r="S20" s="5" t="s">
        <v>28</v>
      </c>
      <c r="T20" s="5" t="s">
        <v>29</v>
      </c>
      <c r="U20" s="5" t="s">
        <v>30</v>
      </c>
      <c r="V20" s="5" t="s">
        <v>31</v>
      </c>
      <c r="W20" s="5" t="s">
        <v>32</v>
      </c>
      <c r="X20" s="5" t="s">
        <v>33</v>
      </c>
      <c r="Y20" s="5" t="s">
        <v>34</v>
      </c>
      <c r="Z20" s="5" t="s">
        <v>35</v>
      </c>
      <c r="AA20" s="5" t="s">
        <v>36</v>
      </c>
      <c r="AB20" s="5" t="s">
        <v>133</v>
      </c>
      <c r="AC20" s="5" t="s">
        <v>49</v>
      </c>
      <c r="AD20" s="5" t="s">
        <v>47</v>
      </c>
      <c r="AE20" s="5" t="s">
        <v>38</v>
      </c>
      <c r="AF20" s="5" t="s">
        <v>46</v>
      </c>
      <c r="AG20" s="5" t="s">
        <v>39</v>
      </c>
      <c r="AH20" s="5" t="s">
        <v>45</v>
      </c>
      <c r="AI20" s="5" t="s">
        <v>48</v>
      </c>
      <c r="AJ20" s="5" t="s">
        <v>40</v>
      </c>
      <c r="AK20" s="5" t="s">
        <v>37</v>
      </c>
      <c r="AL20" s="5" t="s">
        <v>51</v>
      </c>
      <c r="AM20" s="5" t="s">
        <v>42</v>
      </c>
      <c r="AN20" s="5" t="s">
        <v>50</v>
      </c>
      <c r="AO20" s="5" t="s">
        <v>43</v>
      </c>
      <c r="AP20" s="5" t="s">
        <v>44</v>
      </c>
      <c r="AQ20" s="5" t="s">
        <v>52</v>
      </c>
      <c r="AR20" s="5" t="s">
        <v>53</v>
      </c>
      <c r="AS20" s="5" t="s">
        <v>54</v>
      </c>
      <c r="AT20" s="5" t="s">
        <v>55</v>
      </c>
      <c r="AU20" s="5" t="s">
        <v>56</v>
      </c>
      <c r="AV20" s="5" t="s">
        <v>57</v>
      </c>
      <c r="AW20" s="5" t="s">
        <v>58</v>
      </c>
      <c r="AX20" s="5" t="s">
        <v>59</v>
      </c>
      <c r="AY20" s="5" t="s">
        <v>60</v>
      </c>
      <c r="AZ20" s="5" t="s">
        <v>61</v>
      </c>
      <c r="BA20" s="5" t="s">
        <v>62</v>
      </c>
      <c r="BB20" s="5" t="s">
        <v>63</v>
      </c>
      <c r="BC20" s="5" t="s">
        <v>64</v>
      </c>
      <c r="BD20" s="5" t="s">
        <v>65</v>
      </c>
      <c r="BE20" s="5" t="s">
        <v>66</v>
      </c>
      <c r="BF20" s="5" t="s">
        <v>67</v>
      </c>
      <c r="BG20" s="5" t="s">
        <v>134</v>
      </c>
      <c r="BH20" s="5" t="s">
        <v>69</v>
      </c>
      <c r="BI20" s="5" t="s">
        <v>135</v>
      </c>
      <c r="BJ20" s="5" t="s">
        <v>71</v>
      </c>
      <c r="BK20" s="5" t="s">
        <v>72</v>
      </c>
      <c r="BL20" s="5" t="s">
        <v>73</v>
      </c>
      <c r="BM20" s="5" t="s">
        <v>74</v>
      </c>
      <c r="BN20" s="5" t="s">
        <v>75</v>
      </c>
      <c r="BO20" s="5" t="s">
        <v>76</v>
      </c>
      <c r="BP20" s="5" t="s">
        <v>77</v>
      </c>
      <c r="BQ20" s="5" t="s">
        <v>78</v>
      </c>
      <c r="BR20" s="5" t="s">
        <v>79</v>
      </c>
      <c r="BS20" s="5" t="s">
        <v>80</v>
      </c>
      <c r="BT20" s="5" t="s">
        <v>81</v>
      </c>
      <c r="BU20" s="5" t="s">
        <v>82</v>
      </c>
      <c r="BV20" s="5" t="s">
        <v>83</v>
      </c>
      <c r="BW20" s="5" t="s">
        <v>84</v>
      </c>
      <c r="BX20" s="5" t="s">
        <v>85</v>
      </c>
      <c r="BY20" s="5" t="s">
        <v>86</v>
      </c>
      <c r="BZ20" s="5" t="s">
        <v>87</v>
      </c>
      <c r="CA20" s="5" t="s">
        <v>88</v>
      </c>
      <c r="CB20" s="5" t="s">
        <v>89</v>
      </c>
      <c r="CC20" s="5" t="s">
        <v>90</v>
      </c>
      <c r="CD20" s="5" t="s">
        <v>91</v>
      </c>
      <c r="CE20" s="5" t="s">
        <v>92</v>
      </c>
      <c r="CF20" s="5" t="s">
        <v>93</v>
      </c>
      <c r="CG20" s="5" t="s">
        <v>94</v>
      </c>
      <c r="CH20" s="5" t="s">
        <v>95</v>
      </c>
      <c r="CI20" s="5" t="s">
        <v>96</v>
      </c>
      <c r="CJ20" s="5" t="s">
        <v>97</v>
      </c>
      <c r="CK20" s="5" t="s">
        <v>98</v>
      </c>
      <c r="CL20" s="5" t="s">
        <v>99</v>
      </c>
      <c r="CM20" s="5" t="s">
        <v>100</v>
      </c>
      <c r="CN20" s="5" t="s">
        <v>101</v>
      </c>
      <c r="CO20" s="5" t="s">
        <v>102</v>
      </c>
      <c r="CP20" s="5" t="s">
        <v>103</v>
      </c>
      <c r="CQ20" s="5" t="s">
        <v>104</v>
      </c>
      <c r="CR20" s="5" t="s">
        <v>105</v>
      </c>
      <c r="CS20" s="5" t="s">
        <v>106</v>
      </c>
      <c r="CT20" s="5" t="s">
        <v>107</v>
      </c>
      <c r="CU20" s="5" t="s">
        <v>136</v>
      </c>
      <c r="CV20" s="5" t="s">
        <v>137</v>
      </c>
      <c r="CW20" s="5" t="s">
        <v>110</v>
      </c>
      <c r="CX20" s="5" t="s">
        <v>111</v>
      </c>
      <c r="CY20" s="5" t="s">
        <v>112</v>
      </c>
      <c r="CZ20" s="5" t="s">
        <v>113</v>
      </c>
      <c r="DA20" s="5" t="s">
        <v>114</v>
      </c>
      <c r="DB20" s="5" t="s">
        <v>115</v>
      </c>
      <c r="DC20" s="5" t="s">
        <v>116</v>
      </c>
      <c r="DD20" s="5" t="s">
        <v>117</v>
      </c>
      <c r="DE20" s="5" t="s">
        <v>118</v>
      </c>
      <c r="DF20" s="5" t="s">
        <v>119</v>
      </c>
      <c r="DG20" s="5" t="s">
        <v>120</v>
      </c>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row>
    <row r="21" spans="1:177">
      <c r="A21" s="5">
        <v>2010</v>
      </c>
      <c r="B21" s="5">
        <v>58000</v>
      </c>
      <c r="C21" s="3">
        <v>40876</v>
      </c>
      <c r="D21" s="3">
        <v>10197</v>
      </c>
      <c r="E21" s="3">
        <v>8036</v>
      </c>
      <c r="F21" s="3">
        <v>6682</v>
      </c>
      <c r="G21" s="3">
        <v>60831</v>
      </c>
      <c r="H21" s="3">
        <v>7361</v>
      </c>
      <c r="I21" s="3">
        <v>4185</v>
      </c>
      <c r="J21" s="5"/>
      <c r="K21" s="5"/>
      <c r="L21" s="3"/>
      <c r="M21" s="3">
        <v>19.5</v>
      </c>
      <c r="N21" s="5"/>
      <c r="O21" s="5"/>
      <c r="P21" s="13">
        <v>11479</v>
      </c>
      <c r="Q21" s="13"/>
      <c r="R21" s="5"/>
      <c r="S21" s="5"/>
      <c r="T21" s="5"/>
      <c r="U21" s="5"/>
      <c r="V21" s="5"/>
      <c r="W21" s="5"/>
      <c r="X21" s="13">
        <v>1529</v>
      </c>
      <c r="Y21" s="5"/>
      <c r="Z21" s="5"/>
      <c r="AA21" s="8">
        <v>78400</v>
      </c>
      <c r="AB21" s="8">
        <v>12900</v>
      </c>
      <c r="AC21" s="8">
        <v>23200</v>
      </c>
      <c r="AD21" s="8">
        <v>25600</v>
      </c>
      <c r="AE21" s="8">
        <v>33800</v>
      </c>
      <c r="AF21" s="8">
        <v>30400</v>
      </c>
      <c r="AG21" s="8">
        <v>131800</v>
      </c>
      <c r="AH21" s="8">
        <v>28000</v>
      </c>
      <c r="AI21" s="8">
        <v>31600</v>
      </c>
      <c r="AJ21" s="8">
        <v>190200</v>
      </c>
      <c r="AK21" s="8">
        <v>91100</v>
      </c>
      <c r="AL21" s="8">
        <v>33600</v>
      </c>
      <c r="AM21" s="8">
        <v>79500</v>
      </c>
      <c r="AN21" s="8">
        <v>41900</v>
      </c>
      <c r="AO21" s="8">
        <v>84000</v>
      </c>
      <c r="AP21" s="8">
        <v>10300</v>
      </c>
      <c r="AQ21" s="8">
        <v>75100</v>
      </c>
      <c r="AR21" s="8">
        <v>22739</v>
      </c>
      <c r="AS21" s="8">
        <v>72527</v>
      </c>
      <c r="AT21" s="8">
        <v>98600</v>
      </c>
      <c r="AU21" s="5">
        <v>43700</v>
      </c>
      <c r="AV21" s="5">
        <v>16300</v>
      </c>
      <c r="AW21" s="8">
        <v>33500</v>
      </c>
      <c r="AX21" s="5"/>
      <c r="AY21" s="8">
        <v>132300</v>
      </c>
      <c r="AZ21" s="8">
        <v>18500</v>
      </c>
      <c r="BA21" s="8">
        <v>28500</v>
      </c>
      <c r="BB21" s="8">
        <v>212100</v>
      </c>
      <c r="BC21" s="8">
        <v>106200</v>
      </c>
      <c r="BD21" s="8">
        <v>49301</v>
      </c>
      <c r="BE21" s="8">
        <v>78580</v>
      </c>
      <c r="BF21" s="8">
        <v>132544</v>
      </c>
      <c r="BG21" s="5">
        <v>63200</v>
      </c>
      <c r="BH21" s="5">
        <v>82300</v>
      </c>
      <c r="BI21" s="8">
        <v>114037</v>
      </c>
      <c r="BJ21" s="8">
        <v>76100</v>
      </c>
      <c r="BK21" s="8">
        <v>66800</v>
      </c>
      <c r="BL21" s="8">
        <v>57100</v>
      </c>
      <c r="BM21" s="8">
        <v>26100</v>
      </c>
      <c r="BN21" s="8">
        <v>132200</v>
      </c>
      <c r="BO21" s="8">
        <v>86780</v>
      </c>
      <c r="BP21" s="8">
        <v>73100</v>
      </c>
      <c r="BQ21" s="8">
        <v>86500</v>
      </c>
      <c r="BR21" s="8">
        <v>43700</v>
      </c>
      <c r="BS21" s="8">
        <v>96300</v>
      </c>
      <c r="BT21" s="8">
        <v>90500</v>
      </c>
      <c r="BU21" s="8">
        <v>9900</v>
      </c>
      <c r="BV21" s="8">
        <v>52000</v>
      </c>
      <c r="BW21" s="8">
        <v>79400</v>
      </c>
      <c r="BX21" s="8">
        <v>30300</v>
      </c>
      <c r="BY21" s="8">
        <v>36100</v>
      </c>
      <c r="BZ21" s="8">
        <v>61800</v>
      </c>
      <c r="CA21" s="8">
        <v>474000</v>
      </c>
      <c r="CB21" s="5"/>
      <c r="CC21" s="5"/>
      <c r="CD21" s="5"/>
      <c r="CE21" s="5"/>
      <c r="CF21" s="5"/>
      <c r="CG21" s="5"/>
      <c r="CH21" s="5"/>
      <c r="CI21" s="5"/>
      <c r="CJ21" s="5"/>
      <c r="CK21" s="5"/>
      <c r="CL21" s="5"/>
      <c r="CM21" s="5"/>
      <c r="CN21" s="5"/>
      <c r="CO21" s="5"/>
      <c r="CP21" s="5"/>
      <c r="CQ21" s="5"/>
      <c r="CR21" s="5"/>
      <c r="CS21" s="5"/>
      <c r="CT21" s="13">
        <v>10233.69</v>
      </c>
      <c r="CU21" s="5"/>
      <c r="CV21" s="5"/>
      <c r="CW21" s="5"/>
      <c r="CX21" s="5"/>
      <c r="CY21" s="5"/>
      <c r="CZ21" s="5"/>
      <c r="DA21" s="5"/>
      <c r="DB21" s="4">
        <v>6457.13</v>
      </c>
      <c r="DC21" s="4">
        <v>300</v>
      </c>
      <c r="DD21" s="4">
        <v>500</v>
      </c>
      <c r="DE21" s="4">
        <v>479.6</v>
      </c>
      <c r="DF21" s="4">
        <v>64.3</v>
      </c>
      <c r="DG21" s="4">
        <v>208.7</v>
      </c>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row>
    <row r="22" spans="1:177">
      <c r="A22" s="5">
        <v>2011</v>
      </c>
      <c r="B22" s="5">
        <v>56000</v>
      </c>
      <c r="C22" s="3" t="s">
        <v>145</v>
      </c>
      <c r="D22" s="3">
        <v>10045</v>
      </c>
      <c r="E22" s="3"/>
      <c r="F22" s="3">
        <v>6719</v>
      </c>
      <c r="G22" s="3">
        <v>51257</v>
      </c>
      <c r="H22" s="3">
        <v>6977</v>
      </c>
      <c r="I22" s="3">
        <v>4792</v>
      </c>
      <c r="J22" s="5"/>
      <c r="K22" s="5"/>
      <c r="L22" s="3"/>
      <c r="M22" s="3">
        <v>17.899999999999999</v>
      </c>
      <c r="N22" s="5"/>
      <c r="O22" s="5"/>
      <c r="P22" s="13">
        <v>11884</v>
      </c>
      <c r="Q22" s="13"/>
      <c r="R22" s="5"/>
      <c r="S22" s="5"/>
      <c r="T22" s="5"/>
      <c r="U22" s="5"/>
      <c r="V22" s="5"/>
      <c r="W22" s="5"/>
      <c r="X22" s="13">
        <v>1739</v>
      </c>
      <c r="Y22" s="5"/>
      <c r="Z22" s="5"/>
      <c r="AA22" s="8">
        <v>79000</v>
      </c>
      <c r="AB22" s="8">
        <v>20300</v>
      </c>
      <c r="AC22" s="8">
        <v>22900</v>
      </c>
      <c r="AD22" s="8">
        <v>30700</v>
      </c>
      <c r="AE22" s="8">
        <v>38900</v>
      </c>
      <c r="AF22" s="8">
        <v>35500</v>
      </c>
      <c r="AG22" s="8">
        <v>107900</v>
      </c>
      <c r="AH22" s="8">
        <v>32400</v>
      </c>
      <c r="AI22" s="8">
        <v>35600</v>
      </c>
      <c r="AJ22" s="8">
        <v>139400</v>
      </c>
      <c r="AK22" s="8">
        <v>139100</v>
      </c>
      <c r="AL22" s="8">
        <v>31700</v>
      </c>
      <c r="AM22" s="8">
        <v>93500</v>
      </c>
      <c r="AN22" s="8">
        <v>32400</v>
      </c>
      <c r="AO22" s="8">
        <v>63400</v>
      </c>
      <c r="AP22" s="8">
        <v>10900</v>
      </c>
      <c r="AQ22" s="8">
        <v>89700</v>
      </c>
      <c r="AR22" s="8">
        <v>43254</v>
      </c>
      <c r="AS22" s="8">
        <v>81538</v>
      </c>
      <c r="AT22" s="8">
        <v>110700</v>
      </c>
      <c r="AU22" s="5">
        <v>48800</v>
      </c>
      <c r="AV22" s="5">
        <v>18900</v>
      </c>
      <c r="AW22" s="8">
        <v>40300</v>
      </c>
      <c r="AX22" s="5"/>
      <c r="AY22" s="8">
        <v>132300</v>
      </c>
      <c r="AZ22" s="8">
        <v>22300</v>
      </c>
      <c r="BA22" s="8">
        <v>33500</v>
      </c>
      <c r="BB22" s="8">
        <v>205000</v>
      </c>
      <c r="BC22" s="8">
        <v>94361</v>
      </c>
      <c r="BD22" s="8">
        <v>46667</v>
      </c>
      <c r="BE22" s="8">
        <v>84580</v>
      </c>
      <c r="BF22" s="8">
        <v>157915</v>
      </c>
      <c r="BG22" s="5">
        <v>57519</v>
      </c>
      <c r="BH22" s="5">
        <v>81200</v>
      </c>
      <c r="BI22" s="8">
        <v>111607</v>
      </c>
      <c r="BJ22" s="8">
        <v>77200</v>
      </c>
      <c r="BK22" s="8">
        <v>68772.365999999995</v>
      </c>
      <c r="BL22" s="8">
        <v>60934</v>
      </c>
      <c r="BM22" s="8">
        <v>29000</v>
      </c>
      <c r="BN22" s="8">
        <v>134400</v>
      </c>
      <c r="BO22" s="8">
        <v>80842</v>
      </c>
      <c r="BP22" s="8">
        <v>81300</v>
      </c>
      <c r="BQ22" s="8">
        <v>87300</v>
      </c>
      <c r="BR22" s="8">
        <v>44900</v>
      </c>
      <c r="BS22" s="8">
        <v>125000</v>
      </c>
      <c r="BT22" s="8">
        <v>98800</v>
      </c>
      <c r="BU22" s="8">
        <v>9300</v>
      </c>
      <c r="BV22" s="8">
        <v>69200</v>
      </c>
      <c r="BW22" s="8">
        <v>83500</v>
      </c>
      <c r="BX22" s="8">
        <v>34200</v>
      </c>
      <c r="BY22" s="8">
        <v>36300</v>
      </c>
      <c r="BZ22" s="8">
        <v>56400</v>
      </c>
      <c r="CA22" s="8">
        <v>0</v>
      </c>
      <c r="CB22" s="5"/>
      <c r="CC22" s="5"/>
      <c r="CD22" s="5"/>
      <c r="CE22" s="5"/>
      <c r="CF22" s="5"/>
      <c r="CG22" s="5"/>
      <c r="CH22" s="5"/>
      <c r="CI22" s="5"/>
      <c r="CJ22" s="5"/>
      <c r="CK22" s="5"/>
      <c r="CL22" s="5"/>
      <c r="CM22" s="5"/>
      <c r="CN22" s="5"/>
      <c r="CO22" s="5"/>
      <c r="CP22" s="5"/>
      <c r="CQ22" s="5"/>
      <c r="CR22" s="5"/>
      <c r="CS22" s="5"/>
      <c r="CT22" s="4">
        <v>10461.02</v>
      </c>
      <c r="CU22" s="5"/>
      <c r="CV22" s="5"/>
      <c r="CW22" s="5"/>
      <c r="CX22" s="5"/>
      <c r="CY22" s="5"/>
      <c r="CZ22" s="5"/>
      <c r="DA22" s="5"/>
      <c r="DB22" s="4">
        <v>4694.07</v>
      </c>
      <c r="DC22" s="4">
        <v>1073</v>
      </c>
      <c r="DD22" s="4">
        <v>510</v>
      </c>
      <c r="DE22" s="4">
        <v>446.8</v>
      </c>
      <c r="DF22" s="4">
        <v>150.69999999999999</v>
      </c>
      <c r="DG22" s="4">
        <v>219</v>
      </c>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row>
    <row r="23" spans="1:177">
      <c r="A23" s="5">
        <v>2012</v>
      </c>
      <c r="B23" s="5">
        <v>51800</v>
      </c>
      <c r="C23" s="5">
        <v>44083</v>
      </c>
      <c r="D23" s="5">
        <v>10473</v>
      </c>
      <c r="E23" s="5"/>
      <c r="F23" s="5">
        <v>6626</v>
      </c>
      <c r="G23" s="13">
        <v>55169</v>
      </c>
      <c r="H23" s="5">
        <v>6784</v>
      </c>
      <c r="I23" s="5">
        <v>4810.92</v>
      </c>
      <c r="J23" s="5"/>
      <c r="K23" s="5"/>
      <c r="L23" s="5">
        <v>3774.2</v>
      </c>
      <c r="M23" s="5">
        <v>16.7</v>
      </c>
      <c r="N23" s="5"/>
      <c r="O23" s="5"/>
      <c r="P23" s="13">
        <v>12478</v>
      </c>
      <c r="Q23" s="13"/>
      <c r="R23" s="5"/>
      <c r="S23" s="5"/>
      <c r="T23" s="5"/>
      <c r="U23" s="5"/>
      <c r="V23" s="5"/>
      <c r="W23" s="5"/>
      <c r="X23" s="13">
        <v>1681</v>
      </c>
      <c r="Y23" s="5"/>
      <c r="Z23" s="5"/>
      <c r="AA23" s="8">
        <v>79000</v>
      </c>
      <c r="AB23" s="8">
        <v>20300</v>
      </c>
      <c r="AC23" s="8">
        <v>22900</v>
      </c>
      <c r="AD23" s="8">
        <v>30700</v>
      </c>
      <c r="AE23" s="8">
        <v>38900</v>
      </c>
      <c r="AF23" s="8">
        <v>35500</v>
      </c>
      <c r="AG23" s="8">
        <v>107900</v>
      </c>
      <c r="AH23" s="8">
        <v>32400</v>
      </c>
      <c r="AI23" s="8">
        <v>35600</v>
      </c>
      <c r="AJ23" s="8">
        <v>139400</v>
      </c>
      <c r="AK23" s="8">
        <v>139100</v>
      </c>
      <c r="AL23" s="8">
        <v>31700</v>
      </c>
      <c r="AM23" s="8">
        <v>93500</v>
      </c>
      <c r="AN23" s="8">
        <v>32400</v>
      </c>
      <c r="AO23" s="8">
        <v>63400</v>
      </c>
      <c r="AP23" s="8">
        <v>10900</v>
      </c>
      <c r="AQ23" s="8">
        <v>92000</v>
      </c>
      <c r="AR23" s="8">
        <v>22055</v>
      </c>
      <c r="AS23" s="8">
        <v>73318</v>
      </c>
      <c r="AT23" s="8">
        <v>92900</v>
      </c>
      <c r="AU23" s="5">
        <v>37900</v>
      </c>
      <c r="AV23" s="5">
        <v>20000</v>
      </c>
      <c r="AW23" s="8">
        <v>42500</v>
      </c>
      <c r="AX23" s="5"/>
      <c r="AY23" s="8">
        <v>133200</v>
      </c>
      <c r="AZ23" s="8">
        <v>23500</v>
      </c>
      <c r="BA23" s="8">
        <v>35700</v>
      </c>
      <c r="BB23" s="8">
        <v>203200</v>
      </c>
      <c r="BC23" s="8">
        <v>94475</v>
      </c>
      <c r="BD23" s="8">
        <v>45070</v>
      </c>
      <c r="BE23" s="8">
        <v>88400</v>
      </c>
      <c r="BF23" s="8">
        <v>163688</v>
      </c>
      <c r="BG23" s="7">
        <v>57526</v>
      </c>
      <c r="BH23" s="5">
        <v>80900</v>
      </c>
      <c r="BI23" s="8">
        <v>122776</v>
      </c>
      <c r="BJ23" s="8">
        <v>78700</v>
      </c>
      <c r="BK23" s="8">
        <v>70432</v>
      </c>
      <c r="BL23" s="8">
        <v>63356</v>
      </c>
      <c r="BM23" s="8">
        <v>29900</v>
      </c>
      <c r="BN23" s="8">
        <v>146300</v>
      </c>
      <c r="BO23" s="8">
        <v>82439</v>
      </c>
      <c r="BP23" s="8">
        <v>88340</v>
      </c>
      <c r="BQ23" s="8">
        <v>88100</v>
      </c>
      <c r="BR23" s="8">
        <v>41000</v>
      </c>
      <c r="BS23" s="8">
        <v>124800</v>
      </c>
      <c r="BT23" s="8">
        <v>95800</v>
      </c>
      <c r="BU23" s="8">
        <v>9400</v>
      </c>
      <c r="BV23" s="8">
        <v>70700</v>
      </c>
      <c r="BW23" s="8">
        <v>86300</v>
      </c>
      <c r="BX23" s="8">
        <v>36900</v>
      </c>
      <c r="BY23" s="8">
        <v>37500</v>
      </c>
      <c r="BZ23" s="8">
        <v>60200</v>
      </c>
      <c r="CA23" s="8">
        <v>394000</v>
      </c>
      <c r="CB23" s="5"/>
      <c r="CC23" s="5"/>
      <c r="CD23" s="5"/>
      <c r="CE23" s="5"/>
      <c r="CF23" s="5"/>
      <c r="CG23" s="5"/>
      <c r="CH23" s="5"/>
      <c r="CI23" s="5"/>
      <c r="CJ23" s="5"/>
      <c r="CK23" s="5"/>
      <c r="CL23" s="5"/>
      <c r="CM23" s="5"/>
      <c r="CN23" s="5"/>
      <c r="CO23" s="5"/>
      <c r="CP23" s="5"/>
      <c r="CQ23" s="5"/>
      <c r="CR23" s="5"/>
      <c r="CS23" s="5"/>
      <c r="CT23" s="4">
        <v>9673.08</v>
      </c>
      <c r="CU23" s="5"/>
      <c r="CV23" s="5"/>
      <c r="CW23" s="5"/>
      <c r="CX23" s="5"/>
      <c r="CY23" s="5"/>
      <c r="CZ23" s="5"/>
      <c r="DA23" s="5"/>
      <c r="DB23" s="4">
        <v>3998.61</v>
      </c>
      <c r="DC23" s="4">
        <v>1108</v>
      </c>
      <c r="DD23" s="4">
        <v>522</v>
      </c>
      <c r="DE23" s="4">
        <v>450.2</v>
      </c>
      <c r="DF23" s="4">
        <v>237.16</v>
      </c>
      <c r="DG23" s="4">
        <v>377.14</v>
      </c>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row>
    <row r="24" spans="1:177">
      <c r="A24" s="5">
        <v>2013</v>
      </c>
      <c r="B24" s="5">
        <v>52300.000000000007</v>
      </c>
      <c r="C24" s="13">
        <v>47345.06</v>
      </c>
      <c r="D24" s="13">
        <v>10219</v>
      </c>
      <c r="E24" s="13"/>
      <c r="F24" s="13">
        <v>6048</v>
      </c>
      <c r="G24" s="5">
        <v>51257</v>
      </c>
      <c r="H24" s="13">
        <v>7065</v>
      </c>
      <c r="I24" s="13">
        <v>5023</v>
      </c>
      <c r="J24" s="5"/>
      <c r="K24" s="5"/>
      <c r="L24" s="13">
        <v>3746.15</v>
      </c>
      <c r="M24" s="13">
        <v>17.8</v>
      </c>
      <c r="N24" s="5"/>
      <c r="O24" s="5"/>
      <c r="P24" s="13">
        <v>13005</v>
      </c>
      <c r="Q24" s="13"/>
      <c r="R24" s="5"/>
      <c r="S24" s="5"/>
      <c r="T24" s="5"/>
      <c r="U24" s="5"/>
      <c r="V24" s="5"/>
      <c r="W24" s="5"/>
      <c r="X24" s="13">
        <v>1713</v>
      </c>
      <c r="Y24" s="5"/>
      <c r="Z24" s="5"/>
      <c r="AA24" s="8">
        <v>66400</v>
      </c>
      <c r="AB24" s="8">
        <v>18300</v>
      </c>
      <c r="AC24" s="8">
        <v>25100</v>
      </c>
      <c r="AD24" s="8">
        <v>29800</v>
      </c>
      <c r="AE24" s="8">
        <v>29200</v>
      </c>
      <c r="AF24" s="8">
        <v>34200</v>
      </c>
      <c r="AG24" s="8">
        <v>92400</v>
      </c>
      <c r="AH24" s="8">
        <v>33300</v>
      </c>
      <c r="AI24" s="8">
        <v>34500</v>
      </c>
      <c r="AJ24" s="8">
        <v>208500</v>
      </c>
      <c r="AK24" s="8">
        <v>165900</v>
      </c>
      <c r="AL24" s="8">
        <v>28200</v>
      </c>
      <c r="AM24" s="8">
        <v>85800</v>
      </c>
      <c r="AN24" s="8">
        <v>43000</v>
      </c>
      <c r="AO24" s="8">
        <v>81300</v>
      </c>
      <c r="AP24" s="8">
        <v>8400</v>
      </c>
      <c r="AQ24" s="8">
        <v>93500</v>
      </c>
      <c r="AR24" s="8">
        <v>22982</v>
      </c>
      <c r="AS24" s="8">
        <v>71397</v>
      </c>
      <c r="AT24" s="8">
        <v>87000</v>
      </c>
      <c r="AU24" s="5">
        <v>34700</v>
      </c>
      <c r="AV24" s="5">
        <v>20500</v>
      </c>
      <c r="AW24" s="8">
        <v>43600</v>
      </c>
      <c r="AX24" s="5"/>
      <c r="AY24" s="8">
        <v>147700</v>
      </c>
      <c r="AZ24" s="8">
        <v>24600</v>
      </c>
      <c r="BA24" s="8">
        <v>36100</v>
      </c>
      <c r="BB24" s="8">
        <v>200400</v>
      </c>
      <c r="BC24" s="8">
        <v>94017</v>
      </c>
      <c r="BD24" s="8">
        <v>32537</v>
      </c>
      <c r="BE24" s="8">
        <v>93673</v>
      </c>
      <c r="BF24" s="8">
        <v>139473</v>
      </c>
      <c r="BG24" s="7">
        <v>91300</v>
      </c>
      <c r="BH24" s="5">
        <v>43900</v>
      </c>
      <c r="BI24" s="8">
        <v>95562</v>
      </c>
      <c r="BJ24" s="8">
        <v>45800</v>
      </c>
      <c r="BK24" s="8">
        <v>40617</v>
      </c>
      <c r="BL24" s="8">
        <v>38110</v>
      </c>
      <c r="BM24" s="8">
        <v>16800</v>
      </c>
      <c r="BN24" s="8">
        <v>140800</v>
      </c>
      <c r="BO24" s="8">
        <v>77265</v>
      </c>
      <c r="BP24" s="8">
        <v>85594</v>
      </c>
      <c r="BQ24" s="8">
        <v>95000</v>
      </c>
      <c r="BR24" s="8">
        <v>38100</v>
      </c>
      <c r="BS24" s="8">
        <v>121700</v>
      </c>
      <c r="BT24" s="8">
        <v>88300</v>
      </c>
      <c r="BU24" s="8">
        <v>7000</v>
      </c>
      <c r="BV24" s="8">
        <v>58239</v>
      </c>
      <c r="BW24" s="8">
        <v>89300</v>
      </c>
      <c r="BX24" s="8">
        <v>35700</v>
      </c>
      <c r="BY24" s="8">
        <v>37100</v>
      </c>
      <c r="BZ24" s="8">
        <v>54000</v>
      </c>
      <c r="CA24" s="8">
        <v>404000</v>
      </c>
      <c r="CB24" s="5"/>
      <c r="CC24" s="5"/>
      <c r="CD24" s="5"/>
      <c r="CE24" s="5"/>
      <c r="CF24" s="5"/>
      <c r="CG24" s="5"/>
      <c r="CH24" s="5"/>
      <c r="CI24" s="5"/>
      <c r="CJ24" s="5"/>
      <c r="CK24" s="5"/>
      <c r="CL24" s="5"/>
      <c r="CM24" s="5"/>
      <c r="CN24" s="5"/>
      <c r="CO24" s="5"/>
      <c r="CP24" s="5"/>
      <c r="CQ24" s="5"/>
      <c r="CR24" s="5"/>
      <c r="CS24" s="5"/>
      <c r="CT24" s="4">
        <v>10396.24</v>
      </c>
      <c r="CU24" s="5"/>
      <c r="CV24" s="5"/>
      <c r="CW24" s="5"/>
      <c r="CX24" s="5"/>
      <c r="CY24" s="5"/>
      <c r="CZ24" s="5"/>
      <c r="DA24" s="5"/>
      <c r="DB24" s="4">
        <v>4367.47</v>
      </c>
      <c r="DC24" s="4">
        <v>85</v>
      </c>
      <c r="DD24" s="4">
        <v>545</v>
      </c>
      <c r="DE24" s="4">
        <v>463.2</v>
      </c>
      <c r="DF24" s="4">
        <v>46</v>
      </c>
      <c r="DG24" s="4">
        <v>358.3</v>
      </c>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row>
    <row r="25" spans="1:177">
      <c r="A25" s="5">
        <v>2014</v>
      </c>
      <c r="B25" s="5">
        <v>51600</v>
      </c>
      <c r="C25" s="3">
        <v>40914.76</v>
      </c>
      <c r="D25" s="3">
        <v>10015</v>
      </c>
      <c r="E25" s="3">
        <v>11695</v>
      </c>
      <c r="F25" s="3">
        <v>6338</v>
      </c>
      <c r="G25" s="3">
        <v>51257</v>
      </c>
      <c r="H25" s="3">
        <v>6929</v>
      </c>
      <c r="I25" s="3">
        <v>4890.09</v>
      </c>
      <c r="J25" s="5"/>
      <c r="K25" s="5"/>
      <c r="L25" s="3">
        <v>3811.16</v>
      </c>
      <c r="M25" s="3">
        <v>19.100000000000001</v>
      </c>
      <c r="N25" s="5"/>
      <c r="O25" s="5"/>
      <c r="P25" s="13">
        <v>14792</v>
      </c>
      <c r="Q25" s="13"/>
      <c r="R25" s="5"/>
      <c r="S25" s="5"/>
      <c r="T25" s="5"/>
      <c r="U25" s="5"/>
      <c r="V25" s="5"/>
      <c r="W25" s="5"/>
      <c r="X25" s="13">
        <v>1750</v>
      </c>
      <c r="Y25" s="5"/>
      <c r="Z25" s="5"/>
      <c r="AA25" s="8">
        <v>57300</v>
      </c>
      <c r="AB25" s="8">
        <v>18300</v>
      </c>
      <c r="AC25" s="8">
        <v>18600</v>
      </c>
      <c r="AD25" s="8">
        <v>26800</v>
      </c>
      <c r="AE25" s="8">
        <v>26600</v>
      </c>
      <c r="AF25" s="8">
        <v>29500</v>
      </c>
      <c r="AG25" s="8">
        <v>80000</v>
      </c>
      <c r="AH25" s="8">
        <v>29900</v>
      </c>
      <c r="AI25" s="8">
        <v>31800</v>
      </c>
      <c r="AJ25" s="8">
        <v>205000</v>
      </c>
      <c r="AK25" s="8">
        <v>163100</v>
      </c>
      <c r="AL25" s="8">
        <v>22900</v>
      </c>
      <c r="AM25" s="8">
        <v>82800</v>
      </c>
      <c r="AN25" s="8">
        <v>41300</v>
      </c>
      <c r="AO25" s="8">
        <v>86300</v>
      </c>
      <c r="AP25" s="8">
        <v>6900</v>
      </c>
      <c r="AQ25" s="8">
        <v>89200</v>
      </c>
      <c r="AR25" s="8">
        <v>27462</v>
      </c>
      <c r="AS25" s="8">
        <v>68946</v>
      </c>
      <c r="AT25" s="8">
        <v>90700</v>
      </c>
      <c r="AU25" s="5">
        <v>34400</v>
      </c>
      <c r="AV25" s="5">
        <v>21200</v>
      </c>
      <c r="AW25" s="8">
        <v>44600</v>
      </c>
      <c r="AX25" s="5"/>
      <c r="AY25" s="8">
        <v>152600</v>
      </c>
      <c r="AZ25" s="8">
        <v>25500</v>
      </c>
      <c r="BA25" s="8">
        <v>42000</v>
      </c>
      <c r="BB25" s="8">
        <v>192800</v>
      </c>
      <c r="BC25" s="8">
        <v>104180</v>
      </c>
      <c r="BD25" s="8">
        <v>27473</v>
      </c>
      <c r="BE25" s="8">
        <v>61348</v>
      </c>
      <c r="BF25" s="8">
        <v>123960</v>
      </c>
      <c r="BG25" s="7">
        <v>88900</v>
      </c>
      <c r="BH25" s="5">
        <v>45900</v>
      </c>
      <c r="BI25" s="8">
        <v>79776</v>
      </c>
      <c r="BJ25" s="8">
        <v>47400</v>
      </c>
      <c r="BK25" s="8">
        <v>41700</v>
      </c>
      <c r="BL25" s="8">
        <v>39099</v>
      </c>
      <c r="BM25" s="8">
        <v>17600</v>
      </c>
      <c r="BN25" s="8">
        <v>131700</v>
      </c>
      <c r="BO25" s="8">
        <v>70709</v>
      </c>
      <c r="BP25" s="8">
        <v>76500</v>
      </c>
      <c r="BQ25" s="8">
        <v>79600</v>
      </c>
      <c r="BR25" s="8">
        <v>36500</v>
      </c>
      <c r="BS25" s="8">
        <v>109900</v>
      </c>
      <c r="BT25" s="8">
        <v>83528</v>
      </c>
      <c r="BU25" s="8">
        <v>6500</v>
      </c>
      <c r="BV25" s="8">
        <v>51885</v>
      </c>
      <c r="BW25" s="8">
        <v>89500</v>
      </c>
      <c r="BX25" s="8">
        <v>35100</v>
      </c>
      <c r="BY25" s="8">
        <v>38000</v>
      </c>
      <c r="BZ25" s="8">
        <v>57300</v>
      </c>
      <c r="CA25" s="8">
        <v>367000</v>
      </c>
      <c r="CB25" s="5"/>
      <c r="CC25" s="5"/>
      <c r="CD25" s="5"/>
      <c r="CE25" s="5"/>
      <c r="CF25" s="5"/>
      <c r="CG25" s="5"/>
      <c r="CH25" s="5"/>
      <c r="CI25" s="5"/>
      <c r="CJ25" s="5"/>
      <c r="CK25" s="5"/>
      <c r="CL25" s="5"/>
      <c r="CM25" s="5"/>
      <c r="CN25" s="5"/>
      <c r="CO25" s="5"/>
      <c r="CP25" s="5"/>
      <c r="CQ25" s="5"/>
      <c r="CR25" s="5"/>
      <c r="CS25" s="5"/>
      <c r="CT25" s="4">
        <v>11373.68</v>
      </c>
      <c r="CU25" s="5"/>
      <c r="CV25" s="5"/>
      <c r="CW25" s="5"/>
      <c r="CX25" s="5"/>
      <c r="CY25" s="5"/>
      <c r="CZ25" s="5"/>
      <c r="DA25" s="5"/>
      <c r="DB25" s="4">
        <v>4291.1099999999997</v>
      </c>
      <c r="DC25" s="4">
        <v>85.01</v>
      </c>
      <c r="DD25" s="4">
        <v>578</v>
      </c>
      <c r="DE25" s="4">
        <v>489.63</v>
      </c>
      <c r="DF25" s="4">
        <v>47</v>
      </c>
      <c r="DG25" s="4">
        <v>399.96</v>
      </c>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row>
    <row r="26" spans="1:177">
      <c r="A26" s="5">
        <v>2015</v>
      </c>
      <c r="B26" s="5">
        <v>49400.000000000007</v>
      </c>
      <c r="C26" s="5">
        <v>42997</v>
      </c>
      <c r="D26" s="5">
        <v>10553</v>
      </c>
      <c r="E26" s="5">
        <v>10102</v>
      </c>
      <c r="F26" s="5">
        <v>6845</v>
      </c>
      <c r="G26" s="5">
        <v>50599</v>
      </c>
      <c r="H26" s="5">
        <v>11803</v>
      </c>
      <c r="I26" s="5">
        <v>5244</v>
      </c>
      <c r="J26" s="5"/>
      <c r="K26" s="5"/>
      <c r="L26" s="5">
        <v>3958.5</v>
      </c>
      <c r="M26" s="5">
        <v>19.8</v>
      </c>
      <c r="N26" s="5"/>
      <c r="O26" s="5"/>
      <c r="P26" s="13">
        <v>14902</v>
      </c>
      <c r="Q26" s="13"/>
      <c r="R26" s="5"/>
      <c r="S26" s="5"/>
      <c r="T26" s="5"/>
      <c r="U26" s="5"/>
      <c r="V26" s="5"/>
      <c r="W26" s="5"/>
      <c r="X26" s="13">
        <v>1671</v>
      </c>
      <c r="Y26" s="5"/>
      <c r="Z26" s="5"/>
      <c r="AA26" s="8">
        <v>55200</v>
      </c>
      <c r="AB26" s="8">
        <v>16800</v>
      </c>
      <c r="AC26" s="8">
        <v>19400</v>
      </c>
      <c r="AD26" s="8">
        <v>26200</v>
      </c>
      <c r="AE26" s="8">
        <v>28900</v>
      </c>
      <c r="AF26" s="8">
        <v>29600</v>
      </c>
      <c r="AG26" s="8">
        <v>75200</v>
      </c>
      <c r="AH26" s="8">
        <v>31300</v>
      </c>
      <c r="AI26" s="8">
        <v>31300</v>
      </c>
      <c r="AJ26" s="8">
        <v>236000</v>
      </c>
      <c r="AK26" s="8">
        <v>141400</v>
      </c>
      <c r="AL26" s="8">
        <v>23200</v>
      </c>
      <c r="AM26" s="8">
        <v>93100</v>
      </c>
      <c r="AN26" s="8">
        <v>37000</v>
      </c>
      <c r="AO26" s="8">
        <v>84100</v>
      </c>
      <c r="AP26" s="8">
        <v>6400</v>
      </c>
      <c r="AQ26" s="8">
        <v>91700</v>
      </c>
      <c r="AR26" s="8">
        <v>26301</v>
      </c>
      <c r="AS26" s="8">
        <v>63880</v>
      </c>
      <c r="AT26" s="8">
        <v>92200</v>
      </c>
      <c r="AU26" s="5">
        <v>33000</v>
      </c>
      <c r="AV26" s="5">
        <v>21000</v>
      </c>
      <c r="AW26" s="8">
        <v>44800</v>
      </c>
      <c r="AX26" s="5"/>
      <c r="AY26" s="8">
        <v>152500</v>
      </c>
      <c r="AZ26" s="8">
        <v>25700</v>
      </c>
      <c r="BA26" s="8">
        <v>42400</v>
      </c>
      <c r="BB26" s="8">
        <v>173800</v>
      </c>
      <c r="BC26" s="8">
        <v>121994</v>
      </c>
      <c r="BD26" s="8">
        <v>27761</v>
      </c>
      <c r="BE26" s="8">
        <v>59943</v>
      </c>
      <c r="BF26" s="8">
        <v>123016</v>
      </c>
      <c r="BG26" s="7">
        <v>22235</v>
      </c>
      <c r="BH26" s="5">
        <v>47700</v>
      </c>
      <c r="BI26" s="8">
        <v>85081</v>
      </c>
      <c r="BJ26" s="8">
        <v>49600</v>
      </c>
      <c r="BK26" s="8">
        <v>43258</v>
      </c>
      <c r="BL26" s="8">
        <v>41551</v>
      </c>
      <c r="BM26" s="8">
        <v>18200</v>
      </c>
      <c r="BN26" s="8">
        <v>125800</v>
      </c>
      <c r="BO26" s="8">
        <v>68960</v>
      </c>
      <c r="BP26" s="8">
        <v>78881</v>
      </c>
      <c r="BQ26" s="8">
        <v>76700</v>
      </c>
      <c r="BR26" s="8">
        <v>38400</v>
      </c>
      <c r="BS26" s="8">
        <v>149300</v>
      </c>
      <c r="BT26" s="8">
        <v>79834</v>
      </c>
      <c r="BU26" s="8">
        <v>6400</v>
      </c>
      <c r="BV26" s="8">
        <v>51636</v>
      </c>
      <c r="BW26" s="8">
        <v>88200</v>
      </c>
      <c r="BX26" s="8">
        <v>35100</v>
      </c>
      <c r="BY26" s="8">
        <v>35200</v>
      </c>
      <c r="BZ26" s="8">
        <v>56800</v>
      </c>
      <c r="CA26" s="8">
        <v>325000</v>
      </c>
      <c r="CB26" s="5"/>
      <c r="CC26" s="5"/>
      <c r="CD26" s="5"/>
      <c r="CE26" s="5"/>
      <c r="CF26" s="5"/>
      <c r="CG26" s="5"/>
      <c r="CH26" s="5"/>
      <c r="CI26" s="5"/>
      <c r="CJ26" s="5"/>
      <c r="CK26" s="5"/>
      <c r="CL26" s="5"/>
      <c r="CM26" s="5"/>
      <c r="CN26" s="5"/>
      <c r="CO26" s="5"/>
      <c r="CP26" s="5"/>
      <c r="CQ26" s="5"/>
      <c r="CR26" s="5"/>
      <c r="CS26" s="5"/>
      <c r="CT26" s="4">
        <v>12623.82</v>
      </c>
      <c r="CU26" s="5"/>
      <c r="CV26" s="5"/>
      <c r="CW26" s="5"/>
      <c r="CX26" s="5"/>
      <c r="CY26" s="5"/>
      <c r="CZ26" s="5"/>
      <c r="DA26" s="5"/>
      <c r="DB26" s="4">
        <v>3617.32</v>
      </c>
      <c r="DC26" s="4">
        <v>930</v>
      </c>
      <c r="DD26" s="4">
        <v>687</v>
      </c>
      <c r="DE26" s="4">
        <v>1157.3499999999999</v>
      </c>
      <c r="DF26" s="4">
        <v>48</v>
      </c>
      <c r="DG26" s="4">
        <v>683.8</v>
      </c>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row>
    <row r="27" spans="1:177">
      <c r="A27" s="5">
        <v>2016</v>
      </c>
      <c r="B27" s="5">
        <v>48200</v>
      </c>
      <c r="C27" s="13">
        <v>45076.67</v>
      </c>
      <c r="D27" s="13">
        <v>10745</v>
      </c>
      <c r="E27" s="13">
        <v>8995</v>
      </c>
      <c r="F27" s="13">
        <v>7218</v>
      </c>
      <c r="G27" s="13">
        <v>51929</v>
      </c>
      <c r="H27" s="13">
        <v>12219</v>
      </c>
      <c r="I27" s="13">
        <v>3814</v>
      </c>
      <c r="J27" s="5"/>
      <c r="K27" s="5"/>
      <c r="L27" s="13">
        <v>4318.25</v>
      </c>
      <c r="M27" s="13">
        <v>22.2</v>
      </c>
      <c r="N27" s="5"/>
      <c r="O27" s="5"/>
      <c r="P27" s="13">
        <v>14161</v>
      </c>
      <c r="Q27" s="13"/>
      <c r="R27" s="5"/>
      <c r="S27" s="5"/>
      <c r="T27" s="5"/>
      <c r="U27" s="5"/>
      <c r="V27" s="5"/>
      <c r="W27" s="5"/>
      <c r="X27" s="13">
        <v>1505</v>
      </c>
      <c r="Y27" s="5"/>
      <c r="Z27" s="5"/>
      <c r="AA27" s="8">
        <v>54400</v>
      </c>
      <c r="AB27" s="8">
        <v>15600</v>
      </c>
      <c r="AC27" s="8">
        <v>20100</v>
      </c>
      <c r="AD27" s="8">
        <v>24700</v>
      </c>
      <c r="AE27" s="8">
        <v>25300</v>
      </c>
      <c r="AF27" s="8">
        <v>29500</v>
      </c>
      <c r="AG27" s="8">
        <v>74900</v>
      </c>
      <c r="AH27" s="8">
        <v>29800</v>
      </c>
      <c r="AI27" s="8">
        <v>27400</v>
      </c>
      <c r="AJ27" s="8">
        <v>227500</v>
      </c>
      <c r="AK27" s="8">
        <v>162600</v>
      </c>
      <c r="AL27" s="8">
        <v>22600</v>
      </c>
      <c r="AM27" s="8">
        <v>88800</v>
      </c>
      <c r="AN27" s="8">
        <v>42100</v>
      </c>
      <c r="AO27" s="8">
        <v>79400</v>
      </c>
      <c r="AP27" s="8">
        <v>6200</v>
      </c>
      <c r="AQ27" s="8">
        <v>92100</v>
      </c>
      <c r="AR27" s="8">
        <v>26400</v>
      </c>
      <c r="AS27" s="8">
        <v>30900</v>
      </c>
      <c r="AT27" s="8">
        <v>83200</v>
      </c>
      <c r="AU27" s="5">
        <v>30500</v>
      </c>
      <c r="AV27" s="5">
        <v>21000</v>
      </c>
      <c r="AW27" s="8">
        <v>46900</v>
      </c>
      <c r="AX27" s="5"/>
      <c r="AY27" s="8">
        <v>146400</v>
      </c>
      <c r="AZ27" s="8">
        <v>27000</v>
      </c>
      <c r="BA27" s="8">
        <v>42500</v>
      </c>
      <c r="BB27" s="8">
        <v>153800</v>
      </c>
      <c r="BC27" s="8">
        <v>114822</v>
      </c>
      <c r="BD27" s="8">
        <v>26494</v>
      </c>
      <c r="BE27" s="8">
        <v>58538</v>
      </c>
      <c r="BF27" s="8">
        <v>121599</v>
      </c>
      <c r="BG27" s="7">
        <v>27586</v>
      </c>
      <c r="BH27" s="5">
        <v>48400</v>
      </c>
      <c r="BI27" s="8">
        <v>79575</v>
      </c>
      <c r="BJ27" s="8">
        <v>51700</v>
      </c>
      <c r="BK27" s="8">
        <v>44096</v>
      </c>
      <c r="BL27" s="8">
        <v>42053</v>
      </c>
      <c r="BM27" s="8">
        <v>17200</v>
      </c>
      <c r="BN27" s="8">
        <v>123500</v>
      </c>
      <c r="BO27" s="8">
        <v>65150</v>
      </c>
      <c r="BP27" s="8">
        <v>82224</v>
      </c>
      <c r="BQ27" s="8">
        <v>74600</v>
      </c>
      <c r="BR27" s="8">
        <v>35300</v>
      </c>
      <c r="BS27" s="8">
        <v>144300</v>
      </c>
      <c r="BT27" s="8">
        <v>74627</v>
      </c>
      <c r="BU27" s="8">
        <v>6000</v>
      </c>
      <c r="BV27" s="8">
        <v>64314</v>
      </c>
      <c r="BW27" s="8">
        <v>87800</v>
      </c>
      <c r="BX27" s="8">
        <v>33200</v>
      </c>
      <c r="BY27" s="8">
        <v>33700</v>
      </c>
      <c r="BZ27" s="8">
        <v>54600</v>
      </c>
      <c r="CA27" s="8">
        <v>307000</v>
      </c>
      <c r="CB27" s="5"/>
      <c r="CC27" s="5"/>
      <c r="CD27" s="5"/>
      <c r="CE27" s="5"/>
      <c r="CF27" s="5"/>
      <c r="CG27" s="5"/>
      <c r="CH27" s="5"/>
      <c r="CI27" s="5"/>
      <c r="CJ27" s="5"/>
      <c r="CK27" s="5"/>
      <c r="CL27" s="5"/>
      <c r="CM27" s="5"/>
      <c r="CN27" s="5"/>
      <c r="CO27" s="5"/>
      <c r="CP27" s="5"/>
      <c r="CQ27" s="5"/>
      <c r="CR27" s="5"/>
      <c r="CS27" s="5"/>
      <c r="CT27" s="4">
        <v>13658.91</v>
      </c>
      <c r="CU27" s="5"/>
      <c r="CV27" s="5"/>
      <c r="CW27" s="5"/>
      <c r="CX27" s="5"/>
      <c r="CY27" s="5"/>
      <c r="CZ27" s="5"/>
      <c r="DA27" s="5"/>
      <c r="DB27" s="4">
        <v>4309.24</v>
      </c>
      <c r="DC27" s="4">
        <v>1009</v>
      </c>
      <c r="DD27" s="4">
        <v>1378</v>
      </c>
      <c r="DE27" s="4">
        <v>1039.5</v>
      </c>
      <c r="DF27" s="4">
        <v>51</v>
      </c>
      <c r="DG27" s="4">
        <v>688.12</v>
      </c>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row>
    <row r="28" spans="1:177">
      <c r="A28" s="5">
        <v>2017</v>
      </c>
      <c r="B28" s="5">
        <v>45300</v>
      </c>
      <c r="C28" s="5">
        <v>46373.32</v>
      </c>
      <c r="D28" s="5">
        <v>11314</v>
      </c>
      <c r="E28" s="5">
        <v>12195</v>
      </c>
      <c r="F28" s="5">
        <v>7752</v>
      </c>
      <c r="G28" s="5">
        <v>54647</v>
      </c>
      <c r="H28" s="5">
        <v>7851</v>
      </c>
      <c r="I28" s="5">
        <v>3327</v>
      </c>
      <c r="J28" s="5"/>
      <c r="K28" s="5"/>
      <c r="L28" s="5">
        <v>4322</v>
      </c>
      <c r="M28" s="5">
        <v>20.7</v>
      </c>
      <c r="N28" s="5"/>
      <c r="O28" s="5"/>
      <c r="P28" s="13">
        <v>16157</v>
      </c>
      <c r="Q28" s="13"/>
      <c r="R28" s="5"/>
      <c r="S28" s="5"/>
      <c r="T28" s="5"/>
      <c r="U28" s="5"/>
      <c r="V28" s="5"/>
      <c r="W28" s="5"/>
      <c r="X28" s="13">
        <v>1335</v>
      </c>
      <c r="Y28" s="5"/>
      <c r="Z28" s="5"/>
      <c r="AA28" s="8">
        <v>50700</v>
      </c>
      <c r="AB28" s="8">
        <v>15000</v>
      </c>
      <c r="AC28" s="8">
        <v>20800</v>
      </c>
      <c r="AD28" s="8">
        <v>23400</v>
      </c>
      <c r="AE28" s="8">
        <v>23800</v>
      </c>
      <c r="AF28" s="8">
        <v>31400</v>
      </c>
      <c r="AG28" s="8">
        <v>76800</v>
      </c>
      <c r="AH28" s="8">
        <v>28400</v>
      </c>
      <c r="AI28" s="8">
        <v>26100</v>
      </c>
      <c r="AJ28" s="8">
        <v>226200</v>
      </c>
      <c r="AK28" s="8">
        <v>160800</v>
      </c>
      <c r="AL28" s="8">
        <v>21600</v>
      </c>
      <c r="AM28" s="8">
        <v>86100</v>
      </c>
      <c r="AN28" s="8">
        <v>43500</v>
      </c>
      <c r="AO28" s="8">
        <v>81600</v>
      </c>
      <c r="AP28" s="8">
        <v>6000</v>
      </c>
      <c r="AQ28" s="8">
        <v>92800</v>
      </c>
      <c r="AR28" s="8">
        <v>0</v>
      </c>
      <c r="AS28" s="8">
        <v>0</v>
      </c>
      <c r="AT28" s="8">
        <v>84800</v>
      </c>
      <c r="AU28" s="5">
        <v>30500</v>
      </c>
      <c r="AV28" s="5">
        <v>21100</v>
      </c>
      <c r="AW28" s="8">
        <v>46900</v>
      </c>
      <c r="AX28" s="5"/>
      <c r="AY28" s="8">
        <v>146100</v>
      </c>
      <c r="AZ28" s="8">
        <v>25800</v>
      </c>
      <c r="BA28" s="8">
        <v>42300</v>
      </c>
      <c r="BB28" s="8">
        <v>143100</v>
      </c>
      <c r="BC28" s="8">
        <v>116411</v>
      </c>
      <c r="BD28" s="8">
        <v>27212</v>
      </c>
      <c r="BE28" s="8">
        <v>60270</v>
      </c>
      <c r="BF28" s="8">
        <v>121065</v>
      </c>
      <c r="BG28" s="7">
        <v>27579</v>
      </c>
      <c r="BH28" s="5">
        <v>44200</v>
      </c>
      <c r="BI28" s="8">
        <v>75855</v>
      </c>
      <c r="BJ28" s="8">
        <v>53100</v>
      </c>
      <c r="BK28" s="8">
        <v>41700</v>
      </c>
      <c r="BL28" s="8">
        <v>40100</v>
      </c>
      <c r="BM28" s="8">
        <v>13800</v>
      </c>
      <c r="BN28" s="8">
        <v>128000</v>
      </c>
      <c r="BO28" s="8">
        <v>60223</v>
      </c>
      <c r="BP28" s="8">
        <v>80400</v>
      </c>
      <c r="BQ28" s="8">
        <v>70900</v>
      </c>
      <c r="BR28" s="8">
        <v>32500</v>
      </c>
      <c r="BS28" s="8">
        <v>144600</v>
      </c>
      <c r="BT28" s="8">
        <v>71125</v>
      </c>
      <c r="BU28" s="8">
        <v>6200</v>
      </c>
      <c r="BV28" s="8">
        <v>67948</v>
      </c>
      <c r="BW28" s="8">
        <v>71930</v>
      </c>
      <c r="BX28" s="8">
        <v>30500</v>
      </c>
      <c r="BY28" s="8">
        <v>30000</v>
      </c>
      <c r="BZ28" s="8">
        <v>54600</v>
      </c>
      <c r="CA28" s="8">
        <v>304000</v>
      </c>
      <c r="CB28" s="5"/>
      <c r="CC28" s="5"/>
      <c r="CD28" s="5"/>
      <c r="CE28" s="5"/>
      <c r="CF28" s="5"/>
      <c r="CG28" s="5"/>
      <c r="CH28" s="5"/>
      <c r="CI28" s="5"/>
      <c r="CJ28" s="5"/>
      <c r="CK28" s="5"/>
      <c r="CL28" s="5"/>
      <c r="CM28" s="5"/>
      <c r="CN28" s="5"/>
      <c r="CO28" s="5"/>
      <c r="CP28" s="5"/>
      <c r="CQ28" s="5"/>
      <c r="CR28" s="5"/>
      <c r="CS28" s="5"/>
      <c r="CT28" s="4">
        <v>16110.81</v>
      </c>
      <c r="CU28" s="5"/>
      <c r="CV28" s="5"/>
      <c r="CW28" s="5"/>
      <c r="CX28" s="5"/>
      <c r="CY28" s="5"/>
      <c r="CZ28" s="5"/>
      <c r="DA28" s="5"/>
      <c r="DB28" s="4">
        <v>2770.01</v>
      </c>
      <c r="DC28" s="4">
        <v>2162.37</v>
      </c>
      <c r="DD28" s="4">
        <v>1151</v>
      </c>
      <c r="DE28" s="4">
        <v>1378.89</v>
      </c>
      <c r="DF28" s="4">
        <v>842</v>
      </c>
      <c r="DG28" s="4"/>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row>
    <row r="29" spans="1:177">
      <c r="A29" s="5">
        <v>2018</v>
      </c>
      <c r="B29" s="5">
        <v>43300</v>
      </c>
      <c r="C29" s="5">
        <v>47507</v>
      </c>
      <c r="D29" s="5">
        <v>11987</v>
      </c>
      <c r="E29" s="5">
        <v>11217</v>
      </c>
      <c r="F29" s="5">
        <v>7656</v>
      </c>
      <c r="G29" s="5">
        <v>49263</v>
      </c>
      <c r="H29" s="5">
        <v>12136</v>
      </c>
      <c r="I29" s="5">
        <v>3994</v>
      </c>
      <c r="J29" s="5"/>
      <c r="K29" s="5"/>
      <c r="L29" s="5">
        <v>4702.8</v>
      </c>
      <c r="M29" s="5">
        <v>19.5</v>
      </c>
      <c r="N29" s="5"/>
      <c r="O29" s="5"/>
      <c r="P29" s="13">
        <v>15866</v>
      </c>
      <c r="Q29" s="13"/>
      <c r="R29" s="5"/>
      <c r="S29" s="5"/>
      <c r="T29" s="5"/>
      <c r="U29" s="5"/>
      <c r="V29" s="5"/>
      <c r="W29" s="5"/>
      <c r="X29" s="13">
        <v>1333</v>
      </c>
      <c r="Y29" s="5"/>
      <c r="Z29" s="5"/>
      <c r="AA29" s="8">
        <v>51000</v>
      </c>
      <c r="AB29" s="8">
        <v>14300</v>
      </c>
      <c r="AC29" s="8">
        <v>21300</v>
      </c>
      <c r="AD29" s="8">
        <v>23800</v>
      </c>
      <c r="AE29" s="8">
        <v>22000</v>
      </c>
      <c r="AF29" s="8">
        <v>31500</v>
      </c>
      <c r="AG29" s="8">
        <v>77100</v>
      </c>
      <c r="AH29" s="8">
        <v>28900</v>
      </c>
      <c r="AI29" s="8">
        <v>23900</v>
      </c>
      <c r="AJ29" s="8">
        <v>226000</v>
      </c>
      <c r="AK29" s="8">
        <v>155800</v>
      </c>
      <c r="AL29" s="8">
        <v>21300</v>
      </c>
      <c r="AM29" s="8">
        <v>77700</v>
      </c>
      <c r="AN29" s="8">
        <v>42200</v>
      </c>
      <c r="AO29" s="8">
        <v>87600</v>
      </c>
      <c r="AP29" s="8">
        <v>6000</v>
      </c>
      <c r="AQ29" s="8">
        <v>91300</v>
      </c>
      <c r="AR29" s="8">
        <v>0</v>
      </c>
      <c r="AS29" s="8">
        <v>0</v>
      </c>
      <c r="AT29" s="8">
        <v>80300</v>
      </c>
      <c r="AU29" s="5">
        <v>29600</v>
      </c>
      <c r="AV29" s="5">
        <v>20300</v>
      </c>
      <c r="AW29" s="8">
        <v>45100</v>
      </c>
      <c r="AX29" s="5"/>
      <c r="AY29" s="8">
        <v>145900</v>
      </c>
      <c r="AZ29" s="8">
        <v>24600</v>
      </c>
      <c r="BA29" s="8">
        <v>41000</v>
      </c>
      <c r="BB29" s="8">
        <v>149300</v>
      </c>
      <c r="BC29" s="8">
        <v>116100</v>
      </c>
      <c r="BD29" s="8">
        <v>26757</v>
      </c>
      <c r="BE29" s="8">
        <v>53928</v>
      </c>
      <c r="BF29" s="8">
        <v>71569</v>
      </c>
      <c r="BG29" s="7">
        <v>27239</v>
      </c>
      <c r="BH29" s="5">
        <v>42300</v>
      </c>
      <c r="BI29" s="8">
        <v>76058</v>
      </c>
      <c r="BJ29" s="8">
        <v>50200</v>
      </c>
      <c r="BK29" s="8">
        <v>38287</v>
      </c>
      <c r="BL29" s="8">
        <v>41100</v>
      </c>
      <c r="BM29" s="8">
        <v>12200</v>
      </c>
      <c r="BN29" s="8">
        <v>130800</v>
      </c>
      <c r="BO29" s="8">
        <v>60821</v>
      </c>
      <c r="BP29" s="8">
        <v>93700</v>
      </c>
      <c r="BQ29" s="8">
        <v>87900</v>
      </c>
      <c r="BR29" s="8">
        <v>32300</v>
      </c>
      <c r="BS29" s="8">
        <v>144100</v>
      </c>
      <c r="BT29" s="8">
        <v>101139</v>
      </c>
      <c r="BU29" s="8">
        <v>5492</v>
      </c>
      <c r="BV29" s="8">
        <v>81700</v>
      </c>
      <c r="BW29" s="8">
        <v>69590</v>
      </c>
      <c r="BX29" s="8">
        <v>29500</v>
      </c>
      <c r="BY29" s="8">
        <v>30100</v>
      </c>
      <c r="BZ29" s="8">
        <v>55000</v>
      </c>
      <c r="CA29" s="8">
        <v>291000</v>
      </c>
      <c r="CB29" s="5"/>
      <c r="CC29" s="5"/>
      <c r="CD29" s="5"/>
      <c r="CE29" s="5"/>
      <c r="CF29" s="5"/>
      <c r="CG29" s="5"/>
      <c r="CH29" s="5"/>
      <c r="CI29" s="5"/>
      <c r="CJ29" s="5"/>
      <c r="CK29" s="5"/>
      <c r="CL29" s="5"/>
      <c r="CM29" s="5"/>
      <c r="CN29" s="5"/>
      <c r="CO29" s="5"/>
      <c r="CP29" s="5"/>
      <c r="CQ29" s="5"/>
      <c r="CR29" s="5"/>
      <c r="CS29" s="5"/>
      <c r="CT29" s="4">
        <v>18667.87</v>
      </c>
      <c r="CU29" s="5"/>
      <c r="CV29" s="5"/>
      <c r="CW29" s="5"/>
      <c r="CX29" s="5"/>
      <c r="CY29" s="5"/>
      <c r="CZ29" s="5"/>
      <c r="DA29" s="5"/>
      <c r="DB29" s="4">
        <v>3114.21</v>
      </c>
      <c r="DC29" s="4">
        <v>995.32</v>
      </c>
      <c r="DD29" s="4">
        <v>2604.13</v>
      </c>
      <c r="DE29" s="4">
        <v>629.84</v>
      </c>
      <c r="DF29" s="4">
        <v>890</v>
      </c>
      <c r="DG29" s="4">
        <v>3.04</v>
      </c>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row>
    <row r="30" spans="1:177">
      <c r="A30" s="5">
        <v>2019</v>
      </c>
      <c r="B30" s="5">
        <v>40400</v>
      </c>
      <c r="C30" s="5">
        <v>49479</v>
      </c>
      <c r="D30" s="5">
        <v>21126</v>
      </c>
      <c r="E30" s="5">
        <v>10747</v>
      </c>
      <c r="F30" s="5">
        <v>7698</v>
      </c>
      <c r="G30" s="5">
        <v>46439</v>
      </c>
      <c r="H30" s="5">
        <v>8256</v>
      </c>
      <c r="I30" s="5">
        <v>5464</v>
      </c>
      <c r="J30" s="5"/>
      <c r="K30" s="5"/>
      <c r="L30" s="5">
        <v>4150.74</v>
      </c>
      <c r="M30" s="5">
        <v>18.2</v>
      </c>
      <c r="N30" s="5"/>
      <c r="O30" s="5"/>
      <c r="P30" s="13">
        <v>21534</v>
      </c>
      <c r="Q30" s="13"/>
      <c r="R30" s="5"/>
      <c r="S30" s="5"/>
      <c r="T30" s="5"/>
      <c r="U30" s="5"/>
      <c r="V30" s="5"/>
      <c r="W30" s="5"/>
      <c r="X30" s="13">
        <v>1264</v>
      </c>
      <c r="Y30" s="5"/>
      <c r="Z30" s="5"/>
      <c r="AA30" s="8">
        <v>50500</v>
      </c>
      <c r="AB30" s="8">
        <v>13000</v>
      </c>
      <c r="AC30" s="8">
        <v>21600</v>
      </c>
      <c r="AD30" s="8">
        <v>24000</v>
      </c>
      <c r="AE30" s="8">
        <v>21400</v>
      </c>
      <c r="AF30" s="8">
        <v>31500</v>
      </c>
      <c r="AG30" s="8">
        <v>68900</v>
      </c>
      <c r="AH30" s="8">
        <v>29000</v>
      </c>
      <c r="AI30" s="8">
        <v>21700</v>
      </c>
      <c r="AJ30" s="8">
        <v>180200</v>
      </c>
      <c r="AK30" s="8">
        <v>168600</v>
      </c>
      <c r="AL30" s="8">
        <v>20800</v>
      </c>
      <c r="AM30" s="8">
        <v>75800</v>
      </c>
      <c r="AN30" s="8">
        <v>43500</v>
      </c>
      <c r="AO30" s="8">
        <v>75900</v>
      </c>
      <c r="AP30" s="8">
        <v>5200</v>
      </c>
      <c r="AQ30" s="8">
        <v>90900</v>
      </c>
      <c r="AR30" s="8">
        <v>0</v>
      </c>
      <c r="AS30" s="8">
        <v>0</v>
      </c>
      <c r="AT30" s="8">
        <v>80300</v>
      </c>
      <c r="AU30" s="5">
        <v>31100</v>
      </c>
      <c r="AV30" s="5">
        <v>20000</v>
      </c>
      <c r="AW30" s="8">
        <v>45200</v>
      </c>
      <c r="AX30" s="5"/>
      <c r="AY30" s="8">
        <v>149700</v>
      </c>
      <c r="AZ30" s="8">
        <v>24500</v>
      </c>
      <c r="BA30" s="8">
        <v>40900</v>
      </c>
      <c r="BB30" s="8">
        <v>157700</v>
      </c>
      <c r="BC30" s="8">
        <v>118100</v>
      </c>
      <c r="BD30" s="8">
        <v>25291</v>
      </c>
      <c r="BE30" s="8">
        <v>53137</v>
      </c>
      <c r="BF30" s="8">
        <v>120323</v>
      </c>
      <c r="BG30" s="7">
        <v>29187</v>
      </c>
      <c r="BH30" s="5">
        <v>41700</v>
      </c>
      <c r="BI30" s="8">
        <v>85200</v>
      </c>
      <c r="BJ30" s="8">
        <v>49600</v>
      </c>
      <c r="BK30" s="8">
        <v>36800</v>
      </c>
      <c r="BL30" s="8">
        <v>41700</v>
      </c>
      <c r="BM30" s="8">
        <v>14400</v>
      </c>
      <c r="BN30" s="8">
        <v>129500</v>
      </c>
      <c r="BO30" s="8">
        <v>61087</v>
      </c>
      <c r="BP30" s="8">
        <v>91600</v>
      </c>
      <c r="BQ30" s="8">
        <v>80000</v>
      </c>
      <c r="BR30" s="8">
        <v>32100</v>
      </c>
      <c r="BS30" s="8">
        <v>144700</v>
      </c>
      <c r="BT30" s="8">
        <v>93206</v>
      </c>
      <c r="BU30" s="8">
        <v>5400</v>
      </c>
      <c r="BV30" s="8">
        <v>77800</v>
      </c>
      <c r="BW30" s="8">
        <v>68250</v>
      </c>
      <c r="BX30" s="8">
        <v>28800</v>
      </c>
      <c r="BY30" s="8">
        <v>30100</v>
      </c>
      <c r="BZ30" s="8">
        <v>54600</v>
      </c>
      <c r="CA30" s="8">
        <v>281000</v>
      </c>
      <c r="CB30" s="5"/>
      <c r="CC30" s="5"/>
      <c r="CD30" s="5"/>
      <c r="CE30" s="5"/>
      <c r="CF30" s="5"/>
      <c r="CG30" s="5"/>
      <c r="CH30" s="5"/>
      <c r="CI30" s="5"/>
      <c r="CJ30" s="5"/>
      <c r="CK30" s="5"/>
      <c r="CL30" s="5"/>
      <c r="CM30" s="5"/>
      <c r="CN30" s="5"/>
      <c r="CO30" s="5"/>
      <c r="CP30" s="5"/>
      <c r="CQ30" s="5"/>
      <c r="CR30" s="5"/>
      <c r="CS30" s="5"/>
      <c r="CT30" s="4">
        <v>19578.400000000001</v>
      </c>
      <c r="CU30" s="5"/>
      <c r="CV30" s="5"/>
      <c r="CW30" s="5"/>
      <c r="CX30" s="5"/>
      <c r="CY30" s="5"/>
      <c r="CZ30" s="5"/>
      <c r="DA30" s="5"/>
      <c r="DB30" s="4">
        <v>7262.09</v>
      </c>
      <c r="DC30" s="4">
        <v>1020.28</v>
      </c>
      <c r="DD30" s="4">
        <v>2746</v>
      </c>
      <c r="DE30" s="4">
        <v>750.53</v>
      </c>
      <c r="DF30" s="4">
        <v>896</v>
      </c>
      <c r="DG30" s="4">
        <v>249.93</v>
      </c>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row>
    <row r="31" spans="1:177">
      <c r="A31" s="5">
        <v>2020</v>
      </c>
      <c r="B31" s="5">
        <v>38900</v>
      </c>
      <c r="C31" s="13">
        <v>57608</v>
      </c>
      <c r="D31" s="13">
        <v>17253</v>
      </c>
      <c r="E31" s="13">
        <v>10522</v>
      </c>
      <c r="F31" s="13">
        <v>9194</v>
      </c>
      <c r="G31" s="13">
        <v>41753</v>
      </c>
      <c r="H31" s="13">
        <v>3035</v>
      </c>
      <c r="I31" s="13">
        <v>4496</v>
      </c>
      <c r="J31" s="5"/>
      <c r="K31" s="5"/>
      <c r="L31" s="13">
        <v>4176.1400000000003</v>
      </c>
      <c r="M31" s="13">
        <v>14.6</v>
      </c>
      <c r="N31" s="5"/>
      <c r="O31" s="5"/>
      <c r="P31" s="13">
        <v>29601</v>
      </c>
      <c r="Q31" s="13"/>
      <c r="R31" s="5"/>
      <c r="S31" s="5"/>
      <c r="T31" s="5"/>
      <c r="U31" s="5"/>
      <c r="V31" s="5"/>
      <c r="W31" s="5"/>
      <c r="X31" s="13">
        <v>1282</v>
      </c>
      <c r="Y31" s="5"/>
      <c r="Z31" s="5"/>
      <c r="AA31" s="8">
        <v>45900</v>
      </c>
      <c r="AB31" s="8">
        <v>12100</v>
      </c>
      <c r="AC31" s="8">
        <v>18800</v>
      </c>
      <c r="AD31" s="8">
        <v>19700</v>
      </c>
      <c r="AE31" s="8">
        <v>19000</v>
      </c>
      <c r="AF31" s="8">
        <v>31100</v>
      </c>
      <c r="AG31" s="8">
        <v>69400</v>
      </c>
      <c r="AH31" s="8">
        <v>26600</v>
      </c>
      <c r="AI31" s="8">
        <v>19400</v>
      </c>
      <c r="AJ31" s="8">
        <v>163900</v>
      </c>
      <c r="AK31" s="8">
        <v>173600</v>
      </c>
      <c r="AL31" s="8">
        <v>18400</v>
      </c>
      <c r="AM31" s="8">
        <v>73000</v>
      </c>
      <c r="AN31" s="8">
        <v>38900</v>
      </c>
      <c r="AO31" s="8">
        <v>69400</v>
      </c>
      <c r="AP31" s="8">
        <v>4500</v>
      </c>
      <c r="AQ31" s="8">
        <v>67000</v>
      </c>
      <c r="AR31" s="8">
        <v>0</v>
      </c>
      <c r="AS31" s="8">
        <v>0</v>
      </c>
      <c r="AT31" s="8">
        <v>69300</v>
      </c>
      <c r="AU31" s="5">
        <v>21500</v>
      </c>
      <c r="AV31" s="5">
        <v>11600</v>
      </c>
      <c r="AW31" s="8">
        <v>25600</v>
      </c>
      <c r="AX31" s="5"/>
      <c r="AY31" s="8">
        <v>184500</v>
      </c>
      <c r="AZ31" s="8">
        <v>17000</v>
      </c>
      <c r="BA31" s="8">
        <v>23900</v>
      </c>
      <c r="BB31" s="8">
        <v>130100</v>
      </c>
      <c r="BC31" s="8">
        <v>110100</v>
      </c>
      <c r="BD31" s="8">
        <v>20406</v>
      </c>
      <c r="BE31" s="8">
        <v>48138</v>
      </c>
      <c r="BF31" s="8">
        <v>115084</v>
      </c>
      <c r="BG31" s="7">
        <v>93000</v>
      </c>
      <c r="BH31" s="5">
        <v>37900</v>
      </c>
      <c r="BI31" s="8">
        <v>64400</v>
      </c>
      <c r="BJ31" s="8">
        <v>39800</v>
      </c>
      <c r="BK31" s="8">
        <v>34156</v>
      </c>
      <c r="BL31" s="59">
        <v>33800</v>
      </c>
      <c r="BM31" s="8">
        <v>10700</v>
      </c>
      <c r="BN31" s="8">
        <v>75900</v>
      </c>
      <c r="BO31" s="8">
        <v>40770</v>
      </c>
      <c r="BP31" s="8">
        <v>87921</v>
      </c>
      <c r="BQ31" s="8">
        <v>53900</v>
      </c>
      <c r="BR31" s="8">
        <v>11900</v>
      </c>
      <c r="BS31" s="8">
        <v>108100</v>
      </c>
      <c r="BT31" s="8">
        <v>49925</v>
      </c>
      <c r="BU31" s="8">
        <v>3100</v>
      </c>
      <c r="BV31" s="8">
        <v>75400</v>
      </c>
      <c r="BW31" s="8">
        <v>26300</v>
      </c>
      <c r="BX31" s="8">
        <v>13600</v>
      </c>
      <c r="BY31" s="8">
        <v>10600</v>
      </c>
      <c r="BZ31" s="8">
        <v>17600</v>
      </c>
      <c r="CA31" s="8">
        <v>171000</v>
      </c>
      <c r="CB31" s="5"/>
      <c r="CC31" s="5"/>
      <c r="CD31" s="5"/>
      <c r="CE31" s="5"/>
      <c r="CF31" s="5"/>
      <c r="CG31" s="5"/>
      <c r="CH31" s="5"/>
      <c r="CI31" s="5"/>
      <c r="CJ31" s="5"/>
      <c r="CK31" s="5"/>
      <c r="CL31" s="5"/>
      <c r="CM31" s="5"/>
      <c r="CN31" s="5"/>
      <c r="CO31" s="5"/>
      <c r="CP31" s="5"/>
      <c r="CQ31" s="5"/>
      <c r="CR31" s="5"/>
      <c r="CS31" s="5"/>
      <c r="CT31" s="4">
        <v>24399.58</v>
      </c>
      <c r="CU31" s="5"/>
      <c r="CV31" s="5"/>
      <c r="CW31" s="5"/>
      <c r="CX31" s="5"/>
      <c r="CY31" s="5"/>
      <c r="CZ31" s="5"/>
      <c r="DA31" s="5"/>
      <c r="DB31" s="4">
        <v>7387.93</v>
      </c>
      <c r="DC31" s="4">
        <v>708.02</v>
      </c>
      <c r="DD31" s="4">
        <v>2021.57</v>
      </c>
      <c r="DE31" s="4">
        <v>747.7</v>
      </c>
      <c r="DF31" s="4">
        <v>840</v>
      </c>
      <c r="DG31" s="4">
        <v>907.36</v>
      </c>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row>
    <row r="32" spans="1:177">
      <c r="A32" s="5">
        <v>2021</v>
      </c>
      <c r="B32" s="5">
        <v>45000</v>
      </c>
      <c r="C32" s="5">
        <v>62674</v>
      </c>
      <c r="D32" s="5">
        <v>19592</v>
      </c>
      <c r="E32" s="5">
        <v>13739</v>
      </c>
      <c r="F32" s="5">
        <v>11040</v>
      </c>
      <c r="G32" s="5">
        <v>48844</v>
      </c>
      <c r="H32" s="5">
        <v>10835</v>
      </c>
      <c r="I32" s="5">
        <v>5035</v>
      </c>
      <c r="J32" s="5"/>
      <c r="K32" s="5"/>
      <c r="L32" s="5">
        <v>4162.25</v>
      </c>
      <c r="M32" s="5">
        <v>16.2</v>
      </c>
      <c r="N32" s="5"/>
      <c r="O32" s="5"/>
      <c r="P32" s="4">
        <v>31884</v>
      </c>
      <c r="Q32" s="13"/>
      <c r="R32" s="5"/>
      <c r="S32" s="5"/>
      <c r="T32" s="5"/>
      <c r="U32" s="5"/>
      <c r="V32" s="5"/>
      <c r="W32" s="5"/>
      <c r="X32" s="13">
        <v>1333</v>
      </c>
      <c r="Y32" s="5"/>
      <c r="Z32" s="5"/>
      <c r="AA32" s="8">
        <v>46100</v>
      </c>
      <c r="AB32" s="8">
        <v>11000</v>
      </c>
      <c r="AC32" s="8">
        <v>18200</v>
      </c>
      <c r="AD32" s="8">
        <v>18100</v>
      </c>
      <c r="AE32" s="8">
        <v>12500</v>
      </c>
      <c r="AF32" s="8">
        <v>26600</v>
      </c>
      <c r="AG32" s="8">
        <v>74300</v>
      </c>
      <c r="AH32" s="8">
        <v>24700</v>
      </c>
      <c r="AI32" s="8">
        <v>18300</v>
      </c>
      <c r="AJ32" s="8">
        <v>185900</v>
      </c>
      <c r="AK32" s="8">
        <v>173600</v>
      </c>
      <c r="AL32" s="8">
        <v>17800</v>
      </c>
      <c r="AM32" s="8">
        <v>73800</v>
      </c>
      <c r="AN32" s="8">
        <v>43000</v>
      </c>
      <c r="AO32" s="8">
        <v>72500</v>
      </c>
      <c r="AP32" s="8">
        <v>4500</v>
      </c>
      <c r="AQ32" s="8">
        <v>61700</v>
      </c>
      <c r="AR32" s="8">
        <v>15900</v>
      </c>
      <c r="AS32" s="8">
        <v>16400</v>
      </c>
      <c r="AT32" s="8">
        <v>69200</v>
      </c>
      <c r="AU32" s="5">
        <v>21700</v>
      </c>
      <c r="AV32" s="5">
        <v>10500</v>
      </c>
      <c r="AW32" s="8">
        <v>22900</v>
      </c>
      <c r="AX32" s="5"/>
      <c r="AY32" s="8">
        <v>186000</v>
      </c>
      <c r="AZ32" s="8">
        <v>14800</v>
      </c>
      <c r="BA32" s="8">
        <v>21600</v>
      </c>
      <c r="BB32" s="8">
        <v>156983</v>
      </c>
      <c r="BC32" s="8">
        <v>16400</v>
      </c>
      <c r="BD32" s="8">
        <v>21398</v>
      </c>
      <c r="BE32" s="8">
        <v>56139</v>
      </c>
      <c r="BF32" s="8">
        <v>127116</v>
      </c>
      <c r="BG32" s="7">
        <v>19765</v>
      </c>
      <c r="BH32" s="5">
        <v>36800</v>
      </c>
      <c r="BI32" s="8">
        <v>98900</v>
      </c>
      <c r="BJ32" s="8">
        <v>32400</v>
      </c>
      <c r="BK32" s="8">
        <v>33400</v>
      </c>
      <c r="BL32" s="8">
        <v>34800</v>
      </c>
      <c r="BM32" s="8">
        <v>9100</v>
      </c>
      <c r="BN32" s="8">
        <v>86500</v>
      </c>
      <c r="BO32" s="8">
        <v>39200</v>
      </c>
      <c r="BP32" s="8">
        <v>89240</v>
      </c>
      <c r="BQ32" s="8">
        <v>44500</v>
      </c>
      <c r="BR32" s="8">
        <v>12200</v>
      </c>
      <c r="BS32" s="8">
        <v>126000</v>
      </c>
      <c r="BT32" s="8">
        <v>53500</v>
      </c>
      <c r="BU32" s="8">
        <v>2900</v>
      </c>
      <c r="BV32" s="8">
        <v>91100</v>
      </c>
      <c r="BW32" s="8">
        <v>30400</v>
      </c>
      <c r="BX32" s="8">
        <v>13900</v>
      </c>
      <c r="BY32" s="8">
        <v>12200</v>
      </c>
      <c r="BZ32" s="8">
        <v>18000</v>
      </c>
      <c r="CA32" s="8">
        <v>193000</v>
      </c>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13">
        <v>7985.66</v>
      </c>
      <c r="DC32" s="13">
        <v>1290.75</v>
      </c>
      <c r="DD32" s="13">
        <v>1270.24</v>
      </c>
      <c r="DE32" s="13">
        <v>648.9</v>
      </c>
      <c r="DF32" s="13">
        <v>942</v>
      </c>
      <c r="DG32" s="13">
        <v>2477.64</v>
      </c>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row>
    <row r="33" spans="1:177">
      <c r="A33" s="5"/>
      <c r="B33" s="5"/>
      <c r="C33" s="5"/>
      <c r="D33" s="5"/>
      <c r="E33" s="5"/>
      <c r="F33" s="5" t="s">
        <v>157</v>
      </c>
      <c r="G33" s="5"/>
      <c r="H33" s="5"/>
      <c r="I33" s="5"/>
      <c r="J33" s="5"/>
      <c r="K33" s="5"/>
      <c r="L33" s="5"/>
      <c r="M33" s="5"/>
      <c r="N33" s="5"/>
      <c r="O33" s="5"/>
      <c r="P33" s="5"/>
      <c r="Q33" s="5"/>
      <c r="R33" s="5"/>
      <c r="S33" s="5"/>
      <c r="T33" s="5"/>
      <c r="U33" s="5"/>
      <c r="V33" s="5"/>
      <c r="W33" s="5"/>
      <c r="X33" s="5" t="s">
        <v>144</v>
      </c>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row>
    <row r="34" spans="1:177">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row>
    <row r="35" spans="1:177">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row>
    <row r="36" spans="1:177">
      <c r="A36" s="5" t="s">
        <v>143</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row>
    <row r="37" spans="1:177" ht="28.8">
      <c r="A37" s="3" t="s">
        <v>151</v>
      </c>
      <c r="B37" s="5"/>
      <c r="C37" s="199" t="s">
        <v>1</v>
      </c>
      <c r="D37" s="199"/>
      <c r="E37" s="199"/>
      <c r="F37" s="199"/>
      <c r="G37" s="199"/>
      <c r="H37" s="199"/>
      <c r="I37" s="199"/>
      <c r="J37" s="199"/>
      <c r="K37" s="199"/>
      <c r="L37" s="199"/>
      <c r="M37" s="199"/>
      <c r="N37" s="199"/>
      <c r="O37" s="199"/>
      <c r="P37" s="199" t="s">
        <v>222</v>
      </c>
      <c r="Q37" s="199"/>
      <c r="R37" s="199"/>
      <c r="S37" s="199"/>
      <c r="T37" s="199"/>
      <c r="U37" s="199"/>
      <c r="V37" s="199"/>
      <c r="W37" s="199"/>
      <c r="X37" s="199"/>
      <c r="Y37" s="199"/>
      <c r="Z37" s="199"/>
      <c r="AA37" s="199" t="s">
        <v>3</v>
      </c>
      <c r="AB37" s="199"/>
      <c r="AC37" s="199"/>
      <c r="AD37" s="199"/>
      <c r="AE37" s="199"/>
      <c r="AF37" s="199"/>
      <c r="AG37" s="199"/>
      <c r="AH37" s="199"/>
      <c r="AI37" s="199"/>
      <c r="AJ37" s="199"/>
      <c r="AK37" s="199"/>
      <c r="AL37" s="199"/>
      <c r="AM37" s="199"/>
      <c r="AN37" s="199"/>
      <c r="AO37" s="199"/>
      <c r="AP37" s="199"/>
      <c r="AQ37" s="199" t="s">
        <v>132</v>
      </c>
      <c r="AR37" s="199"/>
      <c r="AS37" s="199"/>
      <c r="AT37" s="199"/>
      <c r="AU37" s="199"/>
      <c r="AV37" s="199"/>
      <c r="AW37" s="199"/>
      <c r="AX37" s="199"/>
      <c r="AY37" s="199"/>
      <c r="AZ37" s="199"/>
      <c r="BA37" s="199"/>
      <c r="BB37" s="199" t="s">
        <v>5</v>
      </c>
      <c r="BC37" s="199"/>
      <c r="BD37" s="199"/>
      <c r="BE37" s="199"/>
      <c r="BF37" s="199"/>
      <c r="BG37" s="199"/>
      <c r="BH37" s="199"/>
      <c r="BI37" s="199"/>
      <c r="BJ37" s="199"/>
      <c r="BK37" s="199"/>
      <c r="BL37" s="199"/>
      <c r="BM37" s="199"/>
      <c r="BN37" s="199" t="s">
        <v>6</v>
      </c>
      <c r="BO37" s="199"/>
      <c r="BP37" s="199"/>
      <c r="BQ37" s="199"/>
      <c r="BR37" s="199"/>
      <c r="BS37" s="199"/>
      <c r="BT37" s="199"/>
      <c r="BU37" s="199"/>
      <c r="BV37" s="199"/>
      <c r="BW37" s="199"/>
      <c r="BX37" s="199"/>
      <c r="BY37" s="199"/>
      <c r="BZ37" s="199"/>
      <c r="CA37" s="5"/>
      <c r="CB37" s="199" t="s">
        <v>7</v>
      </c>
      <c r="CC37" s="199"/>
      <c r="CD37" s="199"/>
      <c r="CE37" s="199"/>
      <c r="CF37" s="199"/>
      <c r="CG37" s="199"/>
      <c r="CH37" s="199"/>
      <c r="CI37" s="199"/>
      <c r="CJ37" s="199"/>
      <c r="CK37" s="199"/>
      <c r="CL37" s="199"/>
      <c r="CM37" s="199"/>
      <c r="CN37" s="199"/>
      <c r="CO37" s="199"/>
      <c r="CP37" s="199"/>
      <c r="CQ37" s="199"/>
      <c r="CR37" s="199"/>
      <c r="CS37" s="199"/>
      <c r="CT37" s="199" t="s">
        <v>8</v>
      </c>
      <c r="CU37" s="199"/>
      <c r="CV37" s="199"/>
      <c r="CW37" s="199"/>
      <c r="CX37" s="199"/>
      <c r="CY37" s="199"/>
      <c r="CZ37" s="199"/>
      <c r="DA37" s="199"/>
      <c r="DB37" s="199" t="s">
        <v>9</v>
      </c>
      <c r="DC37" s="199"/>
      <c r="DD37" s="199"/>
      <c r="DE37" s="199"/>
      <c r="DF37" s="199"/>
      <c r="DG37" s="199"/>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row>
    <row r="38" spans="1:177">
      <c r="A38" s="5"/>
      <c r="B38" s="5" t="s">
        <v>11</v>
      </c>
      <c r="C38" s="5" t="s">
        <v>12</v>
      </c>
      <c r="D38" s="5" t="s">
        <v>13</v>
      </c>
      <c r="E38" s="5" t="s">
        <v>14</v>
      </c>
      <c r="F38" s="5" t="s">
        <v>15</v>
      </c>
      <c r="G38" s="5" t="s">
        <v>16</v>
      </c>
      <c r="H38" s="5" t="s">
        <v>17</v>
      </c>
      <c r="I38" s="5" t="s">
        <v>18</v>
      </c>
      <c r="J38" s="5" t="s">
        <v>19</v>
      </c>
      <c r="K38" s="5" t="s">
        <v>20</v>
      </c>
      <c r="L38" s="5" t="s">
        <v>21</v>
      </c>
      <c r="M38" s="5" t="s">
        <v>22</v>
      </c>
      <c r="N38" s="5" t="s">
        <v>23</v>
      </c>
      <c r="O38" s="5" t="s">
        <v>24</v>
      </c>
      <c r="P38" s="5" t="s">
        <v>25</v>
      </c>
      <c r="Q38" s="5" t="s">
        <v>26</v>
      </c>
      <c r="R38" s="5" t="s">
        <v>27</v>
      </c>
      <c r="S38" s="5" t="s">
        <v>28</v>
      </c>
      <c r="T38" s="5" t="s">
        <v>29</v>
      </c>
      <c r="U38" s="5" t="s">
        <v>30</v>
      </c>
      <c r="V38" s="5" t="s">
        <v>31</v>
      </c>
      <c r="W38" s="5" t="s">
        <v>32</v>
      </c>
      <c r="X38" s="5" t="s">
        <v>33</v>
      </c>
      <c r="Y38" s="5" t="s">
        <v>34</v>
      </c>
      <c r="Z38" s="5" t="s">
        <v>35</v>
      </c>
      <c r="AA38" s="5" t="s">
        <v>36</v>
      </c>
      <c r="AB38" s="5" t="s">
        <v>133</v>
      </c>
      <c r="AC38" s="5" t="s">
        <v>49</v>
      </c>
      <c r="AD38" s="5" t="s">
        <v>47</v>
      </c>
      <c r="AE38" s="5" t="s">
        <v>38</v>
      </c>
      <c r="AF38" s="5" t="s">
        <v>46</v>
      </c>
      <c r="AG38" s="5" t="s">
        <v>39</v>
      </c>
      <c r="AH38" s="5" t="s">
        <v>45</v>
      </c>
      <c r="AI38" s="5" t="s">
        <v>48</v>
      </c>
      <c r="AJ38" s="5" t="s">
        <v>40</v>
      </c>
      <c r="AK38" s="5" t="s">
        <v>37</v>
      </c>
      <c r="AL38" s="5" t="s">
        <v>51</v>
      </c>
      <c r="AM38" s="5" t="s">
        <v>42</v>
      </c>
      <c r="AN38" s="5" t="s">
        <v>50</v>
      </c>
      <c r="AO38" s="5" t="s">
        <v>43</v>
      </c>
      <c r="AP38" s="5" t="s">
        <v>44</v>
      </c>
      <c r="AQ38" s="5" t="s">
        <v>52</v>
      </c>
      <c r="AR38" s="5" t="s">
        <v>53</v>
      </c>
      <c r="AS38" s="5" t="s">
        <v>54</v>
      </c>
      <c r="AT38" s="5" t="s">
        <v>55</v>
      </c>
      <c r="AU38" s="5" t="s">
        <v>56</v>
      </c>
      <c r="AV38" s="5" t="s">
        <v>57</v>
      </c>
      <c r="AW38" s="5" t="s">
        <v>58</v>
      </c>
      <c r="AX38" s="5" t="s">
        <v>59</v>
      </c>
      <c r="AY38" s="5" t="s">
        <v>60</v>
      </c>
      <c r="AZ38" s="5" t="s">
        <v>61</v>
      </c>
      <c r="BA38" s="5" t="s">
        <v>62</v>
      </c>
      <c r="BB38" s="5" t="s">
        <v>63</v>
      </c>
      <c r="BC38" s="5" t="s">
        <v>64</v>
      </c>
      <c r="BD38" s="5" t="s">
        <v>65</v>
      </c>
      <c r="BE38" s="5" t="s">
        <v>66</v>
      </c>
      <c r="BF38" s="5" t="s">
        <v>67</v>
      </c>
      <c r="BG38" s="5" t="s">
        <v>134</v>
      </c>
      <c r="BH38" s="5" t="s">
        <v>69</v>
      </c>
      <c r="BI38" s="5" t="s">
        <v>135</v>
      </c>
      <c r="BJ38" s="5" t="s">
        <v>71</v>
      </c>
      <c r="BK38" s="5" t="s">
        <v>72</v>
      </c>
      <c r="BL38" s="5" t="s">
        <v>73</v>
      </c>
      <c r="BM38" s="5" t="s">
        <v>74</v>
      </c>
      <c r="BN38" s="5" t="s">
        <v>75</v>
      </c>
      <c r="BO38" s="5" t="s">
        <v>76</v>
      </c>
      <c r="BP38" s="5" t="s">
        <v>77</v>
      </c>
      <c r="BQ38" s="5" t="s">
        <v>78</v>
      </c>
      <c r="BR38" s="5" t="s">
        <v>79</v>
      </c>
      <c r="BS38" s="5" t="s">
        <v>80</v>
      </c>
      <c r="BT38" s="5" t="s">
        <v>81</v>
      </c>
      <c r="BU38" s="5" t="s">
        <v>82</v>
      </c>
      <c r="BV38" s="5" t="s">
        <v>83</v>
      </c>
      <c r="BW38" s="5" t="s">
        <v>84</v>
      </c>
      <c r="BX38" s="5" t="s">
        <v>85</v>
      </c>
      <c r="BY38" s="5" t="s">
        <v>86</v>
      </c>
      <c r="BZ38" s="5" t="s">
        <v>87</v>
      </c>
      <c r="CA38" s="5" t="s">
        <v>88</v>
      </c>
      <c r="CB38" s="5" t="s">
        <v>89</v>
      </c>
      <c r="CC38" s="5" t="s">
        <v>90</v>
      </c>
      <c r="CD38" s="5" t="s">
        <v>91</v>
      </c>
      <c r="CE38" s="5" t="s">
        <v>92</v>
      </c>
      <c r="CF38" s="5" t="s">
        <v>93</v>
      </c>
      <c r="CG38" s="5" t="s">
        <v>94</v>
      </c>
      <c r="CH38" s="5" t="s">
        <v>95</v>
      </c>
      <c r="CI38" s="5" t="s">
        <v>96</v>
      </c>
      <c r="CJ38" s="5" t="s">
        <v>97</v>
      </c>
      <c r="CK38" s="5" t="s">
        <v>98</v>
      </c>
      <c r="CL38" s="5" t="s">
        <v>99</v>
      </c>
      <c r="CM38" s="5" t="s">
        <v>100</v>
      </c>
      <c r="CN38" s="5" t="s">
        <v>101</v>
      </c>
      <c r="CO38" s="5" t="s">
        <v>102</v>
      </c>
      <c r="CP38" s="5" t="s">
        <v>103</v>
      </c>
      <c r="CQ38" s="5" t="s">
        <v>104</v>
      </c>
      <c r="CR38" s="5" t="s">
        <v>105</v>
      </c>
      <c r="CS38" s="5" t="s">
        <v>106</v>
      </c>
      <c r="CT38" s="5" t="s">
        <v>107</v>
      </c>
      <c r="CU38" s="5" t="s">
        <v>136</v>
      </c>
      <c r="CV38" s="5" t="s">
        <v>137</v>
      </c>
      <c r="CW38" s="5" t="s">
        <v>110</v>
      </c>
      <c r="CX38" s="5" t="s">
        <v>111</v>
      </c>
      <c r="CY38" s="5" t="s">
        <v>112</v>
      </c>
      <c r="CZ38" s="5" t="s">
        <v>113</v>
      </c>
      <c r="DA38" s="5" t="s">
        <v>114</v>
      </c>
      <c r="DB38" s="5" t="s">
        <v>115</v>
      </c>
      <c r="DC38" s="5" t="s">
        <v>116</v>
      </c>
      <c r="DD38" s="5" t="s">
        <v>117</v>
      </c>
      <c r="DE38" s="5" t="s">
        <v>118</v>
      </c>
      <c r="DF38" s="5" t="s">
        <v>119</v>
      </c>
      <c r="DG38" s="5" t="s">
        <v>120</v>
      </c>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row>
    <row r="39" spans="1:177">
      <c r="A39" s="5">
        <v>2010</v>
      </c>
      <c r="B39" s="3">
        <v>18.64</v>
      </c>
      <c r="C39" s="3">
        <v>56862</v>
      </c>
      <c r="D39" s="3">
        <v>19762</v>
      </c>
      <c r="E39" s="3">
        <v>8962</v>
      </c>
      <c r="F39" s="3">
        <v>11509</v>
      </c>
      <c r="G39" s="3">
        <v>29632</v>
      </c>
      <c r="H39" s="3">
        <v>9025</v>
      </c>
      <c r="I39" s="3">
        <v>4027</v>
      </c>
      <c r="J39" s="5"/>
      <c r="K39" s="5"/>
      <c r="L39" s="3"/>
      <c r="M39" s="3">
        <v>11.1</v>
      </c>
      <c r="N39" s="5"/>
      <c r="O39" s="3">
        <v>4164</v>
      </c>
      <c r="P39" s="13">
        <v>30978</v>
      </c>
      <c r="Q39" s="13">
        <v>20928</v>
      </c>
      <c r="R39" s="13">
        <v>10825</v>
      </c>
      <c r="S39" s="13">
        <v>6615</v>
      </c>
      <c r="T39" s="5"/>
      <c r="U39" s="13">
        <v>11658</v>
      </c>
      <c r="V39" s="5"/>
      <c r="W39" s="5"/>
      <c r="X39" s="13">
        <v>1916</v>
      </c>
      <c r="Y39" s="13">
        <v>10631</v>
      </c>
      <c r="Z39" s="13">
        <v>3754</v>
      </c>
      <c r="AA39" s="8">
        <v>26400</v>
      </c>
      <c r="AB39" s="8">
        <v>7800</v>
      </c>
      <c r="AC39" s="8">
        <v>14700</v>
      </c>
      <c r="AD39" s="8">
        <v>17700</v>
      </c>
      <c r="AE39" s="8">
        <v>12100</v>
      </c>
      <c r="AF39" s="8">
        <v>22900</v>
      </c>
      <c r="AG39" s="8">
        <v>10300</v>
      </c>
      <c r="AH39" s="8">
        <v>16600</v>
      </c>
      <c r="AI39" s="8">
        <v>19300</v>
      </c>
      <c r="AJ39" s="8">
        <v>7800</v>
      </c>
      <c r="AK39" s="8">
        <v>11100</v>
      </c>
      <c r="AL39" s="8">
        <v>9700</v>
      </c>
      <c r="AM39" s="8">
        <v>3800</v>
      </c>
      <c r="AN39" s="8">
        <v>5400</v>
      </c>
      <c r="AO39" s="8">
        <v>20100</v>
      </c>
      <c r="AP39" s="8">
        <v>6000</v>
      </c>
      <c r="AQ39" s="8">
        <v>23900</v>
      </c>
      <c r="AR39" s="8">
        <v>7700</v>
      </c>
      <c r="AS39" s="8">
        <v>8400</v>
      </c>
      <c r="AT39" s="8">
        <v>21800</v>
      </c>
      <c r="AU39" s="5">
        <v>5400</v>
      </c>
      <c r="AV39" s="5">
        <v>5200</v>
      </c>
      <c r="AW39" s="8">
        <v>38200</v>
      </c>
      <c r="AX39" s="8">
        <v>20600</v>
      </c>
      <c r="AY39" s="8">
        <v>23700</v>
      </c>
      <c r="AZ39" s="8">
        <v>16900</v>
      </c>
      <c r="BA39" s="8">
        <v>27500</v>
      </c>
      <c r="BB39" s="8">
        <v>40100</v>
      </c>
      <c r="BC39" s="8">
        <v>5175.59</v>
      </c>
      <c r="BD39" s="8">
        <v>11335</v>
      </c>
      <c r="BE39" s="8">
        <v>14287</v>
      </c>
      <c r="BF39" s="8">
        <v>20283</v>
      </c>
      <c r="BG39" s="8">
        <v>7400</v>
      </c>
      <c r="BH39" s="8">
        <v>10764.85</v>
      </c>
      <c r="BI39" s="8">
        <v>16637</v>
      </c>
      <c r="BJ39" s="8">
        <v>23588.400000000001</v>
      </c>
      <c r="BK39" s="8">
        <v>29200</v>
      </c>
      <c r="BL39" s="8">
        <v>17900</v>
      </c>
      <c r="BM39" s="8">
        <v>11300</v>
      </c>
      <c r="BN39" s="8">
        <v>42020</v>
      </c>
      <c r="BO39" s="8">
        <v>20400</v>
      </c>
      <c r="BP39" s="8">
        <v>15100</v>
      </c>
      <c r="BQ39" s="8">
        <v>35800</v>
      </c>
      <c r="BR39" s="8">
        <v>32000</v>
      </c>
      <c r="BS39" s="8">
        <v>27300</v>
      </c>
      <c r="BT39" s="8">
        <v>26500</v>
      </c>
      <c r="BU39" s="8">
        <v>7300</v>
      </c>
      <c r="BV39" s="8">
        <v>20500</v>
      </c>
      <c r="BW39" s="8">
        <v>22300</v>
      </c>
      <c r="BX39" s="8">
        <v>23900</v>
      </c>
      <c r="BY39" s="8">
        <v>21200</v>
      </c>
      <c r="BZ39" s="8">
        <v>17700</v>
      </c>
      <c r="CA39" s="8">
        <v>186000</v>
      </c>
      <c r="CB39" s="3">
        <v>30394.52</v>
      </c>
      <c r="CC39" s="3">
        <v>2583.9299999999998</v>
      </c>
      <c r="CD39" s="3">
        <v>3127.33</v>
      </c>
      <c r="CE39" s="3">
        <v>2791.57</v>
      </c>
      <c r="CF39" s="3">
        <v>2110</v>
      </c>
      <c r="CG39" s="3">
        <v>3855.35</v>
      </c>
      <c r="CH39" s="3">
        <v>1432.82</v>
      </c>
      <c r="CI39" s="3">
        <v>1345</v>
      </c>
      <c r="CJ39" s="3">
        <v>1490.94</v>
      </c>
      <c r="CK39" s="3">
        <v>2361.9</v>
      </c>
      <c r="CL39" s="3">
        <v>3530</v>
      </c>
      <c r="CM39" s="3">
        <v>1662</v>
      </c>
      <c r="CN39" s="3">
        <v>2239</v>
      </c>
      <c r="CO39" s="3">
        <v>623</v>
      </c>
      <c r="CP39" s="3">
        <v>1832</v>
      </c>
      <c r="CQ39" s="3">
        <v>1053</v>
      </c>
      <c r="CR39" s="3">
        <v>780</v>
      </c>
      <c r="CS39" s="3">
        <v>881</v>
      </c>
      <c r="CT39" s="13">
        <v>15469.44</v>
      </c>
      <c r="CU39" s="5"/>
      <c r="CV39" s="5"/>
      <c r="CW39" s="5"/>
      <c r="CX39" s="5"/>
      <c r="CY39" s="5"/>
      <c r="CZ39" s="5"/>
      <c r="DA39" s="5"/>
      <c r="DB39" s="4">
        <v>10392.65</v>
      </c>
      <c r="DC39" s="4">
        <v>1025</v>
      </c>
      <c r="DD39" s="4">
        <v>3800</v>
      </c>
      <c r="DE39" s="4">
        <v>955.1</v>
      </c>
      <c r="DF39" s="4">
        <v>478</v>
      </c>
      <c r="DG39" s="4">
        <v>951.7</v>
      </c>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row>
    <row r="40" spans="1:177">
      <c r="A40" s="5">
        <v>2011</v>
      </c>
      <c r="B40" s="3">
        <v>18.809999999999999</v>
      </c>
      <c r="C40" s="3">
        <v>59120.4</v>
      </c>
      <c r="D40" s="3">
        <v>18462</v>
      </c>
      <c r="E40" s="3">
        <v>7963</v>
      </c>
      <c r="F40" s="3">
        <v>11521</v>
      </c>
      <c r="G40" s="3">
        <v>29591</v>
      </c>
      <c r="H40" s="3">
        <v>8683</v>
      </c>
      <c r="I40" s="3">
        <v>4367</v>
      </c>
      <c r="J40" s="5"/>
      <c r="K40" s="5"/>
      <c r="L40" s="3"/>
      <c r="M40" s="3">
        <v>10.4</v>
      </c>
      <c r="N40" s="5"/>
      <c r="O40" s="3">
        <v>4882</v>
      </c>
      <c r="P40" s="13">
        <v>22384</v>
      </c>
      <c r="Q40" s="13">
        <v>22439</v>
      </c>
      <c r="R40" s="13">
        <v>10338</v>
      </c>
      <c r="S40" s="13">
        <v>6806</v>
      </c>
      <c r="T40" s="5"/>
      <c r="U40" s="13">
        <v>12292</v>
      </c>
      <c r="V40" s="5"/>
      <c r="W40" s="5"/>
      <c r="X40" s="13">
        <v>2075</v>
      </c>
      <c r="Y40" s="13">
        <v>11504</v>
      </c>
      <c r="Z40" s="13">
        <v>3867.4</v>
      </c>
      <c r="AA40" s="8">
        <v>33600</v>
      </c>
      <c r="AB40" s="8">
        <v>8100</v>
      </c>
      <c r="AC40" s="8">
        <v>15100</v>
      </c>
      <c r="AD40" s="8">
        <v>21000</v>
      </c>
      <c r="AE40" s="8">
        <v>12000</v>
      </c>
      <c r="AF40" s="8">
        <v>24900</v>
      </c>
      <c r="AG40" s="8">
        <v>10800</v>
      </c>
      <c r="AH40" s="8">
        <v>16600</v>
      </c>
      <c r="AI40" s="8">
        <v>20000</v>
      </c>
      <c r="AJ40" s="8">
        <v>11000</v>
      </c>
      <c r="AK40" s="8">
        <v>16500</v>
      </c>
      <c r="AL40" s="8">
        <v>10300</v>
      </c>
      <c r="AM40" s="8">
        <v>4100</v>
      </c>
      <c r="AN40" s="8">
        <v>5600</v>
      </c>
      <c r="AO40" s="8">
        <v>21100</v>
      </c>
      <c r="AP40" s="8">
        <v>5400</v>
      </c>
      <c r="AQ40" s="8">
        <v>26600</v>
      </c>
      <c r="AR40" s="8">
        <v>7700</v>
      </c>
      <c r="AS40" s="8">
        <v>8500</v>
      </c>
      <c r="AT40" s="8">
        <v>21400</v>
      </c>
      <c r="AU40" s="5">
        <v>0</v>
      </c>
      <c r="AV40" s="5">
        <v>0</v>
      </c>
      <c r="AW40" s="8">
        <v>38200</v>
      </c>
      <c r="AX40" s="8">
        <v>20500</v>
      </c>
      <c r="AY40" s="8">
        <v>23400</v>
      </c>
      <c r="AZ40" s="8">
        <v>17500</v>
      </c>
      <c r="BA40" s="8">
        <v>28000</v>
      </c>
      <c r="BB40" s="8">
        <v>41800</v>
      </c>
      <c r="BC40" s="8">
        <v>5691.9</v>
      </c>
      <c r="BD40" s="8">
        <v>12026</v>
      </c>
      <c r="BE40" s="8">
        <v>14284</v>
      </c>
      <c r="BF40" s="8">
        <v>21797</v>
      </c>
      <c r="BG40" s="8">
        <v>5313</v>
      </c>
      <c r="BH40" s="8">
        <v>11454.3</v>
      </c>
      <c r="BI40" s="8">
        <v>17594</v>
      </c>
      <c r="BJ40" s="8">
        <v>23123.875</v>
      </c>
      <c r="BK40" s="8">
        <v>30271.597000000002</v>
      </c>
      <c r="BL40" s="8">
        <v>10759.572200000001</v>
      </c>
      <c r="BM40" s="8">
        <v>11900</v>
      </c>
      <c r="BN40" s="8">
        <v>39852</v>
      </c>
      <c r="BO40" s="8">
        <v>18518</v>
      </c>
      <c r="BP40" s="8">
        <v>13718</v>
      </c>
      <c r="BQ40" s="8">
        <v>32300</v>
      </c>
      <c r="BR40" s="8">
        <v>29600</v>
      </c>
      <c r="BS40" s="8">
        <v>25260</v>
      </c>
      <c r="BT40" s="8">
        <v>23700</v>
      </c>
      <c r="BU40" s="8">
        <v>6500</v>
      </c>
      <c r="BV40" s="8">
        <v>18800</v>
      </c>
      <c r="BW40" s="8">
        <v>21600</v>
      </c>
      <c r="BX40" s="8">
        <v>21800</v>
      </c>
      <c r="BY40" s="8">
        <v>19600</v>
      </c>
      <c r="BZ40" s="8">
        <v>17000</v>
      </c>
      <c r="CA40" s="8">
        <v>0</v>
      </c>
      <c r="CB40" s="3">
        <v>32548.16</v>
      </c>
      <c r="CC40" s="3">
        <v>2428</v>
      </c>
      <c r="CD40" s="3">
        <v>3150.49</v>
      </c>
      <c r="CE40" s="3">
        <v>3080</v>
      </c>
      <c r="CF40" s="3">
        <v>2603</v>
      </c>
      <c r="CG40" s="3">
        <v>3928.72</v>
      </c>
      <c r="CH40" s="3">
        <v>1575</v>
      </c>
      <c r="CI40" s="3">
        <v>1467.1</v>
      </c>
      <c r="CJ40" s="3">
        <v>1498.83</v>
      </c>
      <c r="CK40" s="3">
        <v>2291.9499999999998</v>
      </c>
      <c r="CL40" s="3">
        <v>3550</v>
      </c>
      <c r="CM40" s="3">
        <v>1864</v>
      </c>
      <c r="CN40" s="3">
        <v>2328</v>
      </c>
      <c r="CO40" s="3">
        <v>810.13</v>
      </c>
      <c r="CP40" s="3">
        <v>2068</v>
      </c>
      <c r="CQ40" s="3">
        <v>983</v>
      </c>
      <c r="CR40" s="3">
        <v>937.3</v>
      </c>
      <c r="CS40" s="3">
        <v>1067</v>
      </c>
      <c r="CT40" s="4">
        <v>15169.55</v>
      </c>
      <c r="CU40" s="5"/>
      <c r="CV40" s="5"/>
      <c r="CW40" s="5"/>
      <c r="CX40" s="5"/>
      <c r="CY40" s="5"/>
      <c r="CZ40" s="5"/>
      <c r="DA40" s="5"/>
      <c r="DB40" s="4">
        <v>10642.75</v>
      </c>
      <c r="DC40" s="4">
        <v>1301</v>
      </c>
      <c r="DD40" s="4">
        <v>3326</v>
      </c>
      <c r="DE40" s="4">
        <v>1185.8</v>
      </c>
      <c r="DF40" s="4">
        <v>993</v>
      </c>
      <c r="DG40" s="4">
        <v>1025</v>
      </c>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row>
    <row r="41" spans="1:177">
      <c r="A41" s="5">
        <v>2012</v>
      </c>
      <c r="B41" s="5">
        <v>19.170000000000002</v>
      </c>
      <c r="C41" s="5">
        <v>61806</v>
      </c>
      <c r="D41" s="5">
        <v>18149</v>
      </c>
      <c r="E41" s="5">
        <v>6906</v>
      </c>
      <c r="F41" s="5">
        <v>11662</v>
      </c>
      <c r="G41" s="13">
        <v>34401</v>
      </c>
      <c r="H41" s="5">
        <v>9270</v>
      </c>
      <c r="I41" s="5">
        <v>4784.29</v>
      </c>
      <c r="J41" s="5"/>
      <c r="K41" s="5"/>
      <c r="L41" s="5">
        <v>9436.86</v>
      </c>
      <c r="M41" s="5">
        <v>8.4</v>
      </c>
      <c r="N41" s="5"/>
      <c r="O41" s="5">
        <v>5281</v>
      </c>
      <c r="P41" s="13">
        <v>22861</v>
      </c>
      <c r="Q41" s="13">
        <v>23130</v>
      </c>
      <c r="R41" s="13">
        <v>10321</v>
      </c>
      <c r="S41" s="13">
        <v>7453</v>
      </c>
      <c r="T41" s="5"/>
      <c r="U41" s="13">
        <v>12741</v>
      </c>
      <c r="V41" s="5"/>
      <c r="W41" s="5"/>
      <c r="X41" s="13">
        <v>2153</v>
      </c>
      <c r="Y41" s="13">
        <v>11393</v>
      </c>
      <c r="Z41" s="13">
        <v>3871.3</v>
      </c>
      <c r="AA41" s="8">
        <v>33600</v>
      </c>
      <c r="AB41" s="8">
        <v>8100</v>
      </c>
      <c r="AC41" s="8">
        <v>15100</v>
      </c>
      <c r="AD41" s="8">
        <v>21000</v>
      </c>
      <c r="AE41" s="8">
        <v>12000</v>
      </c>
      <c r="AF41" s="8">
        <v>24900</v>
      </c>
      <c r="AG41" s="8">
        <v>10800</v>
      </c>
      <c r="AH41" s="8">
        <v>16600</v>
      </c>
      <c r="AI41" s="8">
        <v>20000</v>
      </c>
      <c r="AJ41" s="8">
        <v>11000</v>
      </c>
      <c r="AK41" s="8">
        <v>16500</v>
      </c>
      <c r="AL41" s="8">
        <v>10300</v>
      </c>
      <c r="AM41" s="8">
        <v>4100</v>
      </c>
      <c r="AN41" s="8">
        <v>5600</v>
      </c>
      <c r="AO41" s="8">
        <v>21100</v>
      </c>
      <c r="AP41" s="8">
        <v>5400</v>
      </c>
      <c r="AQ41" s="8">
        <v>27600</v>
      </c>
      <c r="AR41" s="8">
        <v>8300</v>
      </c>
      <c r="AS41" s="8">
        <v>8900</v>
      </c>
      <c r="AT41" s="8">
        <v>21400</v>
      </c>
      <c r="AU41" s="5">
        <v>5900</v>
      </c>
      <c r="AV41" s="5">
        <v>5500</v>
      </c>
      <c r="AW41" s="8">
        <v>38900</v>
      </c>
      <c r="AX41" s="8">
        <v>21300</v>
      </c>
      <c r="AY41" s="8">
        <v>24200</v>
      </c>
      <c r="AZ41" s="8">
        <v>17600</v>
      </c>
      <c r="BA41" s="8">
        <v>29500</v>
      </c>
      <c r="BB41" s="8">
        <v>52200</v>
      </c>
      <c r="BC41" s="8">
        <v>13996</v>
      </c>
      <c r="BD41" s="8">
        <v>14090</v>
      </c>
      <c r="BE41" s="8">
        <v>16656</v>
      </c>
      <c r="BF41" s="8">
        <v>24981</v>
      </c>
      <c r="BG41" s="8">
        <v>5313</v>
      </c>
      <c r="BH41" s="8">
        <v>12504.8</v>
      </c>
      <c r="BI41" s="8">
        <v>29740</v>
      </c>
      <c r="BJ41" s="8">
        <v>24136</v>
      </c>
      <c r="BK41" s="8">
        <v>30918</v>
      </c>
      <c r="BL41" s="8">
        <v>12412.5111</v>
      </c>
      <c r="BM41" s="8">
        <v>14100</v>
      </c>
      <c r="BN41" s="8">
        <v>41300</v>
      </c>
      <c r="BO41" s="8">
        <v>18795</v>
      </c>
      <c r="BP41" s="8">
        <v>14350</v>
      </c>
      <c r="BQ41" s="8">
        <v>30200</v>
      </c>
      <c r="BR41" s="8">
        <v>31200</v>
      </c>
      <c r="BS41" s="8">
        <v>24010</v>
      </c>
      <c r="BT41" s="8">
        <v>25200</v>
      </c>
      <c r="BU41" s="8">
        <v>6700</v>
      </c>
      <c r="BV41" s="8">
        <v>19242</v>
      </c>
      <c r="BW41" s="8">
        <v>21900</v>
      </c>
      <c r="BX41" s="8">
        <v>24200</v>
      </c>
      <c r="BY41" s="8">
        <v>21200</v>
      </c>
      <c r="BZ41" s="8">
        <v>16400</v>
      </c>
      <c r="CA41" s="8">
        <v>175000</v>
      </c>
      <c r="CB41" s="3">
        <v>37470.410000000003</v>
      </c>
      <c r="CC41" s="3">
        <v>2554.2199999999998</v>
      </c>
      <c r="CD41" s="3">
        <v>3167.72</v>
      </c>
      <c r="CE41" s="3">
        <v>3599</v>
      </c>
      <c r="CF41" s="3">
        <v>1931</v>
      </c>
      <c r="CG41" s="3">
        <v>4400.07</v>
      </c>
      <c r="CH41" s="3">
        <v>1617</v>
      </c>
      <c r="CI41" s="3">
        <v>1706.61</v>
      </c>
      <c r="CJ41" s="3">
        <v>1700.02</v>
      </c>
      <c r="CK41" s="3">
        <v>2341.06</v>
      </c>
      <c r="CL41" s="3">
        <v>3930</v>
      </c>
      <c r="CM41" s="3">
        <v>1536</v>
      </c>
      <c r="CN41" s="3">
        <v>2664</v>
      </c>
      <c r="CO41" s="3">
        <v>838.39</v>
      </c>
      <c r="CP41" s="3">
        <v>2077</v>
      </c>
      <c r="CQ41" s="3">
        <v>1163.0899999999999</v>
      </c>
      <c r="CR41" s="3">
        <v>1029.25</v>
      </c>
      <c r="CS41" s="3">
        <v>1132</v>
      </c>
      <c r="CT41" s="4">
        <v>15111.67</v>
      </c>
      <c r="CU41" s="5"/>
      <c r="CV41" s="5"/>
      <c r="CW41" s="5"/>
      <c r="CX41" s="5"/>
      <c r="CY41" s="5"/>
      <c r="CZ41" s="5"/>
      <c r="DA41" s="5"/>
      <c r="DB41" s="4">
        <v>11334.22</v>
      </c>
      <c r="DC41" s="4">
        <v>1410</v>
      </c>
      <c r="DD41" s="4">
        <v>3370</v>
      </c>
      <c r="DE41" s="4">
        <v>1290</v>
      </c>
      <c r="DF41" s="4">
        <v>1174.55</v>
      </c>
      <c r="DG41" s="4">
        <v>1040.51</v>
      </c>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row>
    <row r="42" spans="1:177">
      <c r="A42" s="5">
        <v>2013</v>
      </c>
      <c r="B42" s="13">
        <v>19.690000000000001</v>
      </c>
      <c r="C42" s="13">
        <v>36635.629999999997</v>
      </c>
      <c r="D42" s="13">
        <v>18792</v>
      </c>
      <c r="E42" s="13">
        <v>6579</v>
      </c>
      <c r="F42" s="13">
        <v>12058</v>
      </c>
      <c r="G42" s="5">
        <v>30619</v>
      </c>
      <c r="H42" s="13">
        <v>9546</v>
      </c>
      <c r="I42" s="13">
        <v>5056</v>
      </c>
      <c r="J42" s="5"/>
      <c r="K42" s="5"/>
      <c r="L42" s="13">
        <v>10539.36</v>
      </c>
      <c r="M42" s="13">
        <v>16</v>
      </c>
      <c r="N42" s="5"/>
      <c r="O42" s="13">
        <v>5882</v>
      </c>
      <c r="P42" s="13">
        <v>23733</v>
      </c>
      <c r="Q42" s="13">
        <v>23354</v>
      </c>
      <c r="R42" s="13">
        <v>11137</v>
      </c>
      <c r="S42" s="13">
        <v>7560</v>
      </c>
      <c r="T42" s="5"/>
      <c r="U42" s="13">
        <v>12741</v>
      </c>
      <c r="V42" s="5"/>
      <c r="W42" s="5"/>
      <c r="X42" s="13">
        <v>2296</v>
      </c>
      <c r="Y42" s="13">
        <v>12351</v>
      </c>
      <c r="Z42" s="13">
        <v>3846.8</v>
      </c>
      <c r="AA42" s="8">
        <v>34100</v>
      </c>
      <c r="AB42" s="8">
        <v>8000</v>
      </c>
      <c r="AC42" s="8">
        <v>16100</v>
      </c>
      <c r="AD42" s="8">
        <v>20700</v>
      </c>
      <c r="AE42" s="8">
        <v>13300</v>
      </c>
      <c r="AF42" s="8">
        <v>27300</v>
      </c>
      <c r="AG42" s="8">
        <v>11200</v>
      </c>
      <c r="AH42" s="8">
        <v>15600</v>
      </c>
      <c r="AI42" s="8">
        <v>20700</v>
      </c>
      <c r="AJ42" s="8">
        <v>10600</v>
      </c>
      <c r="AK42" s="8">
        <v>17000</v>
      </c>
      <c r="AL42" s="8">
        <v>10700</v>
      </c>
      <c r="AM42" s="8">
        <v>3900</v>
      </c>
      <c r="AN42" s="8">
        <v>5700</v>
      </c>
      <c r="AO42" s="8">
        <v>21500</v>
      </c>
      <c r="AP42" s="8">
        <v>5700</v>
      </c>
      <c r="AQ42" s="8">
        <v>28000</v>
      </c>
      <c r="AR42" s="8">
        <v>8500</v>
      </c>
      <c r="AS42" s="8">
        <v>9000</v>
      </c>
      <c r="AT42" s="8">
        <v>21800</v>
      </c>
      <c r="AU42" s="5">
        <v>6000</v>
      </c>
      <c r="AV42" s="5">
        <v>5500</v>
      </c>
      <c r="AW42" s="8">
        <v>39400</v>
      </c>
      <c r="AX42" s="8">
        <v>21500</v>
      </c>
      <c r="AY42" s="8">
        <v>24800</v>
      </c>
      <c r="AZ42" s="8">
        <v>18000</v>
      </c>
      <c r="BA42" s="8">
        <v>30000</v>
      </c>
      <c r="BB42" s="8">
        <v>80300</v>
      </c>
      <c r="BC42" s="8">
        <v>18466</v>
      </c>
      <c r="BD42" s="8">
        <v>14407</v>
      </c>
      <c r="BE42" s="8">
        <v>21188</v>
      </c>
      <c r="BF42" s="8">
        <v>25344</v>
      </c>
      <c r="BG42" s="8">
        <v>9100</v>
      </c>
      <c r="BH42" s="8">
        <v>12691</v>
      </c>
      <c r="BI42" s="8">
        <v>21864</v>
      </c>
      <c r="BJ42" s="8">
        <v>23773</v>
      </c>
      <c r="BK42" s="8">
        <v>42239</v>
      </c>
      <c r="BL42" s="8">
        <v>12520.59</v>
      </c>
      <c r="BM42" s="8">
        <v>16400</v>
      </c>
      <c r="BN42" s="8">
        <v>31263</v>
      </c>
      <c r="BO42" s="8">
        <v>19170</v>
      </c>
      <c r="BP42" s="8">
        <v>12900</v>
      </c>
      <c r="BQ42" s="8">
        <v>31800</v>
      </c>
      <c r="BR42" s="8">
        <v>29300</v>
      </c>
      <c r="BS42" s="8">
        <v>25070</v>
      </c>
      <c r="BT42" s="8">
        <v>25300</v>
      </c>
      <c r="BU42" s="8">
        <v>6000</v>
      </c>
      <c r="BV42" s="8">
        <v>18018</v>
      </c>
      <c r="BW42" s="8">
        <v>20100</v>
      </c>
      <c r="BX42" s="8">
        <v>21600</v>
      </c>
      <c r="BY42" s="8">
        <v>19600</v>
      </c>
      <c r="BZ42" s="8">
        <v>15300</v>
      </c>
      <c r="CA42" s="8">
        <v>181000</v>
      </c>
      <c r="CB42" s="3">
        <v>40449.06</v>
      </c>
      <c r="CC42" s="3">
        <v>2291.17</v>
      </c>
      <c r="CD42" s="3">
        <v>3282.99</v>
      </c>
      <c r="CE42" s="3">
        <v>4079.77</v>
      </c>
      <c r="CF42" s="3">
        <v>2182</v>
      </c>
      <c r="CG42" s="3">
        <v>4789.3599999999997</v>
      </c>
      <c r="CH42" s="3">
        <v>1928.64</v>
      </c>
      <c r="CI42" s="3">
        <v>1806.59</v>
      </c>
      <c r="CJ42" s="3">
        <v>1928.5</v>
      </c>
      <c r="CK42" s="3">
        <v>2638.51</v>
      </c>
      <c r="CL42" s="3">
        <v>4050</v>
      </c>
      <c r="CM42" s="3">
        <v>1654</v>
      </c>
      <c r="CN42" s="3">
        <v>1191</v>
      </c>
      <c r="CO42" s="3">
        <v>956.65</v>
      </c>
      <c r="CP42" s="3">
        <v>2672</v>
      </c>
      <c r="CQ42" s="3">
        <v>1132.9100000000001</v>
      </c>
      <c r="CR42" s="3">
        <v>1578.55</v>
      </c>
      <c r="CS42" s="3">
        <v>1141</v>
      </c>
      <c r="CT42" s="4">
        <v>16345.21</v>
      </c>
      <c r="CU42" s="5"/>
      <c r="CV42" s="5"/>
      <c r="CW42" s="5"/>
      <c r="CX42" s="5"/>
      <c r="CY42" s="5"/>
      <c r="CZ42" s="5"/>
      <c r="DA42" s="5"/>
      <c r="DB42" s="4">
        <v>12115.5</v>
      </c>
      <c r="DC42" s="4">
        <v>870</v>
      </c>
      <c r="DD42" s="4">
        <v>3542</v>
      </c>
      <c r="DE42" s="4">
        <v>1315</v>
      </c>
      <c r="DF42" s="4">
        <v>904</v>
      </c>
      <c r="DG42" s="4">
        <v>1085.01</v>
      </c>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row>
    <row r="43" spans="1:177">
      <c r="A43" s="5">
        <v>2014</v>
      </c>
      <c r="B43" s="3">
        <v>19.66</v>
      </c>
      <c r="C43" s="3">
        <v>38215.93</v>
      </c>
      <c r="D43" s="3">
        <v>18436</v>
      </c>
      <c r="E43" s="3">
        <v>7880</v>
      </c>
      <c r="F43" s="3">
        <v>12220</v>
      </c>
      <c r="G43" s="3">
        <v>30619</v>
      </c>
      <c r="H43" s="3">
        <v>9954</v>
      </c>
      <c r="I43" s="3">
        <v>5347.67</v>
      </c>
      <c r="J43" s="5"/>
      <c r="K43" s="5"/>
      <c r="L43" s="3">
        <v>10665.68</v>
      </c>
      <c r="M43" s="3">
        <v>15.9</v>
      </c>
      <c r="N43" s="5"/>
      <c r="O43" s="3">
        <v>6557</v>
      </c>
      <c r="P43" s="13">
        <v>26894</v>
      </c>
      <c r="Q43" s="13">
        <v>27569</v>
      </c>
      <c r="R43" s="13">
        <v>10418</v>
      </c>
      <c r="S43" s="13">
        <v>7871</v>
      </c>
      <c r="T43" s="5"/>
      <c r="U43" s="13">
        <v>10685</v>
      </c>
      <c r="V43" s="5"/>
      <c r="W43" s="5"/>
      <c r="X43" s="13">
        <v>2347</v>
      </c>
      <c r="Y43" s="13">
        <v>13003</v>
      </c>
      <c r="Z43" s="13">
        <v>4031.4</v>
      </c>
      <c r="AA43" s="8">
        <v>34100</v>
      </c>
      <c r="AB43" s="8">
        <v>7900</v>
      </c>
      <c r="AC43" s="8">
        <v>16400</v>
      </c>
      <c r="AD43" s="8">
        <v>21000</v>
      </c>
      <c r="AE43" s="8">
        <v>13500</v>
      </c>
      <c r="AF43" s="8">
        <v>27700</v>
      </c>
      <c r="AG43" s="8">
        <v>11300</v>
      </c>
      <c r="AH43" s="8">
        <v>15900</v>
      </c>
      <c r="AI43" s="8">
        <v>20900</v>
      </c>
      <c r="AJ43" s="8">
        <v>10700</v>
      </c>
      <c r="AK43" s="8">
        <v>17300</v>
      </c>
      <c r="AL43" s="8">
        <v>11200</v>
      </c>
      <c r="AM43" s="8">
        <v>4000</v>
      </c>
      <c r="AN43" s="8">
        <v>5700</v>
      </c>
      <c r="AO43" s="8">
        <v>21700</v>
      </c>
      <c r="AP43" s="8">
        <v>5700</v>
      </c>
      <c r="AQ43" s="8">
        <v>28400</v>
      </c>
      <c r="AR43" s="8">
        <v>8600</v>
      </c>
      <c r="AS43" s="8">
        <v>9100</v>
      </c>
      <c r="AT43" s="8">
        <v>22100</v>
      </c>
      <c r="AU43" s="5">
        <v>6000</v>
      </c>
      <c r="AV43" s="5">
        <v>5600</v>
      </c>
      <c r="AW43" s="8">
        <v>39900</v>
      </c>
      <c r="AX43" s="8">
        <v>21700</v>
      </c>
      <c r="AY43" s="8">
        <v>25300</v>
      </c>
      <c r="AZ43" s="8">
        <v>18200</v>
      </c>
      <c r="BA43" s="8">
        <v>30100</v>
      </c>
      <c r="BB43" s="8">
        <v>86300</v>
      </c>
      <c r="BC43" s="8">
        <v>12067</v>
      </c>
      <c r="BD43" s="8">
        <v>15803</v>
      </c>
      <c r="BE43" s="8">
        <v>20708</v>
      </c>
      <c r="BF43" s="8">
        <v>25039</v>
      </c>
      <c r="BG43" s="8">
        <v>9500</v>
      </c>
      <c r="BH43" s="8">
        <v>12501.6</v>
      </c>
      <c r="BI43" s="8">
        <v>36975</v>
      </c>
      <c r="BJ43" s="8">
        <v>23724</v>
      </c>
      <c r="BK43" s="8">
        <v>43700</v>
      </c>
      <c r="BL43" s="8">
        <v>12235.700999999999</v>
      </c>
      <c r="BM43" s="8">
        <v>16000</v>
      </c>
      <c r="BN43" s="8">
        <v>33880</v>
      </c>
      <c r="BO43" s="8">
        <v>19189</v>
      </c>
      <c r="BP43" s="8">
        <v>13416</v>
      </c>
      <c r="BQ43" s="8">
        <v>31800</v>
      </c>
      <c r="BR43" s="8">
        <v>30800</v>
      </c>
      <c r="BS43" s="8">
        <v>25890</v>
      </c>
      <c r="BT43" s="8">
        <v>25175</v>
      </c>
      <c r="BU43" s="8">
        <v>6700</v>
      </c>
      <c r="BV43" s="8">
        <v>19450</v>
      </c>
      <c r="BW43" s="8">
        <v>20300</v>
      </c>
      <c r="BX43" s="8">
        <v>23200</v>
      </c>
      <c r="BY43" s="8">
        <v>21000</v>
      </c>
      <c r="BZ43" s="8">
        <v>15400</v>
      </c>
      <c r="CA43" s="8">
        <v>191000</v>
      </c>
      <c r="CB43" s="3">
        <v>52206.93</v>
      </c>
      <c r="CC43" s="3">
        <v>2534.3000000000002</v>
      </c>
      <c r="CD43" s="3">
        <v>3379.33</v>
      </c>
      <c r="CE43" s="3">
        <v>4029.75</v>
      </c>
      <c r="CF43" s="3">
        <v>2381</v>
      </c>
      <c r="CG43" s="3">
        <v>5457.71</v>
      </c>
      <c r="CH43" s="3">
        <v>2103.14</v>
      </c>
      <c r="CI43" s="3">
        <v>2009.75</v>
      </c>
      <c r="CJ43" s="3">
        <v>2202.0300000000002</v>
      </c>
      <c r="CK43" s="3">
        <v>2755.89</v>
      </c>
      <c r="CL43" s="3">
        <v>4130</v>
      </c>
      <c r="CM43" s="3">
        <v>2199</v>
      </c>
      <c r="CN43" s="3">
        <v>3224</v>
      </c>
      <c r="CO43" s="3">
        <v>1088.54</v>
      </c>
      <c r="CP43" s="3">
        <v>3872</v>
      </c>
      <c r="CQ43" s="3">
        <v>1146</v>
      </c>
      <c r="CR43" s="3">
        <v>1694.07</v>
      </c>
      <c r="CS43" s="3">
        <v>1164.77</v>
      </c>
      <c r="CT43" s="4">
        <v>16321.06</v>
      </c>
      <c r="CU43" s="5"/>
      <c r="CV43" s="5"/>
      <c r="CW43" s="5"/>
      <c r="CX43" s="5"/>
      <c r="CY43" s="5"/>
      <c r="CZ43" s="5"/>
      <c r="DA43" s="5"/>
      <c r="DB43" s="4">
        <v>12928.41</v>
      </c>
      <c r="DC43" s="4">
        <v>871</v>
      </c>
      <c r="DD43" s="4">
        <v>3833</v>
      </c>
      <c r="DE43" s="4">
        <v>1403.23</v>
      </c>
      <c r="DF43" s="4">
        <v>905</v>
      </c>
      <c r="DG43" s="4">
        <v>1383.4</v>
      </c>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row>
    <row r="44" spans="1:177">
      <c r="A44" s="5">
        <v>2015</v>
      </c>
      <c r="B44" s="5">
        <v>19.64</v>
      </c>
      <c r="C44" s="5">
        <v>39143</v>
      </c>
      <c r="D44" s="5">
        <v>19427</v>
      </c>
      <c r="E44" s="5">
        <v>6420</v>
      </c>
      <c r="F44" s="5">
        <v>15009</v>
      </c>
      <c r="G44" s="5">
        <v>34532</v>
      </c>
      <c r="H44" s="5">
        <v>10076</v>
      </c>
      <c r="I44" s="5">
        <v>5751</v>
      </c>
      <c r="J44" s="5"/>
      <c r="K44" s="5"/>
      <c r="L44" s="5">
        <v>10918.12</v>
      </c>
      <c r="M44" s="5">
        <v>14.9</v>
      </c>
      <c r="N44" s="5"/>
      <c r="O44" s="5">
        <v>7061</v>
      </c>
      <c r="P44" s="13">
        <v>26162</v>
      </c>
      <c r="Q44" s="13">
        <v>28696</v>
      </c>
      <c r="R44" s="13">
        <v>12599</v>
      </c>
      <c r="S44" s="13">
        <v>8373</v>
      </c>
      <c r="T44" s="5"/>
      <c r="U44" s="13">
        <v>11123</v>
      </c>
      <c r="V44" s="5"/>
      <c r="W44" s="5"/>
      <c r="X44" s="13">
        <v>2306</v>
      </c>
      <c r="Y44" s="13">
        <v>13699</v>
      </c>
      <c r="Z44" s="13">
        <v>4470.5</v>
      </c>
      <c r="AA44" s="8">
        <v>34700</v>
      </c>
      <c r="AB44" s="8">
        <v>8000</v>
      </c>
      <c r="AC44" s="8">
        <v>16600</v>
      </c>
      <c r="AD44" s="8">
        <v>21300</v>
      </c>
      <c r="AE44" s="8">
        <v>13600</v>
      </c>
      <c r="AF44" s="8">
        <v>28300</v>
      </c>
      <c r="AG44" s="8">
        <v>11400</v>
      </c>
      <c r="AH44" s="8">
        <v>16200</v>
      </c>
      <c r="AI44" s="8">
        <v>21200</v>
      </c>
      <c r="AJ44" s="8">
        <v>10800</v>
      </c>
      <c r="AK44" s="8">
        <v>17500</v>
      </c>
      <c r="AL44" s="8">
        <v>11300</v>
      </c>
      <c r="AM44" s="8">
        <v>4000</v>
      </c>
      <c r="AN44" s="8">
        <v>5800</v>
      </c>
      <c r="AO44" s="8">
        <v>22100</v>
      </c>
      <c r="AP44" s="8">
        <v>6000</v>
      </c>
      <c r="AQ44" s="8">
        <v>28900</v>
      </c>
      <c r="AR44" s="8">
        <v>8700</v>
      </c>
      <c r="AS44" s="8">
        <v>9400</v>
      </c>
      <c r="AT44" s="8">
        <v>22300</v>
      </c>
      <c r="AU44" s="5">
        <v>6100</v>
      </c>
      <c r="AV44" s="5">
        <v>5800</v>
      </c>
      <c r="AW44" s="8">
        <v>40400</v>
      </c>
      <c r="AX44" s="8">
        <v>21800</v>
      </c>
      <c r="AY44" s="8">
        <v>25800</v>
      </c>
      <c r="AZ44" s="8">
        <v>18400</v>
      </c>
      <c r="BA44" s="8">
        <v>30900</v>
      </c>
      <c r="BB44" s="8">
        <v>98700</v>
      </c>
      <c r="BC44" s="8">
        <v>26446</v>
      </c>
      <c r="BD44" s="8">
        <v>15996</v>
      </c>
      <c r="BE44" s="8">
        <v>20635</v>
      </c>
      <c r="BF44" s="8">
        <v>25357</v>
      </c>
      <c r="BG44" s="8">
        <v>5701</v>
      </c>
      <c r="BH44" s="8">
        <v>12717.509</v>
      </c>
      <c r="BI44" s="8">
        <v>22401</v>
      </c>
      <c r="BJ44" s="8">
        <v>24173</v>
      </c>
      <c r="BK44" s="8">
        <v>56779</v>
      </c>
      <c r="BL44" s="8">
        <v>12430.118</v>
      </c>
      <c r="BM44" s="8">
        <v>19600</v>
      </c>
      <c r="BN44" s="8">
        <v>38400</v>
      </c>
      <c r="BO44" s="8">
        <v>19768</v>
      </c>
      <c r="BP44" s="8">
        <v>13590</v>
      </c>
      <c r="BQ44" s="8">
        <v>32000</v>
      </c>
      <c r="BR44" s="8">
        <v>31400</v>
      </c>
      <c r="BS44" s="8">
        <v>27710</v>
      </c>
      <c r="BT44" s="8">
        <v>25919</v>
      </c>
      <c r="BU44" s="8">
        <v>6800</v>
      </c>
      <c r="BV44" s="8">
        <v>19714</v>
      </c>
      <c r="BW44" s="8">
        <v>21300</v>
      </c>
      <c r="BX44" s="8">
        <v>23800</v>
      </c>
      <c r="BY44" s="8">
        <v>21800</v>
      </c>
      <c r="BZ44" s="8">
        <v>15900</v>
      </c>
      <c r="CA44" s="8">
        <v>196000</v>
      </c>
      <c r="CB44" s="3">
        <v>48215.25</v>
      </c>
      <c r="CC44" s="3">
        <v>2786.28</v>
      </c>
      <c r="CD44" s="3">
        <v>3356.78</v>
      </c>
      <c r="CE44" s="3">
        <v>4266.8</v>
      </c>
      <c r="CF44" s="3">
        <v>2489</v>
      </c>
      <c r="CG44" s="3">
        <v>5852.23</v>
      </c>
      <c r="CH44" s="3">
        <v>2262.8200000000002</v>
      </c>
      <c r="CI44" s="3">
        <v>2103.64</v>
      </c>
      <c r="CJ44" s="3">
        <v>2508.6999999999998</v>
      </c>
      <c r="CK44" s="3">
        <v>3147.77</v>
      </c>
      <c r="CL44" s="3">
        <v>4250</v>
      </c>
      <c r="CM44" s="3">
        <v>2455</v>
      </c>
      <c r="CN44" s="3">
        <v>3338.4</v>
      </c>
      <c r="CO44" s="3">
        <v>1173.8</v>
      </c>
      <c r="CP44" s="3">
        <v>4861</v>
      </c>
      <c r="CQ44" s="3">
        <v>1276</v>
      </c>
      <c r="CR44" s="3">
        <v>1219</v>
      </c>
      <c r="CS44" s="3">
        <v>1148.8</v>
      </c>
      <c r="CT44" s="4">
        <v>16991.97</v>
      </c>
      <c r="CU44" s="5"/>
      <c r="CV44" s="5"/>
      <c r="CW44" s="5"/>
      <c r="CX44" s="5"/>
      <c r="CY44" s="5"/>
      <c r="CZ44" s="5"/>
      <c r="DA44" s="5"/>
      <c r="DB44" s="4">
        <v>14324.56</v>
      </c>
      <c r="DC44" s="4">
        <v>1728</v>
      </c>
      <c r="DD44" s="4">
        <v>3912</v>
      </c>
      <c r="DE44" s="4">
        <v>1347.8</v>
      </c>
      <c r="DF44" s="4">
        <v>980</v>
      </c>
      <c r="DG44" s="4">
        <v>1386.4</v>
      </c>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row>
    <row r="45" spans="1:177">
      <c r="A45" s="5">
        <v>2016</v>
      </c>
      <c r="B45" s="13">
        <v>20.420000000000002</v>
      </c>
      <c r="C45" s="13">
        <v>39999.75</v>
      </c>
      <c r="D45" s="13">
        <v>19781</v>
      </c>
      <c r="E45" s="13">
        <v>6491</v>
      </c>
      <c r="F45" s="13">
        <v>15906</v>
      </c>
      <c r="G45" s="13">
        <v>34165</v>
      </c>
      <c r="H45" s="13">
        <v>8692</v>
      </c>
      <c r="I45" s="13">
        <v>6073</v>
      </c>
      <c r="J45" s="5"/>
      <c r="K45" s="5"/>
      <c r="L45" s="13">
        <v>10349.4</v>
      </c>
      <c r="M45" s="13">
        <v>12.9</v>
      </c>
      <c r="N45" s="5"/>
      <c r="O45" s="13">
        <v>7656</v>
      </c>
      <c r="P45" s="13">
        <v>25078</v>
      </c>
      <c r="Q45" s="13">
        <v>28675</v>
      </c>
      <c r="R45" s="13">
        <v>13155</v>
      </c>
      <c r="S45" s="13">
        <v>8747</v>
      </c>
      <c r="T45" s="5"/>
      <c r="U45" s="13">
        <v>11733</v>
      </c>
      <c r="V45" s="5"/>
      <c r="W45" s="5"/>
      <c r="X45" s="13">
        <v>2445</v>
      </c>
      <c r="Y45" s="13">
        <v>14756</v>
      </c>
      <c r="Z45" s="13">
        <v>4115</v>
      </c>
      <c r="AA45" s="8">
        <v>35000</v>
      </c>
      <c r="AB45" s="8">
        <v>8400</v>
      </c>
      <c r="AC45" s="8">
        <v>16700</v>
      </c>
      <c r="AD45" s="8">
        <v>21400</v>
      </c>
      <c r="AE45" s="8">
        <v>13500</v>
      </c>
      <c r="AF45" s="8">
        <v>28000</v>
      </c>
      <c r="AG45" s="8">
        <v>15300</v>
      </c>
      <c r="AH45" s="8">
        <v>16400</v>
      </c>
      <c r="AI45" s="8">
        <v>17700</v>
      </c>
      <c r="AJ45" s="8">
        <v>10900</v>
      </c>
      <c r="AK45" s="8">
        <v>17600</v>
      </c>
      <c r="AL45" s="8">
        <v>11500</v>
      </c>
      <c r="AM45" s="8">
        <v>7400</v>
      </c>
      <c r="AN45" s="8">
        <v>5800</v>
      </c>
      <c r="AO45" s="8">
        <v>19100</v>
      </c>
      <c r="AP45" s="8">
        <v>6100</v>
      </c>
      <c r="AQ45" s="8">
        <v>29400</v>
      </c>
      <c r="AR45" s="8">
        <v>8700</v>
      </c>
      <c r="AS45" s="8">
        <v>9500</v>
      </c>
      <c r="AT45" s="8">
        <v>22900</v>
      </c>
      <c r="AU45" s="5">
        <v>6300</v>
      </c>
      <c r="AV45" s="5">
        <v>5800</v>
      </c>
      <c r="AW45" s="8">
        <v>40800</v>
      </c>
      <c r="AX45" s="8">
        <v>22600</v>
      </c>
      <c r="AY45" s="8">
        <v>26300</v>
      </c>
      <c r="AZ45" s="8">
        <v>18500</v>
      </c>
      <c r="BA45" s="8">
        <v>31500</v>
      </c>
      <c r="BB45" s="8">
        <v>110800</v>
      </c>
      <c r="BC45" s="8">
        <v>27877</v>
      </c>
      <c r="BD45" s="8">
        <v>13238</v>
      </c>
      <c r="BE45" s="8">
        <v>22936</v>
      </c>
      <c r="BF45" s="8">
        <v>28081</v>
      </c>
      <c r="BG45" s="8">
        <v>6094</v>
      </c>
      <c r="BH45" s="8">
        <v>13962.862800000001</v>
      </c>
      <c r="BI45" s="8">
        <v>43960</v>
      </c>
      <c r="BJ45" s="8">
        <v>26194</v>
      </c>
      <c r="BK45" s="8">
        <v>56663</v>
      </c>
      <c r="BL45" s="8">
        <v>13067.0694</v>
      </c>
      <c r="BM45" s="8">
        <v>21000</v>
      </c>
      <c r="BN45" s="8">
        <v>38700</v>
      </c>
      <c r="BO45" s="8">
        <v>20221</v>
      </c>
      <c r="BP45" s="8">
        <v>13770</v>
      </c>
      <c r="BQ45" s="8">
        <v>31600</v>
      </c>
      <c r="BR45" s="8">
        <v>31900</v>
      </c>
      <c r="BS45" s="8">
        <v>29700</v>
      </c>
      <c r="BT45" s="8">
        <v>25987</v>
      </c>
      <c r="BU45" s="8">
        <v>7200</v>
      </c>
      <c r="BV45" s="8">
        <v>20000</v>
      </c>
      <c r="BW45" s="8">
        <v>21200</v>
      </c>
      <c r="BX45" s="8">
        <v>24400</v>
      </c>
      <c r="BY45" s="8">
        <v>22500</v>
      </c>
      <c r="BZ45" s="8">
        <v>15900</v>
      </c>
      <c r="CA45" s="8">
        <v>202000</v>
      </c>
      <c r="CB45" s="3">
        <v>64690.59</v>
      </c>
      <c r="CC45" s="3">
        <v>3238.43</v>
      </c>
      <c r="CD45" s="3">
        <v>3493.58</v>
      </c>
      <c r="CE45" s="3">
        <v>4804</v>
      </c>
      <c r="CF45" s="3">
        <v>2832</v>
      </c>
      <c r="CG45" s="3">
        <v>6635.16</v>
      </c>
      <c r="CH45" s="3">
        <v>2332.4</v>
      </c>
      <c r="CI45" s="3">
        <v>2502.41</v>
      </c>
      <c r="CJ45" s="3">
        <v>2725.7</v>
      </c>
      <c r="CK45" s="3">
        <v>3249.91</v>
      </c>
      <c r="CL45" s="3">
        <v>4650</v>
      </c>
      <c r="CM45" s="3">
        <v>2424.7800000000002</v>
      </c>
      <c r="CN45" s="3">
        <v>2915</v>
      </c>
      <c r="CO45" s="3">
        <v>1502.88</v>
      </c>
      <c r="CP45" s="3">
        <v>4527</v>
      </c>
      <c r="CQ45" s="3">
        <v>1130</v>
      </c>
      <c r="CR45" s="3">
        <v>1447</v>
      </c>
      <c r="CS45" s="3">
        <v>1182.72</v>
      </c>
      <c r="CT45" s="4">
        <v>19676.62</v>
      </c>
      <c r="CU45" s="5"/>
      <c r="CV45" s="5"/>
      <c r="CW45" s="5"/>
      <c r="CX45" s="5"/>
      <c r="CY45" s="5"/>
      <c r="CZ45" s="5"/>
      <c r="DA45" s="5"/>
      <c r="DB45" s="4">
        <v>16010.5</v>
      </c>
      <c r="DC45" s="4">
        <v>1733</v>
      </c>
      <c r="DD45" s="4">
        <v>4032</v>
      </c>
      <c r="DE45" s="4">
        <v>1817.5</v>
      </c>
      <c r="DF45" s="4">
        <v>945</v>
      </c>
      <c r="DG45" s="4">
        <v>1454.85</v>
      </c>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row>
    <row r="46" spans="1:177">
      <c r="A46" s="5">
        <v>2017</v>
      </c>
      <c r="B46" s="5">
        <v>19.989999999999998</v>
      </c>
      <c r="C46" s="5">
        <v>42486.64</v>
      </c>
      <c r="D46" s="5">
        <v>20827</v>
      </c>
      <c r="E46" s="5">
        <v>8156</v>
      </c>
      <c r="F46" s="5">
        <v>16141</v>
      </c>
      <c r="G46" s="5">
        <v>35219</v>
      </c>
      <c r="H46" s="5">
        <v>8704</v>
      </c>
      <c r="I46" s="5">
        <v>5886</v>
      </c>
      <c r="J46" s="5"/>
      <c r="K46" s="5"/>
      <c r="L46" s="5">
        <v>9677</v>
      </c>
      <c r="M46" s="5">
        <v>12.1</v>
      </c>
      <c r="N46" s="5"/>
      <c r="O46" s="5">
        <v>8323</v>
      </c>
      <c r="P46" s="13">
        <v>33960</v>
      </c>
      <c r="Q46" s="13">
        <v>29681</v>
      </c>
      <c r="R46" s="13">
        <v>12985</v>
      </c>
      <c r="S46" s="13">
        <v>8896</v>
      </c>
      <c r="T46" s="5"/>
      <c r="U46" s="13">
        <v>14887</v>
      </c>
      <c r="V46" s="5"/>
      <c r="W46" s="5"/>
      <c r="X46" s="13">
        <v>2439</v>
      </c>
      <c r="Y46" s="13">
        <v>18878</v>
      </c>
      <c r="Z46" s="13">
        <v>5109.38</v>
      </c>
      <c r="AA46" s="8">
        <v>35200</v>
      </c>
      <c r="AB46" s="8">
        <v>8500</v>
      </c>
      <c r="AC46" s="8">
        <v>16800</v>
      </c>
      <c r="AD46" s="8">
        <v>21400</v>
      </c>
      <c r="AE46" s="8">
        <v>13600</v>
      </c>
      <c r="AF46" s="8">
        <v>28100</v>
      </c>
      <c r="AG46" s="8">
        <v>15400</v>
      </c>
      <c r="AH46" s="8">
        <v>16600</v>
      </c>
      <c r="AI46" s="8">
        <v>17800</v>
      </c>
      <c r="AJ46" s="8">
        <v>11000</v>
      </c>
      <c r="AK46" s="8">
        <v>17700</v>
      </c>
      <c r="AL46" s="8">
        <v>11600</v>
      </c>
      <c r="AM46" s="8">
        <v>7500</v>
      </c>
      <c r="AN46" s="8">
        <v>5900</v>
      </c>
      <c r="AO46" s="8">
        <v>19100</v>
      </c>
      <c r="AP46" s="8">
        <v>6200</v>
      </c>
      <c r="AQ46" s="8">
        <v>29900</v>
      </c>
      <c r="AR46" s="8">
        <v>8900</v>
      </c>
      <c r="AS46" s="8">
        <v>9500</v>
      </c>
      <c r="AT46" s="8">
        <v>23100</v>
      </c>
      <c r="AU46" s="5">
        <v>6400</v>
      </c>
      <c r="AV46" s="5">
        <v>5900</v>
      </c>
      <c r="AW46" s="8">
        <v>41500</v>
      </c>
      <c r="AX46" s="8">
        <v>22700</v>
      </c>
      <c r="AY46" s="8">
        <v>26700</v>
      </c>
      <c r="AZ46" s="8">
        <v>18500</v>
      </c>
      <c r="BA46" s="8">
        <v>31500</v>
      </c>
      <c r="BB46" s="8">
        <v>112900</v>
      </c>
      <c r="BC46" s="8">
        <v>28575</v>
      </c>
      <c r="BD46" s="8">
        <v>16727</v>
      </c>
      <c r="BE46" s="8">
        <v>38181</v>
      </c>
      <c r="BF46" s="8">
        <v>28251</v>
      </c>
      <c r="BG46" s="8">
        <v>6142</v>
      </c>
      <c r="BH46" s="8">
        <v>14026.272300000001</v>
      </c>
      <c r="BI46" s="8">
        <v>24539</v>
      </c>
      <c r="BJ46" s="8">
        <v>25628</v>
      </c>
      <c r="BK46" s="8">
        <v>61700</v>
      </c>
      <c r="BL46" s="8">
        <v>13062</v>
      </c>
      <c r="BM46" s="8">
        <v>11100</v>
      </c>
      <c r="BN46" s="8">
        <v>40800</v>
      </c>
      <c r="BO46" s="8">
        <v>20398</v>
      </c>
      <c r="BP46" s="8">
        <v>13900</v>
      </c>
      <c r="BQ46" s="8">
        <v>31000</v>
      </c>
      <c r="BR46" s="8">
        <v>32400</v>
      </c>
      <c r="BS46" s="8">
        <v>29200</v>
      </c>
      <c r="BT46" s="8">
        <v>26233</v>
      </c>
      <c r="BU46" s="8">
        <v>7200</v>
      </c>
      <c r="BV46" s="8">
        <v>20053</v>
      </c>
      <c r="BW46" s="8">
        <v>21440</v>
      </c>
      <c r="BX46" s="8">
        <v>23500</v>
      </c>
      <c r="BY46" s="8">
        <v>24400</v>
      </c>
      <c r="BZ46" s="8">
        <v>16000</v>
      </c>
      <c r="CA46" s="8">
        <v>205000</v>
      </c>
      <c r="CB46" s="3">
        <v>61439.77</v>
      </c>
      <c r="CC46" s="3">
        <v>3428.26</v>
      </c>
      <c r="CD46" s="3">
        <v>4015.84</v>
      </c>
      <c r="CE46" s="3">
        <v>5396</v>
      </c>
      <c r="CF46" s="3">
        <v>2888.46</v>
      </c>
      <c r="CG46" s="3">
        <v>6796.81</v>
      </c>
      <c r="CH46" s="3">
        <v>2830.81</v>
      </c>
      <c r="CI46" s="3">
        <v>3469.83</v>
      </c>
      <c r="CJ46" s="3">
        <v>2801.2</v>
      </c>
      <c r="CK46" s="3">
        <v>3667.62</v>
      </c>
      <c r="CL46" s="3">
        <v>5035</v>
      </c>
      <c r="CM46" s="3">
        <v>2792.8</v>
      </c>
      <c r="CN46" s="3">
        <v>3165.74</v>
      </c>
      <c r="CO46" s="3">
        <v>1526.19</v>
      </c>
      <c r="CP46" s="3">
        <v>4810</v>
      </c>
      <c r="CQ46" s="3">
        <v>1178.8699999999999</v>
      </c>
      <c r="CR46" s="3">
        <v>1493</v>
      </c>
      <c r="CS46" s="3">
        <v>1416.98</v>
      </c>
      <c r="CT46" s="4">
        <v>17714.16</v>
      </c>
      <c r="CU46" s="5"/>
      <c r="CV46" s="5"/>
      <c r="CW46" s="5"/>
      <c r="CX46" s="5"/>
      <c r="CY46" s="5"/>
      <c r="CZ46" s="5"/>
      <c r="DA46" s="5"/>
      <c r="DB46" s="4">
        <v>16607.259999999998</v>
      </c>
      <c r="DC46" s="4">
        <v>1059.8399999999999</v>
      </c>
      <c r="DD46" s="4">
        <v>4157</v>
      </c>
      <c r="DE46" s="4">
        <v>1612.83</v>
      </c>
      <c r="DF46" s="4">
        <v>1362</v>
      </c>
      <c r="DG46" s="4">
        <v>1768.6</v>
      </c>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row>
    <row r="47" spans="1:177">
      <c r="A47" s="5">
        <v>2018</v>
      </c>
      <c r="B47" s="5">
        <v>20.02</v>
      </c>
      <c r="C47" s="5">
        <v>50548</v>
      </c>
      <c r="D47" s="5">
        <v>22067</v>
      </c>
      <c r="E47" s="5">
        <v>9932</v>
      </c>
      <c r="F47" s="5">
        <v>21355</v>
      </c>
      <c r="G47" s="5">
        <v>34814</v>
      </c>
      <c r="H47" s="5">
        <v>8929</v>
      </c>
      <c r="I47" s="5">
        <v>6037</v>
      </c>
      <c r="J47" s="5"/>
      <c r="K47" s="5"/>
      <c r="L47" s="5">
        <v>9901.3799999999992</v>
      </c>
      <c r="M47" s="5">
        <v>14</v>
      </c>
      <c r="N47" s="5"/>
      <c r="O47" s="5">
        <v>8704</v>
      </c>
      <c r="P47" s="13">
        <v>35778</v>
      </c>
      <c r="Q47" s="13">
        <v>30452</v>
      </c>
      <c r="R47" s="13">
        <v>13310</v>
      </c>
      <c r="S47" s="13">
        <v>9700</v>
      </c>
      <c r="T47" s="5"/>
      <c r="U47" s="13">
        <v>15014</v>
      </c>
      <c r="V47" s="5"/>
      <c r="W47" s="5"/>
      <c r="X47" s="13">
        <v>2692</v>
      </c>
      <c r="Y47" s="13">
        <v>16028</v>
      </c>
      <c r="Z47" s="13">
        <v>5538.75</v>
      </c>
      <c r="AA47" s="8">
        <v>35500</v>
      </c>
      <c r="AB47" s="8">
        <v>8500</v>
      </c>
      <c r="AC47" s="8">
        <v>16800</v>
      </c>
      <c r="AD47" s="8">
        <v>21700</v>
      </c>
      <c r="AE47" s="8">
        <v>13700</v>
      </c>
      <c r="AF47" s="8">
        <v>28100</v>
      </c>
      <c r="AG47" s="8">
        <v>15500</v>
      </c>
      <c r="AH47" s="8">
        <v>16900</v>
      </c>
      <c r="AI47" s="8">
        <v>17800</v>
      </c>
      <c r="AJ47" s="8">
        <v>11000</v>
      </c>
      <c r="AK47" s="8">
        <v>17800</v>
      </c>
      <c r="AL47" s="8">
        <v>11600</v>
      </c>
      <c r="AM47" s="8">
        <v>7500</v>
      </c>
      <c r="AN47" s="8">
        <v>6000</v>
      </c>
      <c r="AO47" s="8">
        <v>19100</v>
      </c>
      <c r="AP47" s="8">
        <v>6200</v>
      </c>
      <c r="AQ47" s="8">
        <v>30100</v>
      </c>
      <c r="AR47" s="8">
        <v>8900</v>
      </c>
      <c r="AS47" s="8">
        <v>9700</v>
      </c>
      <c r="AT47" s="8">
        <v>23100</v>
      </c>
      <c r="AU47" s="5">
        <v>6400</v>
      </c>
      <c r="AV47" s="5">
        <v>5900</v>
      </c>
      <c r="AW47" s="8">
        <v>41000</v>
      </c>
      <c r="AX47" s="8">
        <v>22800</v>
      </c>
      <c r="AY47" s="8">
        <v>26900</v>
      </c>
      <c r="AZ47" s="8">
        <v>18500</v>
      </c>
      <c r="BA47" s="8">
        <v>31500</v>
      </c>
      <c r="BB47" s="8">
        <v>118900</v>
      </c>
      <c r="BC47" s="8">
        <v>29000</v>
      </c>
      <c r="BD47" s="8">
        <v>16749</v>
      </c>
      <c r="BE47" s="8">
        <v>39012</v>
      </c>
      <c r="BF47" s="8">
        <v>28492</v>
      </c>
      <c r="BG47" s="8">
        <v>6163</v>
      </c>
      <c r="BH47" s="8">
        <v>14076.720799999999</v>
      </c>
      <c r="BI47" s="8">
        <v>45718</v>
      </c>
      <c r="BJ47" s="8">
        <v>25542</v>
      </c>
      <c r="BK47" s="8">
        <v>59719</v>
      </c>
      <c r="BL47" s="8">
        <v>27800</v>
      </c>
      <c r="BM47" s="8">
        <v>11200</v>
      </c>
      <c r="BN47" s="8">
        <v>41200</v>
      </c>
      <c r="BO47" s="8">
        <v>20521</v>
      </c>
      <c r="BP47" s="8">
        <v>13800</v>
      </c>
      <c r="BQ47" s="8">
        <v>31900</v>
      </c>
      <c r="BR47" s="8">
        <v>32500</v>
      </c>
      <c r="BS47" s="8">
        <v>29600</v>
      </c>
      <c r="BT47" s="8">
        <v>24931</v>
      </c>
      <c r="BU47" s="8">
        <v>6720</v>
      </c>
      <c r="BV47" s="8">
        <v>20300</v>
      </c>
      <c r="BW47" s="8">
        <v>21980</v>
      </c>
      <c r="BX47" s="8">
        <v>24000</v>
      </c>
      <c r="BY47" s="8">
        <v>24300</v>
      </c>
      <c r="BZ47" s="8">
        <v>17400</v>
      </c>
      <c r="CA47" s="8">
        <v>215000</v>
      </c>
      <c r="CB47" s="3">
        <v>64080.18</v>
      </c>
      <c r="CC47" s="3">
        <v>3669.39</v>
      </c>
      <c r="CD47" s="3">
        <v>4053.23</v>
      </c>
      <c r="CE47" s="3">
        <v>6261</v>
      </c>
      <c r="CF47" s="3">
        <v>3117.05</v>
      </c>
      <c r="CG47" s="3">
        <v>6791.85</v>
      </c>
      <c r="CH47" s="3">
        <v>3091.9</v>
      </c>
      <c r="CI47" s="3">
        <v>3011.18</v>
      </c>
      <c r="CJ47" s="3">
        <v>2900.2</v>
      </c>
      <c r="CK47" s="3">
        <v>3845.18</v>
      </c>
      <c r="CL47" s="3">
        <v>5310</v>
      </c>
      <c r="CM47" s="3">
        <v>2918</v>
      </c>
      <c r="CN47" s="3">
        <v>3892.39</v>
      </c>
      <c r="CO47" s="3">
        <v>1579.02</v>
      </c>
      <c r="CP47" s="3">
        <v>3911</v>
      </c>
      <c r="CQ47" s="3">
        <v>1484</v>
      </c>
      <c r="CR47" s="3">
        <v>1743</v>
      </c>
      <c r="CS47" s="3">
        <v>1394.6</v>
      </c>
      <c r="CT47" s="4">
        <v>17896.919999999998</v>
      </c>
      <c r="CU47" s="5"/>
      <c r="CV47" s="5"/>
      <c r="CW47" s="5"/>
      <c r="CX47" s="5"/>
      <c r="CY47" s="5"/>
      <c r="CZ47" s="5"/>
      <c r="DA47" s="5"/>
      <c r="DB47" s="4">
        <v>18422.7</v>
      </c>
      <c r="DC47" s="4">
        <v>1898.53</v>
      </c>
      <c r="DD47" s="4">
        <v>4617.7</v>
      </c>
      <c r="DE47" s="4">
        <v>1828.62</v>
      </c>
      <c r="DF47" s="4">
        <v>1553</v>
      </c>
      <c r="DG47" s="4">
        <v>2214.9</v>
      </c>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row>
    <row r="48" spans="1:177">
      <c r="A48" s="5">
        <v>2019</v>
      </c>
      <c r="B48" s="5">
        <v>19.95</v>
      </c>
      <c r="C48" s="5">
        <v>62768</v>
      </c>
      <c r="D48" s="5">
        <v>18802</v>
      </c>
      <c r="E48" s="5">
        <v>10349</v>
      </c>
      <c r="F48" s="5">
        <v>22057</v>
      </c>
      <c r="G48" s="5">
        <v>34322</v>
      </c>
      <c r="H48" s="5">
        <v>8994</v>
      </c>
      <c r="I48" s="5">
        <v>5688</v>
      </c>
      <c r="J48" s="5"/>
      <c r="K48" s="5"/>
      <c r="L48" s="5">
        <v>9948.36</v>
      </c>
      <c r="M48" s="5">
        <v>14</v>
      </c>
      <c r="N48" s="5"/>
      <c r="O48" s="5">
        <v>9469</v>
      </c>
      <c r="P48" s="13">
        <v>40117</v>
      </c>
      <c r="Q48" s="13">
        <v>32522</v>
      </c>
      <c r="R48" s="13">
        <v>13973</v>
      </c>
      <c r="S48" s="13">
        <v>10076</v>
      </c>
      <c r="T48" s="5"/>
      <c r="U48" s="13">
        <v>15632</v>
      </c>
      <c r="V48" s="5"/>
      <c r="W48" s="5"/>
      <c r="X48" s="13">
        <v>3117</v>
      </c>
      <c r="Y48" s="13">
        <v>16577</v>
      </c>
      <c r="Z48" s="13">
        <v>5969.75</v>
      </c>
      <c r="AA48" s="8">
        <v>35800</v>
      </c>
      <c r="AB48" s="8">
        <v>9400</v>
      </c>
      <c r="AC48" s="8">
        <v>17500</v>
      </c>
      <c r="AD48" s="8">
        <v>21800</v>
      </c>
      <c r="AE48" s="8">
        <v>14200</v>
      </c>
      <c r="AF48" s="8">
        <v>27600</v>
      </c>
      <c r="AG48" s="8">
        <v>15100</v>
      </c>
      <c r="AH48" s="8">
        <v>17600</v>
      </c>
      <c r="AI48" s="8">
        <v>18800</v>
      </c>
      <c r="AJ48" s="8">
        <v>12800</v>
      </c>
      <c r="AK48" s="8">
        <v>17200</v>
      </c>
      <c r="AL48" s="8">
        <v>13500</v>
      </c>
      <c r="AM48" s="8">
        <v>7100</v>
      </c>
      <c r="AN48" s="8">
        <v>6000</v>
      </c>
      <c r="AO48" s="8">
        <v>19200</v>
      </c>
      <c r="AP48" s="8">
        <v>6200</v>
      </c>
      <c r="AQ48" s="8">
        <v>30500</v>
      </c>
      <c r="AR48" s="8">
        <v>8200</v>
      </c>
      <c r="AS48" s="8">
        <v>9700</v>
      </c>
      <c r="AT48" s="8">
        <v>22700</v>
      </c>
      <c r="AU48" s="5">
        <v>6400</v>
      </c>
      <c r="AV48" s="5">
        <v>5900</v>
      </c>
      <c r="AW48" s="8">
        <v>41300</v>
      </c>
      <c r="AX48" s="8">
        <v>22900</v>
      </c>
      <c r="AY48" s="8">
        <v>27100</v>
      </c>
      <c r="AZ48" s="8">
        <v>18400</v>
      </c>
      <c r="BA48" s="8">
        <v>31800</v>
      </c>
      <c r="BB48" s="8">
        <v>121100</v>
      </c>
      <c r="BC48" s="8">
        <v>13200</v>
      </c>
      <c r="BD48" s="8">
        <v>16770</v>
      </c>
      <c r="BE48" s="8">
        <v>39176</v>
      </c>
      <c r="BF48" s="8">
        <v>26331</v>
      </c>
      <c r="BG48" s="8">
        <v>6073</v>
      </c>
      <c r="BH48" s="8">
        <v>14135</v>
      </c>
      <c r="BI48" s="8">
        <v>45700</v>
      </c>
      <c r="BJ48" s="8">
        <v>25508</v>
      </c>
      <c r="BK48" s="8">
        <v>58001</v>
      </c>
      <c r="BL48" s="8">
        <v>9357.06</v>
      </c>
      <c r="BM48" s="8">
        <v>11300</v>
      </c>
      <c r="BN48" s="8">
        <v>42700</v>
      </c>
      <c r="BO48" s="8">
        <v>20557</v>
      </c>
      <c r="BP48" s="8">
        <v>13900</v>
      </c>
      <c r="BQ48" s="8">
        <v>32600</v>
      </c>
      <c r="BR48" s="8">
        <v>32400</v>
      </c>
      <c r="BS48" s="8">
        <v>29600</v>
      </c>
      <c r="BT48" s="8">
        <v>23967</v>
      </c>
      <c r="BU48" s="8">
        <v>6800</v>
      </c>
      <c r="BV48" s="8">
        <v>20500</v>
      </c>
      <c r="BW48" s="8">
        <v>22190</v>
      </c>
      <c r="BX48" s="8">
        <v>24100</v>
      </c>
      <c r="BY48" s="8">
        <v>24500</v>
      </c>
      <c r="BZ48" s="8">
        <v>17200</v>
      </c>
      <c r="CA48" s="8">
        <v>219000</v>
      </c>
      <c r="CB48" s="3">
        <v>66944.7</v>
      </c>
      <c r="CC48" s="3">
        <v>3832.24</v>
      </c>
      <c r="CD48" s="3">
        <v>4298.05</v>
      </c>
      <c r="CE48" s="3">
        <v>6860.13</v>
      </c>
      <c r="CF48" s="3">
        <v>3266.35</v>
      </c>
      <c r="CG48" s="3">
        <v>7591.83</v>
      </c>
      <c r="CH48" s="3">
        <v>3045.34</v>
      </c>
      <c r="CI48" s="3">
        <v>3130.86</v>
      </c>
      <c r="CJ48" s="3">
        <v>2870.94</v>
      </c>
      <c r="CK48" s="3">
        <v>4794.21</v>
      </c>
      <c r="CL48" s="3">
        <v>5520</v>
      </c>
      <c r="CM48" s="3">
        <v>3124.62</v>
      </c>
      <c r="CN48" s="3">
        <v>4258.1899999999996</v>
      </c>
      <c r="CO48" s="3">
        <v>1732.13</v>
      </c>
      <c r="CP48" s="3">
        <v>4186</v>
      </c>
      <c r="CQ48" s="3">
        <v>1207.5999999999999</v>
      </c>
      <c r="CR48" s="3">
        <v>1721</v>
      </c>
      <c r="CS48" s="3">
        <v>1703.55</v>
      </c>
      <c r="CT48" s="4">
        <v>19695.189999999999</v>
      </c>
      <c r="CU48" s="5"/>
      <c r="CV48" s="5"/>
      <c r="CW48" s="5"/>
      <c r="CX48" s="5"/>
      <c r="CY48" s="5"/>
      <c r="CZ48" s="5"/>
      <c r="DA48" s="5"/>
      <c r="DB48" s="4">
        <v>19209.689999999999</v>
      </c>
      <c r="DC48" s="4">
        <v>2066.2800000000002</v>
      </c>
      <c r="DD48" s="4">
        <v>5591</v>
      </c>
      <c r="DE48" s="4">
        <v>2189.71</v>
      </c>
      <c r="DF48" s="4">
        <v>1705</v>
      </c>
      <c r="DG48" s="4">
        <v>2448.4499999999998</v>
      </c>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row>
    <row r="49" spans="1:177">
      <c r="A49" s="5">
        <v>2020</v>
      </c>
      <c r="B49" s="13">
        <v>18.32</v>
      </c>
      <c r="C49" s="13">
        <v>56869</v>
      </c>
      <c r="D49" s="13">
        <v>19586</v>
      </c>
      <c r="E49" s="13">
        <v>10494</v>
      </c>
      <c r="F49" s="13">
        <v>21369</v>
      </c>
      <c r="G49" s="13">
        <v>34669</v>
      </c>
      <c r="H49" s="13">
        <v>11177</v>
      </c>
      <c r="I49" s="13">
        <v>7116</v>
      </c>
      <c r="J49" s="5"/>
      <c r="K49" s="5"/>
      <c r="L49" s="13">
        <v>8865.15</v>
      </c>
      <c r="M49" s="13">
        <v>14.7</v>
      </c>
      <c r="N49" s="5"/>
      <c r="O49" s="13">
        <v>9350</v>
      </c>
      <c r="P49" s="4">
        <v>49606</v>
      </c>
      <c r="Q49" s="13">
        <v>33067</v>
      </c>
      <c r="R49" s="13">
        <v>12814</v>
      </c>
      <c r="S49" s="13">
        <v>10499</v>
      </c>
      <c r="T49" s="5"/>
      <c r="U49" s="13">
        <v>15398</v>
      </c>
      <c r="V49" s="5"/>
      <c r="W49" s="5"/>
      <c r="X49" s="13">
        <v>3069</v>
      </c>
      <c r="Y49" s="13">
        <v>17165</v>
      </c>
      <c r="Z49" s="13">
        <v>6132.6</v>
      </c>
      <c r="AA49" s="8">
        <v>45100</v>
      </c>
      <c r="AB49" s="8">
        <v>9500</v>
      </c>
      <c r="AC49" s="8">
        <v>17600</v>
      </c>
      <c r="AD49" s="8">
        <v>21900</v>
      </c>
      <c r="AE49" s="8">
        <v>14300</v>
      </c>
      <c r="AF49" s="8">
        <v>26200</v>
      </c>
      <c r="AG49" s="8">
        <v>14600</v>
      </c>
      <c r="AH49" s="8">
        <v>18600</v>
      </c>
      <c r="AI49" s="8">
        <v>19300</v>
      </c>
      <c r="AJ49" s="8">
        <v>12700</v>
      </c>
      <c r="AK49" s="8">
        <v>14800</v>
      </c>
      <c r="AL49" s="8">
        <v>13100</v>
      </c>
      <c r="AM49" s="8">
        <v>7500</v>
      </c>
      <c r="AN49" s="8">
        <v>7000</v>
      </c>
      <c r="AO49" s="8">
        <v>20000</v>
      </c>
      <c r="AP49" s="8">
        <v>6700</v>
      </c>
      <c r="AQ49" s="8">
        <v>34200</v>
      </c>
      <c r="AR49" s="8">
        <v>8000</v>
      </c>
      <c r="AS49" s="8">
        <v>9200</v>
      </c>
      <c r="AT49" s="8">
        <v>21600</v>
      </c>
      <c r="AU49" s="5">
        <v>6600</v>
      </c>
      <c r="AV49" s="5">
        <v>5400</v>
      </c>
      <c r="AW49" s="8">
        <v>43500</v>
      </c>
      <c r="AX49" s="8">
        <v>19500</v>
      </c>
      <c r="AY49" s="8">
        <v>25100</v>
      </c>
      <c r="AZ49" s="8">
        <v>15600</v>
      </c>
      <c r="BA49" s="8">
        <v>30500</v>
      </c>
      <c r="BB49" s="8">
        <v>118874</v>
      </c>
      <c r="BC49" s="8">
        <v>13700</v>
      </c>
      <c r="BD49" s="8">
        <v>17789</v>
      </c>
      <c r="BE49" s="8">
        <v>46923</v>
      </c>
      <c r="BF49" s="8">
        <v>27435</v>
      </c>
      <c r="BG49" s="8">
        <v>34210</v>
      </c>
      <c r="BH49" s="8">
        <v>15625.6945</v>
      </c>
      <c r="BI49" s="8">
        <v>27500</v>
      </c>
      <c r="BJ49" s="8">
        <v>28200</v>
      </c>
      <c r="BK49" s="8">
        <v>53149</v>
      </c>
      <c r="BL49" s="8">
        <v>7662.38</v>
      </c>
      <c r="BM49" s="8">
        <v>19900</v>
      </c>
      <c r="BN49" s="8">
        <v>54700</v>
      </c>
      <c r="BO49" s="8">
        <v>21440</v>
      </c>
      <c r="BP49" s="8">
        <v>13971</v>
      </c>
      <c r="BQ49" s="8">
        <v>34700</v>
      </c>
      <c r="BR49" s="8">
        <v>34300</v>
      </c>
      <c r="BS49" s="8">
        <v>27890</v>
      </c>
      <c r="BT49" s="8">
        <v>24711</v>
      </c>
      <c r="BU49" s="8">
        <v>7000</v>
      </c>
      <c r="BV49" s="8">
        <v>14500</v>
      </c>
      <c r="BW49" s="8">
        <v>18800</v>
      </c>
      <c r="BX49" s="8">
        <v>20700</v>
      </c>
      <c r="BY49" s="8">
        <v>23600</v>
      </c>
      <c r="BZ49" s="8">
        <v>17700</v>
      </c>
      <c r="CA49" s="8">
        <v>224000</v>
      </c>
      <c r="CB49" s="3">
        <v>65551.08</v>
      </c>
      <c r="CC49" s="3">
        <v>4120.0600000000004</v>
      </c>
      <c r="CD49" s="3">
        <v>4070.1</v>
      </c>
      <c r="CE49" s="3">
        <v>6207.14</v>
      </c>
      <c r="CF49" s="3">
        <v>3493.78</v>
      </c>
      <c r="CG49" s="3">
        <v>8213.06</v>
      </c>
      <c r="CH49" s="3">
        <v>2781.24</v>
      </c>
      <c r="CI49" s="3">
        <v>3488.57</v>
      </c>
      <c r="CJ49" s="3">
        <v>2835.68</v>
      </c>
      <c r="CK49" s="3">
        <v>4141.72</v>
      </c>
      <c r="CL49" s="3">
        <v>5920</v>
      </c>
      <c r="CM49" s="3">
        <v>3564.63</v>
      </c>
      <c r="CN49" s="3">
        <v>4506.18</v>
      </c>
      <c r="CO49" s="3">
        <v>1975.13</v>
      </c>
      <c r="CP49" s="3">
        <v>4922</v>
      </c>
      <c r="CQ49" s="3">
        <v>1092.48</v>
      </c>
      <c r="CR49" s="3">
        <v>3074.24</v>
      </c>
      <c r="CS49" s="3">
        <v>1973.04</v>
      </c>
      <c r="CT49" s="4">
        <v>7835.24</v>
      </c>
      <c r="CU49" s="5"/>
      <c r="CV49" s="5"/>
      <c r="CW49" s="5"/>
      <c r="CX49" s="5"/>
      <c r="CY49" s="5"/>
      <c r="CZ49" s="5"/>
      <c r="DA49" s="5"/>
      <c r="DB49" s="4">
        <v>19433.96</v>
      </c>
      <c r="DC49" s="4">
        <v>2626.5</v>
      </c>
      <c r="DD49" s="4">
        <v>5293.5</v>
      </c>
      <c r="DE49" s="4">
        <v>2054.54</v>
      </c>
      <c r="DF49" s="4">
        <v>1757.53</v>
      </c>
      <c r="DG49" s="4">
        <v>2151.14</v>
      </c>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row>
    <row r="50" spans="1:177">
      <c r="A50" s="5">
        <v>2021</v>
      </c>
      <c r="B50" s="5">
        <v>11.57</v>
      </c>
      <c r="C50" s="5">
        <v>58368</v>
      </c>
      <c r="D50" s="5">
        <v>20736</v>
      </c>
      <c r="E50" s="5">
        <v>8017</v>
      </c>
      <c r="F50" s="5">
        <v>23024</v>
      </c>
      <c r="G50" s="5">
        <v>37607</v>
      </c>
      <c r="H50" s="5">
        <v>11726</v>
      </c>
      <c r="I50" s="5">
        <v>10130</v>
      </c>
      <c r="J50" s="5"/>
      <c r="K50" s="5"/>
      <c r="L50" s="5">
        <v>9113.9500000000007</v>
      </c>
      <c r="M50" s="5">
        <v>15</v>
      </c>
      <c r="N50" s="5"/>
      <c r="O50" s="5">
        <v>9855</v>
      </c>
      <c r="P50" s="13">
        <v>52157</v>
      </c>
      <c r="Q50" s="13">
        <v>35627</v>
      </c>
      <c r="R50" s="13">
        <v>13451.42</v>
      </c>
      <c r="S50" s="13">
        <v>11527</v>
      </c>
      <c r="T50" s="5"/>
      <c r="U50" s="13">
        <v>18764</v>
      </c>
      <c r="V50" s="5"/>
      <c r="W50" s="5"/>
      <c r="X50" s="13">
        <v>3175</v>
      </c>
      <c r="Y50" s="13">
        <v>20067</v>
      </c>
      <c r="Z50" s="13">
        <v>6394.62</v>
      </c>
      <c r="AA50" s="8">
        <v>45300</v>
      </c>
      <c r="AB50" s="8">
        <v>9500</v>
      </c>
      <c r="AC50" s="8">
        <v>19500</v>
      </c>
      <c r="AD50" s="8">
        <v>21900</v>
      </c>
      <c r="AE50" s="8">
        <v>15200</v>
      </c>
      <c r="AF50" s="8">
        <v>30800</v>
      </c>
      <c r="AG50" s="8">
        <v>14700</v>
      </c>
      <c r="AH50" s="8">
        <v>19900</v>
      </c>
      <c r="AI50" s="8">
        <v>18400</v>
      </c>
      <c r="AJ50" s="8">
        <v>12300</v>
      </c>
      <c r="AK50" s="8">
        <v>16800</v>
      </c>
      <c r="AL50" s="8">
        <v>12700</v>
      </c>
      <c r="AM50" s="8">
        <v>6900</v>
      </c>
      <c r="AN50" s="8">
        <v>6900</v>
      </c>
      <c r="AO50" s="8">
        <v>21100</v>
      </c>
      <c r="AP50" s="8">
        <v>6500</v>
      </c>
      <c r="AQ50" s="8">
        <v>34500</v>
      </c>
      <c r="AR50" s="8">
        <v>8100</v>
      </c>
      <c r="AS50" s="8">
        <v>9400</v>
      </c>
      <c r="AT50" s="8">
        <v>21500</v>
      </c>
      <c r="AU50" s="5">
        <v>6300</v>
      </c>
      <c r="AV50" s="5">
        <v>5500</v>
      </c>
      <c r="AW50" s="8">
        <v>41100</v>
      </c>
      <c r="AX50" s="8">
        <v>19100</v>
      </c>
      <c r="AY50" s="8">
        <v>22500</v>
      </c>
      <c r="AZ50" s="8">
        <v>15600</v>
      </c>
      <c r="BA50" s="8">
        <v>30500</v>
      </c>
      <c r="BB50" s="8">
        <v>135000</v>
      </c>
      <c r="BC50" s="8">
        <v>14200</v>
      </c>
      <c r="BD50" s="8">
        <v>17319</v>
      </c>
      <c r="BE50" s="8">
        <v>39454</v>
      </c>
      <c r="BF50" s="8">
        <v>28521</v>
      </c>
      <c r="BG50" s="8">
        <v>10700</v>
      </c>
      <c r="BH50" s="8">
        <v>57100</v>
      </c>
      <c r="BI50" s="8">
        <v>71100</v>
      </c>
      <c r="BJ50" s="8">
        <v>51300</v>
      </c>
      <c r="BK50" s="8">
        <v>53000</v>
      </c>
      <c r="BL50" s="8">
        <v>27300</v>
      </c>
      <c r="BM50" s="8">
        <v>107800</v>
      </c>
      <c r="BN50" s="8">
        <v>53500</v>
      </c>
      <c r="BO50" s="8">
        <v>20900</v>
      </c>
      <c r="BP50" s="8">
        <v>14700</v>
      </c>
      <c r="BQ50" s="8">
        <v>36700</v>
      </c>
      <c r="BR50" s="8">
        <v>32200</v>
      </c>
      <c r="BS50" s="8">
        <v>27050</v>
      </c>
      <c r="BT50" s="8">
        <v>27800</v>
      </c>
      <c r="BU50" s="8">
        <v>7500</v>
      </c>
      <c r="BV50" s="8">
        <v>15800</v>
      </c>
      <c r="BW50" s="8">
        <v>22100</v>
      </c>
      <c r="BX50" s="8">
        <v>24700</v>
      </c>
      <c r="BY50" s="8">
        <v>25100</v>
      </c>
      <c r="BZ50" s="8">
        <v>18800</v>
      </c>
      <c r="CA50" s="8">
        <v>225000</v>
      </c>
      <c r="CB50" s="5">
        <v>73463.45</v>
      </c>
      <c r="CC50" s="5">
        <v>4277.63</v>
      </c>
      <c r="CD50" s="5">
        <v>3559.28</v>
      </c>
      <c r="CE50" s="5">
        <v>6777.16</v>
      </c>
      <c r="CF50" s="5">
        <v>3739.71</v>
      </c>
      <c r="CG50" s="5">
        <v>8751.16</v>
      </c>
      <c r="CH50" s="5">
        <v>2886.16</v>
      </c>
      <c r="CI50" s="5">
        <v>3519.45</v>
      </c>
      <c r="CJ50" s="5">
        <v>3260.86</v>
      </c>
      <c r="CK50" s="5">
        <v>4037.9</v>
      </c>
      <c r="CL50" s="5">
        <v>6888</v>
      </c>
      <c r="CM50" s="5">
        <v>4820.6899999999996</v>
      </c>
      <c r="CN50" s="5">
        <v>5915.02</v>
      </c>
      <c r="CO50" s="5">
        <v>2109.5700000000002</v>
      </c>
      <c r="CP50" s="5">
        <v>4964</v>
      </c>
      <c r="CQ50" s="5">
        <v>1596.6</v>
      </c>
      <c r="CR50" s="5">
        <v>3950</v>
      </c>
      <c r="CS50" s="5">
        <v>1950.54</v>
      </c>
      <c r="CT50" s="5"/>
      <c r="CU50" s="5"/>
      <c r="CV50" s="5"/>
      <c r="CW50" s="5"/>
      <c r="CX50" s="5"/>
      <c r="CY50" s="5"/>
      <c r="CZ50" s="5"/>
      <c r="DA50" s="5"/>
      <c r="DB50" s="13">
        <v>21602.47</v>
      </c>
      <c r="DC50" s="13">
        <v>2939.98</v>
      </c>
      <c r="DD50" s="13">
        <v>5707.65</v>
      </c>
      <c r="DE50" s="13">
        <v>2478.17</v>
      </c>
      <c r="DF50" s="13">
        <v>1817</v>
      </c>
      <c r="DG50" s="13">
        <v>2172.6999999999998</v>
      </c>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row>
    <row r="51" spans="1:177">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row>
    <row r="52" spans="1:177">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row>
    <row r="53" spans="1:177">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row>
    <row r="54" spans="1:177">
      <c r="A54" s="5" t="s">
        <v>130</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row>
    <row r="55" spans="1:177">
      <c r="A55" s="5" t="s">
        <v>158</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row>
    <row r="56" spans="1:177">
      <c r="A56" s="5" t="s">
        <v>159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row>
    <row r="57" spans="1:177">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row>
    <row r="58" spans="1:177">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row>
    <row r="59" spans="1:177">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row>
    <row r="60" spans="1:177">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row>
    <row r="61" spans="1:177">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row>
    <row r="62" spans="1:177">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row>
    <row r="63" spans="1:177">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row>
    <row r="64" spans="1:177">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row>
    <row r="65" spans="1:177">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row>
    <row r="66" spans="1:177">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row>
    <row r="67" spans="1:177">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row>
    <row r="68" spans="1:177">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row>
    <row r="69" spans="1:177">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row>
    <row r="70" spans="1:177">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row>
    <row r="71" spans="1:177">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row>
    <row r="72" spans="1:177">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row>
    <row r="73" spans="1:177">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row>
    <row r="74" spans="1:177">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row>
    <row r="75" spans="1:177">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row>
    <row r="76" spans="1:177">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row>
    <row r="77" spans="1:177">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row>
    <row r="78" spans="1:177">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row>
    <row r="79" spans="1:177">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row>
    <row r="80" spans="1:177">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row>
    <row r="81" spans="1:177">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row>
    <row r="82" spans="1:177">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row>
    <row r="83" spans="1:177">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row>
    <row r="84" spans="1:177">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row>
    <row r="85" spans="1:177">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row>
    <row r="86" spans="1:177">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row>
    <row r="87" spans="1:177">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row>
    <row r="88" spans="1:177">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row>
    <row r="89" spans="1:177">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row>
    <row r="90" spans="1:177">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row>
    <row r="91" spans="1:177">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row>
    <row r="92" spans="1:177">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row>
    <row r="93" spans="1:177">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row>
    <row r="94" spans="1:177">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row>
    <row r="95" spans="1:177">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row>
    <row r="96" spans="1:177">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row>
    <row r="97" spans="1:177">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row>
    <row r="98" spans="1:177">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row>
    <row r="99" spans="1:177">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row>
    <row r="100" spans="1:177">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row>
    <row r="101" spans="1:17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row>
    <row r="102" spans="1:177">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row>
    <row r="103" spans="1:177">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row>
    <row r="104" spans="1:177">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row>
    <row r="105" spans="1:177">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row>
    <row r="106" spans="1:17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row>
    <row r="107" spans="1:17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row>
    <row r="108" spans="1:177">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row>
    <row r="109" spans="1:177">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row>
    <row r="110" spans="1:177">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row>
    <row r="111" spans="1:17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row>
    <row r="112" spans="1:17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row>
    <row r="113" spans="1:177">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row>
    <row r="114" spans="1:177">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row>
    <row r="115" spans="1:177">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row>
    <row r="116" spans="1:17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row>
    <row r="117" spans="1:17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row>
    <row r="118" spans="1:177">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row>
    <row r="119" spans="1:177">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row>
    <row r="120" spans="1:177">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row>
    <row r="121" spans="1:17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row>
    <row r="122" spans="1:17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row>
    <row r="123" spans="1:177">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row>
    <row r="124" spans="1:177">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row>
    <row r="125" spans="1:177">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row>
    <row r="126" spans="1:177">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row>
    <row r="127" spans="1:17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row>
    <row r="128" spans="1:177">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row>
    <row r="129" spans="1:177">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row>
    <row r="130" spans="1:177">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row>
    <row r="131" spans="1:177">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row>
    <row r="132" spans="1:177">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row>
    <row r="133" spans="1:177">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row>
    <row r="134" spans="1:177">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row>
    <row r="135" spans="1:177">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row>
    <row r="136" spans="1:177">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row>
    <row r="137" spans="1:17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row>
    <row r="138" spans="1:177">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row>
    <row r="139" spans="1:177">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row>
    <row r="140" spans="1:177">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row>
    <row r="141" spans="1:177">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row>
    <row r="142" spans="1:177">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row>
    <row r="143" spans="1:177">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row>
    <row r="144" spans="1:177">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row>
    <row r="145" spans="1:177">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row>
    <row r="146" spans="1:177">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row>
    <row r="147" spans="1:17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row>
    <row r="148" spans="1:177">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row>
    <row r="149" spans="1:177">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row>
    <row r="150" spans="1:177">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row>
    <row r="151" spans="1:177">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row>
    <row r="152" spans="1:177">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row>
    <row r="153" spans="1:177">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row>
    <row r="154" spans="1:177">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row>
    <row r="155" spans="1:177">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row>
    <row r="156" spans="1:177">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row>
    <row r="157" spans="1:17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row>
    <row r="158" spans="1:177">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row>
    <row r="159" spans="1:177">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row>
    <row r="160" spans="1:177">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row>
    <row r="161" spans="1:177">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row>
    <row r="162" spans="1:177">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row>
    <row r="163" spans="1:177">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row>
    <row r="164" spans="1:177">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row>
    <row r="165" spans="1:177">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row>
    <row r="166" spans="1:177">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row>
    <row r="167" spans="1:17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row>
    <row r="168" spans="1:177">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row>
    <row r="169" spans="1:177">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row>
    <row r="170" spans="1:177">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row>
    <row r="171" spans="1:177">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row>
    <row r="172" spans="1:177">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row>
    <row r="173" spans="1:177">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row>
    <row r="174" spans="1:177">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row>
    <row r="175" spans="1:177">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row>
    <row r="176" spans="1:177">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row>
    <row r="177" spans="1: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row>
    <row r="178" spans="1:177">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row>
    <row r="179" spans="1:177">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row>
    <row r="180" spans="1:177">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row>
    <row r="181" spans="1:177">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row>
    <row r="182" spans="1:177">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row>
    <row r="183" spans="1:177">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row>
    <row r="184" spans="1:177">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row>
  </sheetData>
  <mergeCells count="28">
    <mergeCell ref="DB2:DG2"/>
    <mergeCell ref="CB2:CS2"/>
    <mergeCell ref="AQ2:BA2"/>
    <mergeCell ref="AQ37:BA37"/>
    <mergeCell ref="DB37:DG37"/>
    <mergeCell ref="DB19:DG19"/>
    <mergeCell ref="CB37:CS37"/>
    <mergeCell ref="BB37:BM37"/>
    <mergeCell ref="CT19:DA19"/>
    <mergeCell ref="CT2:DA2"/>
    <mergeCell ref="CB19:CS19"/>
    <mergeCell ref="CT37:DA37"/>
    <mergeCell ref="C37:O37"/>
    <mergeCell ref="AA19:AP19"/>
    <mergeCell ref="C19:O19"/>
    <mergeCell ref="BN19:BZ19"/>
    <mergeCell ref="BB2:BM2"/>
    <mergeCell ref="C2:O2"/>
    <mergeCell ref="AA2:AP2"/>
    <mergeCell ref="AQ19:BA19"/>
    <mergeCell ref="AU16:AV16"/>
    <mergeCell ref="BN2:BZ2"/>
    <mergeCell ref="BB19:BM19"/>
    <mergeCell ref="P2:Z2"/>
    <mergeCell ref="P19:Z19"/>
    <mergeCell ref="P37:Z37"/>
    <mergeCell ref="AA37:AP37"/>
    <mergeCell ref="BN37:BZ37"/>
  </mergeCells>
  <phoneticPr fontId="31"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93"/>
  <sheetViews>
    <sheetView workbookViewId="0">
      <selection activeCell="A15" sqref="A15:XFD22"/>
    </sheetView>
  </sheetViews>
  <sheetFormatPr defaultRowHeight="14.4"/>
  <cols>
    <col min="1" max="1" width="12" customWidth="1"/>
    <col min="2" max="111" width="9" customWidth="1"/>
  </cols>
  <sheetData>
    <row r="1" spans="1:111">
      <c r="A1" s="5" t="s">
        <v>211</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row>
    <row r="2" spans="1:111">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row>
    <row r="3" spans="1:111">
      <c r="A3" s="143">
        <v>2010</v>
      </c>
      <c r="B3" s="143">
        <v>44.848259924052002</v>
      </c>
      <c r="C3" s="143">
        <v>58.845700051657701</v>
      </c>
      <c r="D3" s="143">
        <v>56.155705369813603</v>
      </c>
      <c r="E3" s="143">
        <v>67.5068627490826</v>
      </c>
      <c r="F3" s="143">
        <v>58.868656320555502</v>
      </c>
      <c r="G3" s="143">
        <v>51.142505122056299</v>
      </c>
      <c r="H3" s="143">
        <v>46.931325561785499</v>
      </c>
      <c r="I3" s="143">
        <v>55.076899870988903</v>
      </c>
      <c r="J3" s="143">
        <v>54.201759184573902</v>
      </c>
      <c r="K3" s="143">
        <v>48.108953812528</v>
      </c>
      <c r="L3" s="143">
        <v>55.994890729096703</v>
      </c>
      <c r="M3" s="143">
        <v>59.134784940409197</v>
      </c>
      <c r="N3" s="143">
        <v>55.991904061665103</v>
      </c>
      <c r="O3" s="143">
        <v>56.268643269656998</v>
      </c>
      <c r="P3" s="143">
        <v>40.22</v>
      </c>
      <c r="Q3" s="143">
        <v>37.53</v>
      </c>
      <c r="R3" s="143">
        <v>34.26</v>
      </c>
      <c r="S3" s="143">
        <v>52.23</v>
      </c>
      <c r="T3" s="143">
        <v>48.78</v>
      </c>
      <c r="U3" s="143">
        <v>42.56</v>
      </c>
      <c r="V3" s="143">
        <v>40.08</v>
      </c>
      <c r="W3" s="143">
        <v>36.950000000000003</v>
      </c>
      <c r="X3" s="143">
        <v>29.78</v>
      </c>
      <c r="Y3" s="143">
        <v>34.950000000000003</v>
      </c>
      <c r="Z3" s="143">
        <v>29.82</v>
      </c>
      <c r="AA3" s="143">
        <v>60</v>
      </c>
      <c r="AB3" s="143">
        <v>64</v>
      </c>
      <c r="AC3" s="143">
        <v>61</v>
      </c>
      <c r="AD3" s="143">
        <v>62</v>
      </c>
      <c r="AE3" s="143">
        <v>59</v>
      </c>
      <c r="AF3" s="143">
        <v>62</v>
      </c>
      <c r="AG3" s="143">
        <v>60</v>
      </c>
      <c r="AH3" s="143">
        <v>54</v>
      </c>
      <c r="AI3" s="143">
        <v>51</v>
      </c>
      <c r="AJ3" s="143">
        <v>58</v>
      </c>
      <c r="AK3" s="143">
        <v>58</v>
      </c>
      <c r="AL3" s="143">
        <v>42</v>
      </c>
      <c r="AM3" s="143">
        <v>58</v>
      </c>
      <c r="AN3" s="143">
        <v>43</v>
      </c>
      <c r="AO3" s="143">
        <v>50</v>
      </c>
      <c r="AP3" s="143">
        <v>34</v>
      </c>
      <c r="AQ3" s="143">
        <v>45.6</v>
      </c>
      <c r="AR3" s="143">
        <v>39</v>
      </c>
      <c r="AS3" s="143">
        <v>43</v>
      </c>
      <c r="AT3" s="143">
        <v>44.5</v>
      </c>
      <c r="AU3" s="177">
        <v>43.784389044265502</v>
      </c>
      <c r="AV3" s="177">
        <v>36.264691505478702</v>
      </c>
      <c r="AW3" s="143">
        <v>35.1</v>
      </c>
      <c r="AX3" s="143">
        <v>40</v>
      </c>
      <c r="AY3" s="143">
        <v>43.5</v>
      </c>
      <c r="AZ3" s="143">
        <v>35.799999999999997</v>
      </c>
      <c r="BA3" s="143">
        <v>36.799999999999997</v>
      </c>
      <c r="BB3" s="143">
        <v>69</v>
      </c>
      <c r="BC3" s="143">
        <v>56</v>
      </c>
      <c r="BD3" s="143">
        <v>41</v>
      </c>
      <c r="BE3" s="143">
        <v>48</v>
      </c>
      <c r="BF3" s="143">
        <v>57.8</v>
      </c>
      <c r="BG3" s="143">
        <v>66.3</v>
      </c>
      <c r="BH3" s="143">
        <v>66.2</v>
      </c>
      <c r="BI3" s="143">
        <v>66</v>
      </c>
      <c r="BJ3" s="143">
        <v>68.900000000000006</v>
      </c>
      <c r="BK3" s="143">
        <v>51.6</v>
      </c>
      <c r="BL3" s="143">
        <v>52.7</v>
      </c>
      <c r="BM3" s="143">
        <v>58.8</v>
      </c>
      <c r="BN3" s="143">
        <v>54</v>
      </c>
      <c r="BO3" s="143">
        <v>46</v>
      </c>
      <c r="BP3" s="143">
        <v>59</v>
      </c>
      <c r="BQ3" s="143">
        <v>51</v>
      </c>
      <c r="BR3" s="143">
        <v>44</v>
      </c>
      <c r="BS3" s="143">
        <v>56</v>
      </c>
      <c r="BT3" s="143">
        <v>55</v>
      </c>
      <c r="BU3" s="143">
        <v>43</v>
      </c>
      <c r="BV3" s="143">
        <v>51</v>
      </c>
      <c r="BW3" s="143">
        <v>40</v>
      </c>
      <c r="BX3" s="143">
        <v>44</v>
      </c>
      <c r="BY3" s="143">
        <v>43</v>
      </c>
      <c r="BZ3" s="143">
        <v>48</v>
      </c>
      <c r="CA3" s="143">
        <v>65</v>
      </c>
      <c r="CB3" s="177">
        <v>63.867314105585699</v>
      </c>
      <c r="CC3" s="177">
        <v>81.545124077381104</v>
      </c>
      <c r="CD3" s="177">
        <v>26.7144961983768</v>
      </c>
      <c r="CE3" s="177">
        <v>60.067148432872798</v>
      </c>
      <c r="CF3" s="177">
        <v>59.610085795706802</v>
      </c>
      <c r="CG3" s="177">
        <v>48.110295334158799</v>
      </c>
      <c r="CH3" s="177">
        <v>37.861671034802598</v>
      </c>
      <c r="CI3" s="177">
        <v>64.841232833238294</v>
      </c>
      <c r="CJ3" s="177">
        <v>74.574970099286006</v>
      </c>
      <c r="CK3" s="177">
        <v>62.028037944144103</v>
      </c>
      <c r="CL3" s="177">
        <v>61.284548886213102</v>
      </c>
      <c r="CM3" s="177">
        <v>68.947382642998605</v>
      </c>
      <c r="CN3" s="177">
        <v>65.257154551015006</v>
      </c>
      <c r="CO3" s="177">
        <v>60.2908235431319</v>
      </c>
      <c r="CP3" s="177">
        <v>52.507053809802301</v>
      </c>
      <c r="CQ3" s="177">
        <v>39.3706317497507</v>
      </c>
      <c r="CR3" s="177">
        <v>41.953511521675601</v>
      </c>
      <c r="CS3" s="177">
        <v>64.360469024362899</v>
      </c>
      <c r="CT3" s="147">
        <v>28.52</v>
      </c>
      <c r="CU3" s="147">
        <v>28.75</v>
      </c>
      <c r="CV3" s="143">
        <v>30.915924649791801</v>
      </c>
      <c r="CW3" s="143">
        <v>26.282569657535799</v>
      </c>
      <c r="CX3" s="143">
        <v>36.370443795981402</v>
      </c>
      <c r="CY3" s="143">
        <v>18.7993133262109</v>
      </c>
      <c r="CZ3" s="143">
        <v>30.6642919078832</v>
      </c>
      <c r="DA3" s="143">
        <v>29.4570214271045</v>
      </c>
      <c r="DB3" s="147">
        <v>39.26</v>
      </c>
      <c r="DC3" s="147">
        <v>34.26</v>
      </c>
      <c r="DD3" s="147">
        <v>43.04</v>
      </c>
      <c r="DE3" s="147">
        <v>34.44</v>
      </c>
      <c r="DF3" s="147">
        <v>35.28</v>
      </c>
      <c r="DG3" s="147">
        <v>36.58</v>
      </c>
    </row>
    <row r="4" spans="1:111">
      <c r="A4" s="143">
        <v>2011</v>
      </c>
      <c r="B4" s="143">
        <v>44.022902515838297</v>
      </c>
      <c r="C4" s="143">
        <v>57.285114924828299</v>
      </c>
      <c r="D4" s="143">
        <v>56.2101373146238</v>
      </c>
      <c r="E4" s="143">
        <v>66.272750604932597</v>
      </c>
      <c r="F4" s="143">
        <v>58.108990426790903</v>
      </c>
      <c r="G4" s="143">
        <v>53.061821634589698</v>
      </c>
      <c r="H4" s="143">
        <v>47.034049047159101</v>
      </c>
      <c r="I4" s="143">
        <v>56.205637846790999</v>
      </c>
      <c r="J4" s="143">
        <v>54.582277082479898</v>
      </c>
      <c r="K4" s="143">
        <v>49.338087263810998</v>
      </c>
      <c r="L4" s="143">
        <v>55.375012322092601</v>
      </c>
      <c r="M4" s="143">
        <v>58.183151881592302</v>
      </c>
      <c r="N4" s="143">
        <v>56.869022689912903</v>
      </c>
      <c r="O4" s="143">
        <v>57.612848148926197</v>
      </c>
      <c r="P4" s="143">
        <v>45.35</v>
      </c>
      <c r="Q4" s="143">
        <v>39.520000000000003</v>
      </c>
      <c r="R4" s="143">
        <v>35.82</v>
      </c>
      <c r="S4" s="143">
        <v>55.61</v>
      </c>
      <c r="T4" s="143">
        <v>52.55</v>
      </c>
      <c r="U4" s="143">
        <v>46.85</v>
      </c>
      <c r="V4" s="143">
        <v>44.26</v>
      </c>
      <c r="W4" s="143">
        <v>42.2</v>
      </c>
      <c r="X4" s="143">
        <v>29.9</v>
      </c>
      <c r="Y4" s="143">
        <v>36.67</v>
      </c>
      <c r="Z4" s="143">
        <v>32.520000000000003</v>
      </c>
      <c r="AA4" s="143">
        <v>59</v>
      </c>
      <c r="AB4" s="143">
        <v>62</v>
      </c>
      <c r="AC4" s="143">
        <v>60</v>
      </c>
      <c r="AD4" s="143">
        <v>61</v>
      </c>
      <c r="AE4" s="143">
        <v>58</v>
      </c>
      <c r="AF4" s="143">
        <v>62</v>
      </c>
      <c r="AG4" s="143">
        <v>59</v>
      </c>
      <c r="AH4" s="143">
        <v>53</v>
      </c>
      <c r="AI4" s="143">
        <v>52</v>
      </c>
      <c r="AJ4" s="143">
        <v>56</v>
      </c>
      <c r="AK4" s="143">
        <v>58</v>
      </c>
      <c r="AL4" s="143">
        <v>45</v>
      </c>
      <c r="AM4" s="143">
        <v>59</v>
      </c>
      <c r="AN4" s="143">
        <v>45</v>
      </c>
      <c r="AO4" s="143">
        <v>51</v>
      </c>
      <c r="AP4" s="143">
        <v>39</v>
      </c>
      <c r="AQ4" s="143">
        <v>51.8</v>
      </c>
      <c r="AR4" s="143">
        <v>46</v>
      </c>
      <c r="AS4" s="143">
        <v>49</v>
      </c>
      <c r="AT4" s="143">
        <v>50.3</v>
      </c>
      <c r="AU4" s="177">
        <v>49.298026964630601</v>
      </c>
      <c r="AV4" s="177">
        <v>42.092761185377498</v>
      </c>
      <c r="AW4" s="143">
        <v>38.700000000000003</v>
      </c>
      <c r="AX4" s="143">
        <v>43</v>
      </c>
      <c r="AY4" s="143">
        <v>50.2</v>
      </c>
      <c r="AZ4" s="143">
        <v>40.700000000000003</v>
      </c>
      <c r="BA4" s="143">
        <v>43.1</v>
      </c>
      <c r="BB4" s="143">
        <v>72</v>
      </c>
      <c r="BC4" s="143">
        <v>60.4</v>
      </c>
      <c r="BD4" s="143">
        <v>46</v>
      </c>
      <c r="BE4" s="143">
        <v>57</v>
      </c>
      <c r="BF4" s="143">
        <v>66.3</v>
      </c>
      <c r="BG4" s="143">
        <v>68</v>
      </c>
      <c r="BH4" s="143">
        <v>72.099999999999994</v>
      </c>
      <c r="BI4" s="143">
        <v>69.3</v>
      </c>
      <c r="BJ4" s="143">
        <v>78.599999999999994</v>
      </c>
      <c r="BK4" s="143">
        <v>54.4</v>
      </c>
      <c r="BL4" s="143">
        <v>61</v>
      </c>
      <c r="BM4" s="143">
        <v>62.5</v>
      </c>
      <c r="BN4" s="143">
        <v>60</v>
      </c>
      <c r="BO4" s="143">
        <v>51</v>
      </c>
      <c r="BP4" s="143">
        <v>64</v>
      </c>
      <c r="BQ4" s="143">
        <v>58</v>
      </c>
      <c r="BR4" s="143">
        <v>51</v>
      </c>
      <c r="BS4" s="143">
        <v>65</v>
      </c>
      <c r="BT4" s="143">
        <v>66</v>
      </c>
      <c r="BU4" s="143">
        <v>52</v>
      </c>
      <c r="BV4" s="143">
        <v>59</v>
      </c>
      <c r="BW4" s="143">
        <v>46</v>
      </c>
      <c r="BX4" s="143">
        <v>52</v>
      </c>
      <c r="BY4" s="143">
        <v>49</v>
      </c>
      <c r="BZ4" s="143">
        <v>55</v>
      </c>
      <c r="CA4" s="143">
        <v>62</v>
      </c>
      <c r="CB4" s="177">
        <v>57.7466305912235</v>
      </c>
      <c r="CC4" s="177">
        <v>77.763841860009094</v>
      </c>
      <c r="CD4" s="177">
        <v>26.287840443932101</v>
      </c>
      <c r="CE4" s="177">
        <v>61.466376995824703</v>
      </c>
      <c r="CF4" s="177">
        <v>53.899213144878097</v>
      </c>
      <c r="CG4" s="177">
        <v>43.245746123951299</v>
      </c>
      <c r="CH4" s="177">
        <v>36.210206923023797</v>
      </c>
      <c r="CI4" s="177">
        <v>58.7914622147212</v>
      </c>
      <c r="CJ4" s="177">
        <v>70.109214212108</v>
      </c>
      <c r="CK4" s="177">
        <v>58.343432978596901</v>
      </c>
      <c r="CL4" s="177">
        <v>54.7277848311169</v>
      </c>
      <c r="CM4" s="177">
        <v>61.612239399931902</v>
      </c>
      <c r="CN4" s="177">
        <v>67.801505377100895</v>
      </c>
      <c r="CO4" s="177">
        <v>60.698857125033904</v>
      </c>
      <c r="CP4" s="177">
        <v>53.132317776686698</v>
      </c>
      <c r="CQ4" s="177">
        <v>37.297083094504003</v>
      </c>
      <c r="CR4" s="177">
        <v>41.136894517201803</v>
      </c>
      <c r="CS4" s="177">
        <v>60.936013389827401</v>
      </c>
      <c r="CT4" s="147">
        <v>30.86</v>
      </c>
      <c r="CU4" s="147">
        <v>34.049999999999997</v>
      </c>
      <c r="CV4" s="143">
        <v>31.396333247064199</v>
      </c>
      <c r="CW4" s="143">
        <v>26.0249046506963</v>
      </c>
      <c r="CX4" s="143">
        <v>41.049836784422602</v>
      </c>
      <c r="CY4" s="143">
        <v>19.2993347916338</v>
      </c>
      <c r="CZ4" s="143">
        <v>30.4795467111976</v>
      </c>
      <c r="DA4" s="143">
        <v>28.265429966384701</v>
      </c>
      <c r="DB4" s="147">
        <v>40.21</v>
      </c>
      <c r="DC4" s="147">
        <v>38.97</v>
      </c>
      <c r="DD4" s="147">
        <v>45.07</v>
      </c>
      <c r="DE4" s="147">
        <v>37.14</v>
      </c>
      <c r="DF4" s="147">
        <v>38.36</v>
      </c>
      <c r="DG4" s="147">
        <v>40.729999999999997</v>
      </c>
    </row>
    <row r="5" spans="1:111">
      <c r="A5" s="143">
        <v>2012</v>
      </c>
      <c r="B5" s="146">
        <v>26.311075794481599</v>
      </c>
      <c r="C5" s="143">
        <v>52.332422414981103</v>
      </c>
      <c r="D5" s="143">
        <v>43.694382018661997</v>
      </c>
      <c r="E5" s="143">
        <v>68.035843904931099</v>
      </c>
      <c r="F5" s="143">
        <v>50.8299926330521</v>
      </c>
      <c r="G5" s="143">
        <v>35.678703409655398</v>
      </c>
      <c r="H5" s="143">
        <v>32.462379907346602</v>
      </c>
      <c r="I5" s="143">
        <v>54.890054870207798</v>
      </c>
      <c r="J5" s="143">
        <v>50.823251739665302</v>
      </c>
      <c r="K5" s="143">
        <v>41.809664216919401</v>
      </c>
      <c r="L5" s="143">
        <v>50.715968457744196</v>
      </c>
      <c r="M5" s="143">
        <v>52.108383228549101</v>
      </c>
      <c r="N5" s="143">
        <v>48.152235825569903</v>
      </c>
      <c r="O5" s="143">
        <v>55.513387257259303</v>
      </c>
      <c r="P5" s="143">
        <v>40.39</v>
      </c>
      <c r="Q5" s="143">
        <v>28.54</v>
      </c>
      <c r="R5" s="143">
        <v>33.270000000000003</v>
      </c>
      <c r="S5" s="143">
        <v>39.44</v>
      </c>
      <c r="T5" s="143">
        <v>45.28</v>
      </c>
      <c r="U5" s="143">
        <v>40.69</v>
      </c>
      <c r="V5" s="143">
        <v>40.06</v>
      </c>
      <c r="W5" s="143">
        <v>38.82</v>
      </c>
      <c r="X5" s="143">
        <v>19.77</v>
      </c>
      <c r="Y5" s="143">
        <v>31.87</v>
      </c>
      <c r="Z5" s="143">
        <v>31.17</v>
      </c>
      <c r="AA5" s="143">
        <v>54</v>
      </c>
      <c r="AB5" s="143">
        <v>60</v>
      </c>
      <c r="AC5" s="143">
        <v>56</v>
      </c>
      <c r="AD5" s="143">
        <v>60</v>
      </c>
      <c r="AE5" s="143">
        <v>55</v>
      </c>
      <c r="AF5" s="143">
        <v>54</v>
      </c>
      <c r="AG5" s="143">
        <v>53</v>
      </c>
      <c r="AH5" s="143">
        <v>50</v>
      </c>
      <c r="AI5" s="143">
        <v>45</v>
      </c>
      <c r="AJ5" s="143">
        <v>52</v>
      </c>
      <c r="AK5" s="143">
        <v>54</v>
      </c>
      <c r="AL5" s="143">
        <v>40</v>
      </c>
      <c r="AM5" s="143">
        <v>54</v>
      </c>
      <c r="AN5" s="143">
        <v>41</v>
      </c>
      <c r="AO5" s="143">
        <v>46</v>
      </c>
      <c r="AP5" s="143">
        <v>34</v>
      </c>
      <c r="AQ5" s="143">
        <v>47.2</v>
      </c>
      <c r="AR5" s="143">
        <v>39</v>
      </c>
      <c r="AS5" s="143">
        <v>50</v>
      </c>
      <c r="AT5" s="143">
        <v>44.5</v>
      </c>
      <c r="AU5" s="177">
        <v>48.205295958870501</v>
      </c>
      <c r="AV5" s="177">
        <v>40.2714721770569</v>
      </c>
      <c r="AW5" s="143">
        <v>43.2</v>
      </c>
      <c r="AX5" s="143">
        <v>48</v>
      </c>
      <c r="AY5" s="143">
        <v>47.9</v>
      </c>
      <c r="AZ5" s="143">
        <v>41.1</v>
      </c>
      <c r="BA5" s="143">
        <v>38.799999999999997</v>
      </c>
      <c r="BB5" s="143">
        <v>64</v>
      </c>
      <c r="BC5" s="143">
        <v>51.7</v>
      </c>
      <c r="BD5" s="143">
        <v>43</v>
      </c>
      <c r="BE5" s="143">
        <v>53</v>
      </c>
      <c r="BF5" s="143">
        <v>60</v>
      </c>
      <c r="BG5" s="143">
        <v>59.3</v>
      </c>
      <c r="BH5" s="143">
        <v>65.7</v>
      </c>
      <c r="BI5" s="143">
        <v>62</v>
      </c>
      <c r="BJ5" s="143">
        <v>68.099999999999994</v>
      </c>
      <c r="BK5" s="143">
        <v>46.7</v>
      </c>
      <c r="BL5" s="143">
        <v>52.8</v>
      </c>
      <c r="BM5" s="143">
        <v>54.5</v>
      </c>
      <c r="BN5" s="143">
        <v>58</v>
      </c>
      <c r="BO5" s="143">
        <v>53</v>
      </c>
      <c r="BP5" s="143">
        <v>64</v>
      </c>
      <c r="BQ5" s="143">
        <v>60</v>
      </c>
      <c r="BR5" s="143">
        <v>53</v>
      </c>
      <c r="BS5" s="143">
        <v>57</v>
      </c>
      <c r="BT5" s="143">
        <v>59</v>
      </c>
      <c r="BU5" s="143">
        <v>50</v>
      </c>
      <c r="BV5" s="143">
        <v>54</v>
      </c>
      <c r="BW5" s="143">
        <v>51</v>
      </c>
      <c r="BX5" s="143">
        <v>55</v>
      </c>
      <c r="BY5" s="143">
        <v>49</v>
      </c>
      <c r="BZ5" s="143">
        <v>55</v>
      </c>
      <c r="CA5" s="143">
        <v>61</v>
      </c>
      <c r="CB5" s="177">
        <v>55.589154113593104</v>
      </c>
      <c r="CC5" s="177">
        <v>71.699385923883696</v>
      </c>
      <c r="CD5" s="177">
        <v>25.167807699828899</v>
      </c>
      <c r="CE5" s="177">
        <v>62.032860456744999</v>
      </c>
      <c r="CF5" s="177">
        <v>50.942829057041301</v>
      </c>
      <c r="CG5" s="177">
        <v>41.7237927327131</v>
      </c>
      <c r="CH5" s="177">
        <v>35.1790222255472</v>
      </c>
      <c r="CI5" s="177">
        <v>56.008358223148598</v>
      </c>
      <c r="CJ5" s="177">
        <v>63.882110117914998</v>
      </c>
      <c r="CK5" s="177">
        <v>57.245346789376597</v>
      </c>
      <c r="CL5" s="177">
        <v>54.267132574499101</v>
      </c>
      <c r="CM5" s="177">
        <v>59.908489618091103</v>
      </c>
      <c r="CN5" s="177">
        <v>65.805759654949796</v>
      </c>
      <c r="CO5" s="177">
        <v>56.578369734948403</v>
      </c>
      <c r="CP5" s="177">
        <v>52.770258239291898</v>
      </c>
      <c r="CQ5" s="177">
        <v>36.3445503532581</v>
      </c>
      <c r="CR5" s="177">
        <v>41.212692605938699</v>
      </c>
      <c r="CS5" s="177">
        <v>55.3018239282395</v>
      </c>
      <c r="CT5" s="147">
        <v>28.54</v>
      </c>
      <c r="CU5" s="147">
        <v>31.48</v>
      </c>
      <c r="CV5" s="143">
        <v>28.311381295098499</v>
      </c>
      <c r="CW5" s="143">
        <v>26.947069507485899</v>
      </c>
      <c r="CX5" s="143">
        <v>41.820012647920798</v>
      </c>
      <c r="CY5" s="143">
        <v>18.715723391849501</v>
      </c>
      <c r="CZ5" s="143">
        <v>30.1061945982871</v>
      </c>
      <c r="DA5" s="143">
        <v>29.095917467070802</v>
      </c>
      <c r="DB5" s="147">
        <v>42.07</v>
      </c>
      <c r="DC5" s="147">
        <v>37.07</v>
      </c>
      <c r="DD5" s="147">
        <v>48.04</v>
      </c>
      <c r="DE5" s="147">
        <v>36.76</v>
      </c>
      <c r="DF5" s="147">
        <v>38.71</v>
      </c>
      <c r="DG5" s="147">
        <v>44.08</v>
      </c>
    </row>
    <row r="6" spans="1:111">
      <c r="A6" s="143">
        <v>2013</v>
      </c>
      <c r="B6" s="143">
        <v>62</v>
      </c>
      <c r="C6" s="143">
        <v>60.766870250005901</v>
      </c>
      <c r="D6" s="143">
        <v>62.0022721079851</v>
      </c>
      <c r="E6" s="143">
        <v>72.220634061643096</v>
      </c>
      <c r="F6" s="143">
        <v>61.120633720561003</v>
      </c>
      <c r="G6" s="143">
        <v>60.710354957457497</v>
      </c>
      <c r="H6" s="143">
        <v>54.590710801072703</v>
      </c>
      <c r="I6" s="143">
        <v>59.231481500319497</v>
      </c>
      <c r="J6" s="143">
        <v>57.4652753426478</v>
      </c>
      <c r="K6" s="143">
        <v>52.492721671130099</v>
      </c>
      <c r="L6" s="143">
        <v>59.6823886860684</v>
      </c>
      <c r="M6" s="143">
        <v>62.098502991312401</v>
      </c>
      <c r="N6" s="143">
        <v>62.262856157772603</v>
      </c>
      <c r="O6" s="143">
        <v>74</v>
      </c>
      <c r="P6" s="143">
        <v>70</v>
      </c>
      <c r="Q6" s="143">
        <v>43.97</v>
      </c>
      <c r="R6" s="143">
        <v>35.82</v>
      </c>
      <c r="S6" s="143">
        <v>62.02</v>
      </c>
      <c r="T6" s="143">
        <v>51.43</v>
      </c>
      <c r="U6" s="143">
        <v>47.16</v>
      </c>
      <c r="V6" s="143">
        <v>43.55</v>
      </c>
      <c r="W6" s="143">
        <v>39.36</v>
      </c>
      <c r="X6" s="143">
        <v>34.700000000000003</v>
      </c>
      <c r="Y6" s="143">
        <v>37.74</v>
      </c>
      <c r="Z6" s="143">
        <v>32.299999999999997</v>
      </c>
      <c r="AA6" s="143">
        <v>62</v>
      </c>
      <c r="AB6" s="143">
        <v>67</v>
      </c>
      <c r="AC6" s="143">
        <v>66</v>
      </c>
      <c r="AD6" s="143">
        <v>66</v>
      </c>
      <c r="AE6" s="143">
        <v>63</v>
      </c>
      <c r="AF6" s="143">
        <v>67</v>
      </c>
      <c r="AG6" s="143">
        <v>63</v>
      </c>
      <c r="AH6" s="143">
        <v>57</v>
      </c>
      <c r="AI6" s="143">
        <v>51</v>
      </c>
      <c r="AJ6" s="143">
        <v>59</v>
      </c>
      <c r="AK6" s="143">
        <v>59</v>
      </c>
      <c r="AL6" s="143">
        <v>43</v>
      </c>
      <c r="AM6" s="143">
        <v>59</v>
      </c>
      <c r="AN6" s="143">
        <v>43</v>
      </c>
      <c r="AO6" s="143">
        <v>50</v>
      </c>
      <c r="AP6" s="143">
        <v>36</v>
      </c>
      <c r="AQ6" s="143">
        <v>47.8</v>
      </c>
      <c r="AR6" s="143">
        <v>40</v>
      </c>
      <c r="AS6" s="143">
        <v>44</v>
      </c>
      <c r="AT6" s="143">
        <v>46.5</v>
      </c>
      <c r="AU6" s="177">
        <v>45.002076814149099</v>
      </c>
      <c r="AV6" s="177">
        <v>37.070739143129202</v>
      </c>
      <c r="AW6" s="143">
        <v>39.4</v>
      </c>
      <c r="AX6" s="143">
        <v>43</v>
      </c>
      <c r="AY6" s="143">
        <v>45.5</v>
      </c>
      <c r="AZ6" s="143">
        <v>37.799999999999997</v>
      </c>
      <c r="BA6" s="143">
        <v>37.799999999999997</v>
      </c>
      <c r="BB6" s="143">
        <v>75</v>
      </c>
      <c r="BC6" s="143">
        <v>60</v>
      </c>
      <c r="BD6" s="143">
        <v>42</v>
      </c>
      <c r="BE6" s="143">
        <v>53</v>
      </c>
      <c r="BF6" s="143">
        <v>63</v>
      </c>
      <c r="BG6" s="143">
        <v>68.599999999999994</v>
      </c>
      <c r="BH6" s="143">
        <v>74.900000000000006</v>
      </c>
      <c r="BI6" s="143">
        <v>74</v>
      </c>
      <c r="BJ6" s="143">
        <v>79</v>
      </c>
      <c r="BK6" s="143">
        <v>52.6</v>
      </c>
      <c r="BL6" s="143">
        <v>55.3</v>
      </c>
      <c r="BM6" s="143">
        <v>62.6</v>
      </c>
      <c r="BN6" s="143">
        <v>56</v>
      </c>
      <c r="BO6" s="143">
        <v>48</v>
      </c>
      <c r="BP6" s="143">
        <v>62</v>
      </c>
      <c r="BQ6" s="143">
        <v>54</v>
      </c>
      <c r="BR6" s="143">
        <v>47</v>
      </c>
      <c r="BS6" s="143">
        <v>60</v>
      </c>
      <c r="BT6" s="143">
        <v>62</v>
      </c>
      <c r="BU6" s="143">
        <v>46</v>
      </c>
      <c r="BV6" s="143">
        <v>57</v>
      </c>
      <c r="BW6" s="143">
        <v>45</v>
      </c>
      <c r="BX6" s="143">
        <v>49</v>
      </c>
      <c r="BY6" s="143">
        <v>45</v>
      </c>
      <c r="BZ6" s="143">
        <v>52</v>
      </c>
      <c r="CA6" s="143">
        <v>70</v>
      </c>
      <c r="CB6" s="177">
        <v>63.662888291555703</v>
      </c>
      <c r="CC6" s="177">
        <v>81.520805698095899</v>
      </c>
      <c r="CD6" s="177">
        <v>26.299226070199101</v>
      </c>
      <c r="CE6" s="177">
        <v>64.205550649568195</v>
      </c>
      <c r="CF6" s="177">
        <v>57.356330466372803</v>
      </c>
      <c r="CG6" s="177">
        <v>44.5233885857972</v>
      </c>
      <c r="CH6" s="177">
        <v>34.083795717236598</v>
      </c>
      <c r="CI6" s="177">
        <v>61.524276857435098</v>
      </c>
      <c r="CJ6" s="177">
        <v>74.489928226904595</v>
      </c>
      <c r="CK6" s="177">
        <v>61.146185124614</v>
      </c>
      <c r="CL6" s="177">
        <v>54.6526217633917</v>
      </c>
      <c r="CM6" s="177">
        <v>67.586275705784104</v>
      </c>
      <c r="CN6" s="177">
        <v>70.134181494448697</v>
      </c>
      <c r="CO6" s="177">
        <v>56.579260530872503</v>
      </c>
      <c r="CP6" s="177">
        <v>50.813439758993702</v>
      </c>
      <c r="CQ6" s="177">
        <v>40.826437100674802</v>
      </c>
      <c r="CR6" s="177">
        <v>40.0763769329198</v>
      </c>
      <c r="CS6" s="177">
        <v>63.627135671008197</v>
      </c>
      <c r="CT6" s="147">
        <v>28.7</v>
      </c>
      <c r="CU6" s="147">
        <v>30.67</v>
      </c>
      <c r="CV6" s="143">
        <v>29.696561958317599</v>
      </c>
      <c r="CW6" s="143">
        <v>25.709686114131301</v>
      </c>
      <c r="CX6" s="143">
        <v>41.991494124089101</v>
      </c>
      <c r="CY6" s="143">
        <v>19.429944740409201</v>
      </c>
      <c r="CZ6" s="143">
        <v>30.405280386549901</v>
      </c>
      <c r="DA6" s="143">
        <v>28.1317814884023</v>
      </c>
      <c r="DB6" s="147">
        <v>41.51</v>
      </c>
      <c r="DC6" s="147">
        <v>37.33</v>
      </c>
      <c r="DD6" s="147">
        <v>44.79</v>
      </c>
      <c r="DE6" s="147">
        <v>37.409999999999997</v>
      </c>
      <c r="DF6" s="147">
        <v>39.49</v>
      </c>
      <c r="DG6" s="147">
        <v>36.64</v>
      </c>
    </row>
    <row r="7" spans="1:111">
      <c r="A7" s="143">
        <v>2014</v>
      </c>
      <c r="B7" s="147">
        <v>52</v>
      </c>
      <c r="C7" s="143">
        <v>66.463157075563998</v>
      </c>
      <c r="D7" s="143">
        <v>63.2086392187149</v>
      </c>
      <c r="E7" s="143">
        <v>65.927909123017201</v>
      </c>
      <c r="F7" s="143">
        <v>64.965094582977699</v>
      </c>
      <c r="G7" s="143">
        <v>58.852200059675297</v>
      </c>
      <c r="H7" s="143">
        <v>53.3643349462046</v>
      </c>
      <c r="I7" s="143">
        <v>58.904746216511001</v>
      </c>
      <c r="J7" s="143">
        <v>59.101704543287099</v>
      </c>
      <c r="K7" s="143">
        <v>52.006715371233099</v>
      </c>
      <c r="L7" s="143">
        <v>61.965927382848797</v>
      </c>
      <c r="M7" s="143">
        <v>65.6803211903663</v>
      </c>
      <c r="N7" s="143">
        <v>63.792390942358601</v>
      </c>
      <c r="O7" s="143">
        <v>61.4677576621526</v>
      </c>
      <c r="P7" s="143">
        <v>65</v>
      </c>
      <c r="Q7" s="143">
        <v>46</v>
      </c>
      <c r="R7" s="143">
        <v>46</v>
      </c>
      <c r="S7" s="143">
        <v>57</v>
      </c>
      <c r="T7" s="143">
        <v>64</v>
      </c>
      <c r="U7" s="143">
        <v>63</v>
      </c>
      <c r="V7" s="143">
        <v>64</v>
      </c>
      <c r="W7" s="143">
        <v>57</v>
      </c>
      <c r="X7" s="143">
        <v>30</v>
      </c>
      <c r="Y7" s="143">
        <v>46</v>
      </c>
      <c r="Z7" s="143">
        <v>44</v>
      </c>
      <c r="AA7" s="143">
        <v>66</v>
      </c>
      <c r="AB7" s="143">
        <v>64</v>
      </c>
      <c r="AC7" s="143">
        <v>63</v>
      </c>
      <c r="AD7" s="143">
        <v>62</v>
      </c>
      <c r="AE7" s="143">
        <v>63</v>
      </c>
      <c r="AF7" s="143">
        <v>61</v>
      </c>
      <c r="AG7" s="143">
        <v>62</v>
      </c>
      <c r="AH7" s="143">
        <v>60</v>
      </c>
      <c r="AI7" s="143">
        <v>53</v>
      </c>
      <c r="AJ7" s="143">
        <v>62</v>
      </c>
      <c r="AK7" s="143">
        <v>63</v>
      </c>
      <c r="AL7" s="143">
        <v>49</v>
      </c>
      <c r="AM7" s="143">
        <v>62</v>
      </c>
      <c r="AN7" s="143">
        <v>46</v>
      </c>
      <c r="AO7" s="143">
        <v>51</v>
      </c>
      <c r="AP7" s="143">
        <v>40</v>
      </c>
      <c r="AQ7" s="143">
        <v>47</v>
      </c>
      <c r="AR7" s="143">
        <v>43</v>
      </c>
      <c r="AS7" s="143">
        <v>49</v>
      </c>
      <c r="AT7" s="143">
        <v>44.4</v>
      </c>
      <c r="AU7" s="177">
        <v>49.021460682679802</v>
      </c>
      <c r="AV7" s="177">
        <v>40.436835697968696</v>
      </c>
      <c r="AW7" s="143">
        <v>39</v>
      </c>
      <c r="AX7" s="143">
        <v>45</v>
      </c>
      <c r="AY7" s="143">
        <v>49</v>
      </c>
      <c r="AZ7" s="143">
        <v>40</v>
      </c>
      <c r="BA7" s="143">
        <v>41.4</v>
      </c>
      <c r="BB7" s="143">
        <v>71</v>
      </c>
      <c r="BC7" s="143">
        <v>53.8</v>
      </c>
      <c r="BD7" s="143">
        <v>37</v>
      </c>
      <c r="BE7" s="143">
        <v>48</v>
      </c>
      <c r="BF7" s="143">
        <v>53</v>
      </c>
      <c r="BG7" s="143">
        <v>65.3</v>
      </c>
      <c r="BH7" s="143">
        <v>64.3</v>
      </c>
      <c r="BI7" s="143">
        <v>67</v>
      </c>
      <c r="BJ7" s="143">
        <v>67.8</v>
      </c>
      <c r="BK7" s="143">
        <v>51.1</v>
      </c>
      <c r="BL7" s="143">
        <v>51.1</v>
      </c>
      <c r="BM7" s="143">
        <v>54.7</v>
      </c>
      <c r="BN7" s="143">
        <v>58</v>
      </c>
      <c r="BO7" s="143">
        <v>50</v>
      </c>
      <c r="BP7" s="143">
        <v>64</v>
      </c>
      <c r="BQ7" s="143">
        <v>56</v>
      </c>
      <c r="BR7" s="143">
        <v>52</v>
      </c>
      <c r="BS7" s="143">
        <v>56</v>
      </c>
      <c r="BT7" s="143">
        <v>56</v>
      </c>
      <c r="BU7" s="143">
        <v>44</v>
      </c>
      <c r="BV7" s="143">
        <v>54</v>
      </c>
      <c r="BW7" s="143">
        <v>46</v>
      </c>
      <c r="BX7" s="143">
        <v>53</v>
      </c>
      <c r="BY7" s="143">
        <v>48</v>
      </c>
      <c r="BZ7" s="143">
        <v>55</v>
      </c>
      <c r="CA7" s="143">
        <v>65</v>
      </c>
      <c r="CB7" s="177">
        <v>51.139283851817503</v>
      </c>
      <c r="CC7" s="177">
        <v>63.138295260087098</v>
      </c>
      <c r="CD7" s="177">
        <v>23.7847298583666</v>
      </c>
      <c r="CE7" s="177">
        <v>51.005568343837503</v>
      </c>
      <c r="CF7" s="177">
        <v>46.027199569178201</v>
      </c>
      <c r="CG7" s="177">
        <v>37.4763108624078</v>
      </c>
      <c r="CH7" s="177">
        <v>30.8391747302658</v>
      </c>
      <c r="CI7" s="177">
        <v>50.454318796306602</v>
      </c>
      <c r="CJ7" s="177">
        <v>57.976964452992299</v>
      </c>
      <c r="CK7" s="177">
        <v>48.970310788764699</v>
      </c>
      <c r="CL7" s="177">
        <v>47.258915690414398</v>
      </c>
      <c r="CM7" s="177">
        <v>53.335023253186101</v>
      </c>
      <c r="CN7" s="177">
        <v>54.313008273846499</v>
      </c>
      <c r="CO7" s="177">
        <v>50.176117649879799</v>
      </c>
      <c r="CP7" s="177">
        <v>46.528666839119197</v>
      </c>
      <c r="CQ7" s="177">
        <v>33.771485470477103</v>
      </c>
      <c r="CR7" s="177">
        <v>36.896365010079798</v>
      </c>
      <c r="CS7" s="177">
        <v>50.409957183576601</v>
      </c>
      <c r="CT7" s="147">
        <v>28.9</v>
      </c>
      <c r="CU7" s="147">
        <v>31.61</v>
      </c>
      <c r="CV7" s="143">
        <v>29.690074684671199</v>
      </c>
      <c r="CW7" s="143">
        <v>27.281936037998499</v>
      </c>
      <c r="CX7" s="143">
        <v>37.212822125566298</v>
      </c>
      <c r="CY7" s="143">
        <v>17.782753072629902</v>
      </c>
      <c r="CZ7" s="143">
        <v>31.787075523151799</v>
      </c>
      <c r="DA7" s="143">
        <v>29.545585623763301</v>
      </c>
      <c r="DB7" s="147">
        <v>48</v>
      </c>
      <c r="DC7" s="147">
        <v>38.89</v>
      </c>
      <c r="DD7" s="147">
        <v>57</v>
      </c>
      <c r="DE7" s="147">
        <v>38.04</v>
      </c>
      <c r="DF7" s="147">
        <v>38.76</v>
      </c>
      <c r="DG7" s="147">
        <v>38.229999999999997</v>
      </c>
    </row>
    <row r="8" spans="1:111">
      <c r="A8" s="143">
        <v>2015</v>
      </c>
      <c r="B8" s="143">
        <v>53</v>
      </c>
      <c r="C8" s="143">
        <v>57</v>
      </c>
      <c r="D8" s="143">
        <v>56.867365810665703</v>
      </c>
      <c r="E8" s="143">
        <v>69.321412858059503</v>
      </c>
      <c r="F8" s="143">
        <v>56.825472842736303</v>
      </c>
      <c r="G8" s="143">
        <v>54.710002934418704</v>
      </c>
      <c r="H8" s="143">
        <v>58</v>
      </c>
      <c r="I8" s="143">
        <v>55</v>
      </c>
      <c r="J8" s="143">
        <v>52.929031894340397</v>
      </c>
      <c r="K8" s="143">
        <v>46.675330063683298</v>
      </c>
      <c r="L8" s="143">
        <v>55.216707710603302</v>
      </c>
      <c r="M8" s="143">
        <v>58.155089817036703</v>
      </c>
      <c r="N8" s="143">
        <v>56.713595348018401</v>
      </c>
      <c r="O8" s="143">
        <v>61</v>
      </c>
      <c r="P8" s="143">
        <v>57</v>
      </c>
      <c r="Q8" s="143">
        <v>45</v>
      </c>
      <c r="R8" s="143">
        <v>44</v>
      </c>
      <c r="S8" s="143">
        <v>53</v>
      </c>
      <c r="T8" s="143">
        <v>57</v>
      </c>
      <c r="U8" s="143">
        <v>56</v>
      </c>
      <c r="V8" s="143">
        <v>54</v>
      </c>
      <c r="W8" s="143">
        <v>45</v>
      </c>
      <c r="X8" s="143">
        <v>30</v>
      </c>
      <c r="Y8" s="143">
        <v>41</v>
      </c>
      <c r="Z8" s="143">
        <v>38</v>
      </c>
      <c r="AA8" s="143">
        <v>57</v>
      </c>
      <c r="AB8" s="143">
        <v>58</v>
      </c>
      <c r="AC8" s="143">
        <v>58</v>
      </c>
      <c r="AD8" s="143">
        <v>60</v>
      </c>
      <c r="AE8" s="143">
        <v>57</v>
      </c>
      <c r="AF8" s="143">
        <v>58</v>
      </c>
      <c r="AG8" s="143">
        <v>54</v>
      </c>
      <c r="AH8" s="143">
        <v>53</v>
      </c>
      <c r="AI8" s="143">
        <v>45</v>
      </c>
      <c r="AJ8" s="143">
        <v>57</v>
      </c>
      <c r="AK8" s="143">
        <v>54</v>
      </c>
      <c r="AL8" s="143">
        <v>41</v>
      </c>
      <c r="AM8" s="143">
        <v>51</v>
      </c>
      <c r="AN8" s="143">
        <v>39</v>
      </c>
      <c r="AO8" s="143">
        <v>44</v>
      </c>
      <c r="AP8" s="143">
        <v>35</v>
      </c>
      <c r="AQ8" s="143">
        <v>39.9</v>
      </c>
      <c r="AR8" s="143">
        <v>37</v>
      </c>
      <c r="AS8" s="143">
        <v>40</v>
      </c>
      <c r="AT8" s="143">
        <v>41.3</v>
      </c>
      <c r="AU8" s="177">
        <v>37.101938388305499</v>
      </c>
      <c r="AV8" s="177">
        <v>32.778344489920798</v>
      </c>
      <c r="AW8" s="143">
        <v>32.1</v>
      </c>
      <c r="AX8" s="143">
        <v>35</v>
      </c>
      <c r="AY8" s="143">
        <v>39.6</v>
      </c>
      <c r="AZ8" s="143">
        <v>32.799999999999997</v>
      </c>
      <c r="BA8" s="143">
        <v>34.4</v>
      </c>
      <c r="BB8" s="143">
        <v>63</v>
      </c>
      <c r="BC8" s="143">
        <v>52.5</v>
      </c>
      <c r="BD8" s="143">
        <v>37</v>
      </c>
      <c r="BE8" s="143">
        <v>46</v>
      </c>
      <c r="BF8" s="143">
        <v>52.4</v>
      </c>
      <c r="BG8" s="143">
        <v>61.4</v>
      </c>
      <c r="BH8" s="143">
        <v>60.6</v>
      </c>
      <c r="BI8" s="143">
        <v>61.9</v>
      </c>
      <c r="BJ8" s="143">
        <v>61.2</v>
      </c>
      <c r="BK8" s="143">
        <v>46.9</v>
      </c>
      <c r="BL8" s="143">
        <v>48</v>
      </c>
      <c r="BM8" s="143">
        <v>53.9</v>
      </c>
      <c r="BN8" s="143">
        <v>48</v>
      </c>
      <c r="BO8" s="143">
        <v>41</v>
      </c>
      <c r="BP8" s="143">
        <v>54</v>
      </c>
      <c r="BQ8" s="143">
        <v>49</v>
      </c>
      <c r="BR8" s="143">
        <v>44</v>
      </c>
      <c r="BS8" s="143">
        <v>49</v>
      </c>
      <c r="BT8" s="143">
        <v>48</v>
      </c>
      <c r="BU8" s="143">
        <v>41</v>
      </c>
      <c r="BV8" s="143">
        <v>47</v>
      </c>
      <c r="BW8" s="143">
        <v>39</v>
      </c>
      <c r="BX8" s="143">
        <v>45</v>
      </c>
      <c r="BY8" s="143">
        <v>41</v>
      </c>
      <c r="BZ8" s="143">
        <v>46</v>
      </c>
      <c r="CA8" s="143">
        <v>57</v>
      </c>
      <c r="CB8" s="177">
        <v>46.622477566571099</v>
      </c>
      <c r="CC8" s="177">
        <v>60.114885769204299</v>
      </c>
      <c r="CD8" s="177">
        <v>22.697142427140399</v>
      </c>
      <c r="CE8" s="177">
        <v>48.658379138541299</v>
      </c>
      <c r="CF8" s="177">
        <v>44.569760368958399</v>
      </c>
      <c r="CG8" s="177">
        <v>36.030015521074198</v>
      </c>
      <c r="CH8" s="177">
        <v>27.9788876702954</v>
      </c>
      <c r="CI8" s="177">
        <v>47.578236594163002</v>
      </c>
      <c r="CJ8" s="177">
        <v>54.3912245693747</v>
      </c>
      <c r="CK8" s="177">
        <v>44.5912016115036</v>
      </c>
      <c r="CL8" s="177">
        <v>45.790808969551797</v>
      </c>
      <c r="CM8" s="177">
        <v>48.349242495188797</v>
      </c>
      <c r="CN8" s="177">
        <v>52.687482600885801</v>
      </c>
      <c r="CO8" s="177">
        <v>44.963563048418798</v>
      </c>
      <c r="CP8" s="177">
        <v>45.373438494364102</v>
      </c>
      <c r="CQ8" s="177">
        <v>30.361674707860001</v>
      </c>
      <c r="CR8" s="147">
        <v>36</v>
      </c>
      <c r="CS8" s="177">
        <v>45.738023461519902</v>
      </c>
      <c r="CT8" s="147">
        <v>24.86</v>
      </c>
      <c r="CU8" s="147">
        <v>26.45</v>
      </c>
      <c r="CV8" s="143">
        <v>25.3549550104876</v>
      </c>
      <c r="CW8" s="143">
        <v>27.118345550666898</v>
      </c>
      <c r="CX8" s="143">
        <v>34.904827788981102</v>
      </c>
      <c r="CY8" s="143">
        <v>17.5224129588977</v>
      </c>
      <c r="CZ8" s="143">
        <v>28.4860358340548</v>
      </c>
      <c r="DA8" s="143">
        <v>27.139416496966501</v>
      </c>
      <c r="DB8" s="147">
        <v>39</v>
      </c>
      <c r="DC8" s="147">
        <v>42</v>
      </c>
      <c r="DD8" s="147">
        <v>42</v>
      </c>
      <c r="DE8" s="147">
        <v>30</v>
      </c>
      <c r="DF8" s="147">
        <v>32</v>
      </c>
      <c r="DG8" s="147">
        <v>28</v>
      </c>
    </row>
    <row r="9" spans="1:111">
      <c r="A9" s="143">
        <v>2016</v>
      </c>
      <c r="B9" s="143">
        <v>45</v>
      </c>
      <c r="C9" s="143">
        <v>49.5236778388049</v>
      </c>
      <c r="D9" s="143">
        <v>49.510087373045401</v>
      </c>
      <c r="E9" s="143">
        <v>63.190828313228103</v>
      </c>
      <c r="F9" s="143">
        <v>49.166617555367601</v>
      </c>
      <c r="G9" s="143">
        <v>46.819345827849602</v>
      </c>
      <c r="H9" s="143">
        <v>46</v>
      </c>
      <c r="I9" s="143">
        <v>46</v>
      </c>
      <c r="J9" s="143">
        <v>47.947661710368997</v>
      </c>
      <c r="K9" s="143">
        <v>43</v>
      </c>
      <c r="L9" s="143">
        <v>49.594660760068898</v>
      </c>
      <c r="M9" s="143">
        <v>50.301224839901501</v>
      </c>
      <c r="N9" s="143">
        <v>50.127353031283597</v>
      </c>
      <c r="O9" s="143">
        <v>56</v>
      </c>
      <c r="P9" s="143">
        <v>49</v>
      </c>
      <c r="Q9" s="143">
        <v>39</v>
      </c>
      <c r="R9" s="143">
        <v>38</v>
      </c>
      <c r="S9" s="143">
        <v>44</v>
      </c>
      <c r="T9" s="143">
        <v>47</v>
      </c>
      <c r="U9" s="143">
        <v>47</v>
      </c>
      <c r="V9" s="143">
        <v>46</v>
      </c>
      <c r="W9" s="143">
        <v>43</v>
      </c>
      <c r="X9" s="143">
        <v>25</v>
      </c>
      <c r="Y9" s="143">
        <v>36</v>
      </c>
      <c r="Z9" s="143">
        <v>33</v>
      </c>
      <c r="AA9" s="143">
        <v>51</v>
      </c>
      <c r="AB9" s="143">
        <v>56</v>
      </c>
      <c r="AC9" s="143">
        <v>55</v>
      </c>
      <c r="AD9" s="143">
        <v>55</v>
      </c>
      <c r="AE9" s="143">
        <v>53</v>
      </c>
      <c r="AF9" s="143">
        <v>54</v>
      </c>
      <c r="AG9" s="143">
        <v>50</v>
      </c>
      <c r="AH9" s="143">
        <v>48</v>
      </c>
      <c r="AI9" s="143">
        <v>41</v>
      </c>
      <c r="AJ9" s="143">
        <v>50</v>
      </c>
      <c r="AK9" s="143">
        <v>49</v>
      </c>
      <c r="AL9" s="143">
        <v>35</v>
      </c>
      <c r="AM9" s="143">
        <v>48</v>
      </c>
      <c r="AN9" s="143">
        <v>36</v>
      </c>
      <c r="AO9" s="143">
        <v>42</v>
      </c>
      <c r="AP9" s="143">
        <v>30</v>
      </c>
      <c r="AQ9" s="143">
        <v>39.9</v>
      </c>
      <c r="AR9" s="143">
        <v>34</v>
      </c>
      <c r="AS9" s="143">
        <v>40</v>
      </c>
      <c r="AT9" s="143">
        <v>37.5</v>
      </c>
      <c r="AU9" s="177">
        <v>39.995950159460399</v>
      </c>
      <c r="AV9" s="177">
        <v>32.302412937236497</v>
      </c>
      <c r="AW9" s="143">
        <v>30.7</v>
      </c>
      <c r="AX9" s="143">
        <v>36</v>
      </c>
      <c r="AY9" s="143">
        <v>38.9</v>
      </c>
      <c r="AZ9" s="143">
        <v>31.4</v>
      </c>
      <c r="BA9" s="143">
        <v>32.700000000000003</v>
      </c>
      <c r="BB9" s="143">
        <v>52</v>
      </c>
      <c r="BC9" s="143">
        <v>45.3</v>
      </c>
      <c r="BD9" s="143">
        <v>34</v>
      </c>
      <c r="BE9" s="143">
        <v>40</v>
      </c>
      <c r="BF9" s="143">
        <v>45</v>
      </c>
      <c r="BG9" s="143">
        <v>51.3</v>
      </c>
      <c r="BH9" s="143">
        <v>51.1</v>
      </c>
      <c r="BI9" s="143">
        <v>50.5</v>
      </c>
      <c r="BJ9" s="143">
        <v>53.8</v>
      </c>
      <c r="BK9" s="143">
        <v>41.9</v>
      </c>
      <c r="BL9" s="143">
        <v>40.5</v>
      </c>
      <c r="BM9" s="143">
        <v>45.5</v>
      </c>
      <c r="BN9" s="143">
        <v>43</v>
      </c>
      <c r="BO9" s="143">
        <v>39</v>
      </c>
      <c r="BP9" s="143">
        <v>47</v>
      </c>
      <c r="BQ9" s="143">
        <v>44</v>
      </c>
      <c r="BR9" s="143">
        <v>39</v>
      </c>
      <c r="BS9" s="143">
        <v>43</v>
      </c>
      <c r="BT9" s="143">
        <v>45</v>
      </c>
      <c r="BU9" s="143">
        <v>37</v>
      </c>
      <c r="BV9" s="143">
        <v>42</v>
      </c>
      <c r="BW9" s="143">
        <v>35</v>
      </c>
      <c r="BX9" s="143">
        <v>40</v>
      </c>
      <c r="BY9" s="143">
        <v>36</v>
      </c>
      <c r="BZ9" s="143">
        <v>41</v>
      </c>
      <c r="CA9" s="143">
        <v>54</v>
      </c>
      <c r="CB9" s="177">
        <v>47.916554225243203</v>
      </c>
      <c r="CC9" s="177">
        <v>59.025300896686097</v>
      </c>
      <c r="CD9" s="177">
        <v>21.105104902312601</v>
      </c>
      <c r="CE9" s="177">
        <v>48.675917711509904</v>
      </c>
      <c r="CF9" s="177">
        <v>45.0596745484888</v>
      </c>
      <c r="CG9" s="177">
        <v>35.034564753814102</v>
      </c>
      <c r="CH9" s="177">
        <v>27.650701593220699</v>
      </c>
      <c r="CI9" s="177">
        <v>43.788090942340197</v>
      </c>
      <c r="CJ9" s="177">
        <v>52.2731152935051</v>
      </c>
      <c r="CK9" s="177">
        <v>44.086323968501503</v>
      </c>
      <c r="CL9" s="177">
        <v>42.057043616663599</v>
      </c>
      <c r="CM9" s="177">
        <v>48.819484010350003</v>
      </c>
      <c r="CN9" s="177">
        <v>51.315659010009497</v>
      </c>
      <c r="CO9" s="177">
        <v>43.3502352969386</v>
      </c>
      <c r="CP9" s="177">
        <v>39.960482110262603</v>
      </c>
      <c r="CQ9" s="177">
        <v>32.068049209254902</v>
      </c>
      <c r="CR9" s="147">
        <v>38.200000000000003</v>
      </c>
      <c r="CS9" s="177">
        <v>45.204150352712297</v>
      </c>
      <c r="CT9" s="147">
        <v>24.2</v>
      </c>
      <c r="CU9" s="147">
        <v>26.42</v>
      </c>
      <c r="CV9" s="143">
        <v>25.608476885972799</v>
      </c>
      <c r="CW9" s="143">
        <v>23.021273093141001</v>
      </c>
      <c r="CX9" s="143">
        <v>32.8119111356811</v>
      </c>
      <c r="CY9" s="143">
        <v>16.430921084302302</v>
      </c>
      <c r="CZ9" s="143">
        <v>27.228893717669301</v>
      </c>
      <c r="DA9" s="143">
        <v>25.712471934698598</v>
      </c>
      <c r="DB9" s="147">
        <v>37</v>
      </c>
      <c r="DC9" s="147">
        <v>39</v>
      </c>
      <c r="DD9" s="147">
        <v>44</v>
      </c>
      <c r="DE9" s="147">
        <v>27</v>
      </c>
      <c r="DF9" s="147">
        <v>30</v>
      </c>
      <c r="DG9" s="147">
        <v>25</v>
      </c>
    </row>
    <row r="10" spans="1:111">
      <c r="A10" s="143">
        <v>2017</v>
      </c>
      <c r="B10" s="143">
        <v>39</v>
      </c>
      <c r="C10" s="143">
        <v>40</v>
      </c>
      <c r="D10" s="143">
        <v>45.778851419322599</v>
      </c>
      <c r="E10" s="143">
        <v>62.101777533373401</v>
      </c>
      <c r="F10" s="143">
        <v>47.207909588027803</v>
      </c>
      <c r="G10" s="143">
        <v>42.415517758329997</v>
      </c>
      <c r="H10" s="143">
        <v>39</v>
      </c>
      <c r="I10" s="143">
        <v>38.987275399169199</v>
      </c>
      <c r="J10" s="143">
        <v>48.836049354354401</v>
      </c>
      <c r="K10" s="143">
        <v>43</v>
      </c>
      <c r="L10" s="143">
        <v>54</v>
      </c>
      <c r="M10" s="143">
        <v>52</v>
      </c>
      <c r="N10" s="143">
        <v>48</v>
      </c>
      <c r="O10" s="143">
        <v>55</v>
      </c>
      <c r="P10" s="143">
        <v>45</v>
      </c>
      <c r="Q10" s="143">
        <v>37</v>
      </c>
      <c r="R10" s="143">
        <v>38</v>
      </c>
      <c r="S10" s="143">
        <v>42</v>
      </c>
      <c r="T10" s="143">
        <v>42</v>
      </c>
      <c r="U10" s="143">
        <v>45</v>
      </c>
      <c r="V10" s="143">
        <v>42</v>
      </c>
      <c r="W10" s="143">
        <v>42</v>
      </c>
      <c r="X10" s="143">
        <v>25</v>
      </c>
      <c r="Y10" s="143">
        <v>33</v>
      </c>
      <c r="Z10" s="143">
        <v>33</v>
      </c>
      <c r="AA10" s="143">
        <v>51</v>
      </c>
      <c r="AB10" s="143">
        <v>61</v>
      </c>
      <c r="AC10" s="143">
        <v>58</v>
      </c>
      <c r="AD10" s="143">
        <v>58</v>
      </c>
      <c r="AE10" s="143">
        <v>56</v>
      </c>
      <c r="AF10" s="143">
        <v>58</v>
      </c>
      <c r="AG10" s="143">
        <v>57</v>
      </c>
      <c r="AH10" s="143">
        <v>46</v>
      </c>
      <c r="AI10" s="143">
        <v>42</v>
      </c>
      <c r="AJ10" s="143">
        <v>48</v>
      </c>
      <c r="AK10" s="143">
        <v>49</v>
      </c>
      <c r="AL10" s="143">
        <v>34</v>
      </c>
      <c r="AM10" s="143">
        <v>51</v>
      </c>
      <c r="AN10" s="143">
        <v>37</v>
      </c>
      <c r="AO10" s="143">
        <v>42</v>
      </c>
      <c r="AP10" s="143">
        <v>29</v>
      </c>
      <c r="AQ10" s="143">
        <v>40.9</v>
      </c>
      <c r="AR10" s="143">
        <v>34</v>
      </c>
      <c r="AS10" s="143">
        <v>38</v>
      </c>
      <c r="AT10" s="143">
        <v>38.200000000000003</v>
      </c>
      <c r="AU10" s="177">
        <v>42.137037032283502</v>
      </c>
      <c r="AV10" s="177">
        <v>33.806994495263702</v>
      </c>
      <c r="AW10" s="143">
        <v>33.4</v>
      </c>
      <c r="AX10" s="143">
        <v>38</v>
      </c>
      <c r="AY10" s="143">
        <v>40.799999999999997</v>
      </c>
      <c r="AZ10" s="143">
        <v>34.5</v>
      </c>
      <c r="BA10" s="143">
        <v>33.6</v>
      </c>
      <c r="BB10" s="143">
        <v>51</v>
      </c>
      <c r="BC10" s="143">
        <v>44.3</v>
      </c>
      <c r="BD10" s="143">
        <v>32</v>
      </c>
      <c r="BE10" s="143">
        <v>38</v>
      </c>
      <c r="BF10" s="143">
        <v>43.9</v>
      </c>
      <c r="BG10" s="143">
        <v>50.4</v>
      </c>
      <c r="BH10" s="143">
        <v>47.3</v>
      </c>
      <c r="BI10" s="143">
        <v>48.2</v>
      </c>
      <c r="BJ10" s="143">
        <v>50.6</v>
      </c>
      <c r="BK10" s="143">
        <v>40.299999999999997</v>
      </c>
      <c r="BL10" s="143">
        <v>39.700000000000003</v>
      </c>
      <c r="BM10" s="143">
        <v>42.4</v>
      </c>
      <c r="BN10" s="143">
        <v>43</v>
      </c>
      <c r="BO10" s="143">
        <v>39</v>
      </c>
      <c r="BP10" s="143">
        <v>48</v>
      </c>
      <c r="BQ10" s="143">
        <v>43</v>
      </c>
      <c r="BR10" s="143">
        <v>38</v>
      </c>
      <c r="BS10" s="143">
        <v>43</v>
      </c>
      <c r="BT10" s="143">
        <v>42</v>
      </c>
      <c r="BU10" s="143">
        <v>33</v>
      </c>
      <c r="BV10" s="143">
        <v>40</v>
      </c>
      <c r="BW10" s="143">
        <v>34</v>
      </c>
      <c r="BX10" s="143">
        <v>39</v>
      </c>
      <c r="BY10" s="143">
        <v>33</v>
      </c>
      <c r="BZ10" s="143">
        <v>40</v>
      </c>
      <c r="CA10" s="143">
        <v>45</v>
      </c>
      <c r="CB10" s="177">
        <v>43.769530709568102</v>
      </c>
      <c r="CC10" s="177">
        <v>54.7380496235686</v>
      </c>
      <c r="CD10" s="177">
        <v>22.112397672661999</v>
      </c>
      <c r="CE10" s="177">
        <v>43.4859460907469</v>
      </c>
      <c r="CF10" s="177">
        <v>43.2733190329119</v>
      </c>
      <c r="CG10" s="177">
        <v>34.528518127876197</v>
      </c>
      <c r="CH10" s="177">
        <v>24.5536105552581</v>
      </c>
      <c r="CI10" s="177">
        <v>40.260901628604998</v>
      </c>
      <c r="CJ10" s="177">
        <v>47.796230548208896</v>
      </c>
      <c r="CK10" s="177">
        <v>43.704191709071502</v>
      </c>
      <c r="CL10" s="177">
        <v>36.4709868560752</v>
      </c>
      <c r="CM10" s="177">
        <v>43.527778587438597</v>
      </c>
      <c r="CN10" s="177">
        <v>48.696269325194599</v>
      </c>
      <c r="CO10" s="177">
        <v>37.577193273335901</v>
      </c>
      <c r="CP10" s="177">
        <v>36.528081677369698</v>
      </c>
      <c r="CQ10" s="177">
        <v>31.938431953121899</v>
      </c>
      <c r="CR10" s="147">
        <v>32.700000000000003</v>
      </c>
      <c r="CS10" s="177">
        <v>39.602289203024</v>
      </c>
      <c r="CT10" s="147">
        <v>24.75</v>
      </c>
      <c r="CU10" s="147">
        <v>25.16</v>
      </c>
      <c r="CV10" s="143">
        <v>24.4056334789978</v>
      </c>
      <c r="CW10" s="143">
        <v>22.968307416003299</v>
      </c>
      <c r="CX10" s="143">
        <v>33.238724600910501</v>
      </c>
      <c r="CY10" s="143">
        <v>16.229322462684099</v>
      </c>
      <c r="CZ10" s="143">
        <v>27.665298322562801</v>
      </c>
      <c r="DA10" s="143">
        <v>26.711521733008102</v>
      </c>
      <c r="DB10" s="147">
        <v>32</v>
      </c>
      <c r="DC10" s="147">
        <v>40</v>
      </c>
      <c r="DD10" s="147">
        <v>33</v>
      </c>
      <c r="DE10" s="147">
        <v>30</v>
      </c>
      <c r="DF10" s="147">
        <v>30</v>
      </c>
      <c r="DG10" s="147">
        <v>24</v>
      </c>
    </row>
    <row r="11" spans="1:111">
      <c r="A11" s="143">
        <v>2018</v>
      </c>
      <c r="B11" s="143">
        <v>36</v>
      </c>
      <c r="C11" s="143">
        <v>43</v>
      </c>
      <c r="D11" s="143">
        <v>43.683470650528797</v>
      </c>
      <c r="E11" s="143">
        <v>58.305864000661202</v>
      </c>
      <c r="F11" s="143">
        <v>52.9</v>
      </c>
      <c r="G11" s="143">
        <v>42</v>
      </c>
      <c r="H11" s="143">
        <v>41</v>
      </c>
      <c r="I11" s="143">
        <v>45.865171465984901</v>
      </c>
      <c r="J11" s="143">
        <v>50</v>
      </c>
      <c r="K11" s="143">
        <v>39.659466503213103</v>
      </c>
      <c r="L11" s="143">
        <v>49</v>
      </c>
      <c r="M11" s="143">
        <v>54</v>
      </c>
      <c r="N11" s="143">
        <v>47</v>
      </c>
      <c r="O11" s="143">
        <v>53</v>
      </c>
      <c r="P11" s="143">
        <v>40</v>
      </c>
      <c r="Q11" s="143">
        <v>33</v>
      </c>
      <c r="R11" s="143">
        <v>30</v>
      </c>
      <c r="S11" s="143">
        <v>39</v>
      </c>
      <c r="T11" s="143">
        <v>36</v>
      </c>
      <c r="U11" s="143">
        <v>42</v>
      </c>
      <c r="V11" s="143">
        <v>34</v>
      </c>
      <c r="W11" s="143">
        <v>33</v>
      </c>
      <c r="X11" s="143">
        <v>22</v>
      </c>
      <c r="Y11" s="143">
        <v>29</v>
      </c>
      <c r="Z11" s="143">
        <v>28</v>
      </c>
      <c r="AA11" s="143">
        <v>44</v>
      </c>
      <c r="AB11" s="143">
        <v>44</v>
      </c>
      <c r="AC11" s="143">
        <v>51</v>
      </c>
      <c r="AD11" s="143">
        <v>53</v>
      </c>
      <c r="AE11" s="143">
        <v>49</v>
      </c>
      <c r="AF11" s="143">
        <v>50</v>
      </c>
      <c r="AG11" s="143">
        <v>49</v>
      </c>
      <c r="AH11" s="143">
        <v>43</v>
      </c>
      <c r="AI11" s="143">
        <v>36</v>
      </c>
      <c r="AJ11" s="143">
        <v>44</v>
      </c>
      <c r="AK11" s="143">
        <v>44</v>
      </c>
      <c r="AL11" s="143">
        <v>30</v>
      </c>
      <c r="AM11" s="143">
        <v>43</v>
      </c>
      <c r="AN11" s="143">
        <v>30</v>
      </c>
      <c r="AO11" s="143">
        <v>34</v>
      </c>
      <c r="AP11" s="143">
        <v>24</v>
      </c>
      <c r="AQ11" s="143">
        <v>30.4</v>
      </c>
      <c r="AR11" s="143">
        <v>26</v>
      </c>
      <c r="AS11" s="143">
        <v>31</v>
      </c>
      <c r="AT11" s="143">
        <v>30.9</v>
      </c>
      <c r="AU11" s="177">
        <v>35.9</v>
      </c>
      <c r="AV11" s="177">
        <v>27.1416</v>
      </c>
      <c r="AW11" s="143">
        <v>28.3</v>
      </c>
      <c r="AX11" s="143">
        <v>31</v>
      </c>
      <c r="AY11" s="143">
        <v>32</v>
      </c>
      <c r="AZ11" s="143">
        <v>27.3</v>
      </c>
      <c r="BA11" s="143">
        <v>26.3</v>
      </c>
      <c r="BB11" s="143">
        <v>44</v>
      </c>
      <c r="BC11" s="143">
        <v>36</v>
      </c>
      <c r="BD11" s="143">
        <v>29</v>
      </c>
      <c r="BE11" s="143">
        <v>34</v>
      </c>
      <c r="BF11" s="143">
        <v>41.4</v>
      </c>
      <c r="BG11" s="143">
        <v>41.8</v>
      </c>
      <c r="BH11" s="143">
        <v>44.1</v>
      </c>
      <c r="BI11" s="143">
        <v>43.4</v>
      </c>
      <c r="BJ11" s="143">
        <v>45.7</v>
      </c>
      <c r="BK11" s="143">
        <v>33</v>
      </c>
      <c r="BL11" s="143">
        <v>33.700000000000003</v>
      </c>
      <c r="BM11" s="143">
        <v>38.299999999999997</v>
      </c>
      <c r="BN11" s="143">
        <v>36</v>
      </c>
      <c r="BO11" s="143">
        <v>32</v>
      </c>
      <c r="BP11" s="143">
        <v>40</v>
      </c>
      <c r="BQ11" s="143">
        <v>36</v>
      </c>
      <c r="BR11" s="143">
        <v>33</v>
      </c>
      <c r="BS11" s="143">
        <v>37</v>
      </c>
      <c r="BT11" s="143">
        <v>37</v>
      </c>
      <c r="BU11" s="143">
        <v>28</v>
      </c>
      <c r="BV11" s="143">
        <v>34</v>
      </c>
      <c r="BW11" s="143">
        <v>28</v>
      </c>
      <c r="BX11" s="143">
        <v>34</v>
      </c>
      <c r="BY11" s="143">
        <v>29</v>
      </c>
      <c r="BZ11" s="143">
        <v>34</v>
      </c>
      <c r="CA11" s="143">
        <v>40</v>
      </c>
      <c r="CB11" s="177">
        <v>38.5342501250691</v>
      </c>
      <c r="CC11" s="177">
        <v>45.111766150822902</v>
      </c>
      <c r="CD11" s="177">
        <v>21.732802500485601</v>
      </c>
      <c r="CE11" s="147">
        <v>36</v>
      </c>
      <c r="CF11" s="177">
        <v>37.351108708606802</v>
      </c>
      <c r="CG11" s="177">
        <v>31.875336776496201</v>
      </c>
      <c r="CH11" s="177">
        <v>26.6921829820756</v>
      </c>
      <c r="CI11" s="177">
        <v>34.718591628806102</v>
      </c>
      <c r="CJ11" s="177">
        <v>39.156282406667302</v>
      </c>
      <c r="CK11" s="177">
        <v>37.3246506729662</v>
      </c>
      <c r="CL11" s="177">
        <v>34.807632340459897</v>
      </c>
      <c r="CM11" s="177">
        <v>36.695125227373602</v>
      </c>
      <c r="CN11" s="177">
        <v>41.460017991770101</v>
      </c>
      <c r="CO11" s="177">
        <v>34.532554604345997</v>
      </c>
      <c r="CP11" s="177">
        <v>33.186140426196097</v>
      </c>
      <c r="CQ11" s="177">
        <v>28.127490022742901</v>
      </c>
      <c r="CR11" s="147">
        <v>33.299999999999997</v>
      </c>
      <c r="CS11" s="177">
        <v>35.382989053106698</v>
      </c>
      <c r="CT11" s="147">
        <v>24.08</v>
      </c>
      <c r="CU11" s="147">
        <v>23.84</v>
      </c>
      <c r="CV11" s="143">
        <v>22.806700704882498</v>
      </c>
      <c r="CW11" s="143">
        <v>23.2280786076191</v>
      </c>
      <c r="CX11" s="143">
        <v>27.319934711538998</v>
      </c>
      <c r="CY11" s="143">
        <v>16.265715363212301</v>
      </c>
      <c r="CZ11" s="143">
        <v>24.681098582747701</v>
      </c>
      <c r="DA11" s="143">
        <v>25.263324249304699</v>
      </c>
      <c r="DB11" s="147">
        <v>32</v>
      </c>
      <c r="DC11" s="147">
        <v>35</v>
      </c>
      <c r="DD11" s="147">
        <v>28</v>
      </c>
      <c r="DE11" s="147">
        <v>32</v>
      </c>
      <c r="DF11" s="147">
        <v>31</v>
      </c>
      <c r="DG11" s="147">
        <v>26</v>
      </c>
    </row>
    <row r="12" spans="1:111">
      <c r="A12" s="143">
        <v>2019</v>
      </c>
      <c r="B12" s="143">
        <v>35</v>
      </c>
      <c r="C12" s="143">
        <v>40</v>
      </c>
      <c r="D12" s="143">
        <v>40.952434457405097</v>
      </c>
      <c r="E12" s="143">
        <v>58.087392326761801</v>
      </c>
      <c r="F12" s="143">
        <v>43.683419313105198</v>
      </c>
      <c r="G12" s="143">
        <v>39</v>
      </c>
      <c r="H12" s="143">
        <v>37</v>
      </c>
      <c r="I12" s="143">
        <v>45.9526063220491</v>
      </c>
      <c r="J12" s="143">
        <v>44</v>
      </c>
      <c r="K12" s="143">
        <v>39.5</v>
      </c>
      <c r="L12" s="143">
        <v>43</v>
      </c>
      <c r="M12" s="143">
        <v>44.2</v>
      </c>
      <c r="N12" s="143">
        <v>41</v>
      </c>
      <c r="O12" s="143">
        <v>47</v>
      </c>
      <c r="P12" s="143">
        <v>38</v>
      </c>
      <c r="Q12" s="143">
        <v>29</v>
      </c>
      <c r="R12" s="143">
        <v>28</v>
      </c>
      <c r="S12" s="143">
        <v>35</v>
      </c>
      <c r="T12" s="143">
        <v>32</v>
      </c>
      <c r="U12" s="143">
        <v>38</v>
      </c>
      <c r="V12" s="143">
        <v>32</v>
      </c>
      <c r="W12" s="143">
        <v>33</v>
      </c>
      <c r="X12" s="143">
        <v>20</v>
      </c>
      <c r="Y12" s="143">
        <v>27</v>
      </c>
      <c r="Z12" s="143">
        <v>25</v>
      </c>
      <c r="AA12" s="143">
        <v>44</v>
      </c>
      <c r="AB12" s="143">
        <v>53</v>
      </c>
      <c r="AC12" s="143">
        <v>49</v>
      </c>
      <c r="AD12" s="143">
        <v>52</v>
      </c>
      <c r="AE12" s="143">
        <v>47</v>
      </c>
      <c r="AF12" s="143">
        <v>50</v>
      </c>
      <c r="AG12" s="143">
        <v>49</v>
      </c>
      <c r="AH12" s="143">
        <v>43</v>
      </c>
      <c r="AI12" s="143">
        <v>41</v>
      </c>
      <c r="AJ12" s="143">
        <v>42</v>
      </c>
      <c r="AK12" s="143">
        <v>43</v>
      </c>
      <c r="AL12" s="143">
        <v>35</v>
      </c>
      <c r="AM12" s="143">
        <v>43</v>
      </c>
      <c r="AN12" s="143">
        <v>42</v>
      </c>
      <c r="AO12" s="143">
        <v>35</v>
      </c>
      <c r="AP12" s="143">
        <v>24</v>
      </c>
      <c r="AQ12" s="143">
        <v>32.799999999999997</v>
      </c>
      <c r="AR12" s="143">
        <v>27</v>
      </c>
      <c r="AS12" s="143">
        <v>30</v>
      </c>
      <c r="AT12" s="143">
        <v>32.700000000000003</v>
      </c>
      <c r="AU12" s="177">
        <v>35</v>
      </c>
      <c r="AV12" s="177">
        <v>40</v>
      </c>
      <c r="AW12" s="143">
        <v>24.8</v>
      </c>
      <c r="AX12" s="143">
        <v>28</v>
      </c>
      <c r="AY12" s="143">
        <v>32</v>
      </c>
      <c r="AZ12" s="143">
        <v>26.6</v>
      </c>
      <c r="BA12" s="143">
        <v>26.6</v>
      </c>
      <c r="BB12" s="143">
        <v>43</v>
      </c>
      <c r="BC12" s="143">
        <v>37.299999999999997</v>
      </c>
      <c r="BD12" s="143">
        <v>29</v>
      </c>
      <c r="BE12" s="143">
        <v>35</v>
      </c>
      <c r="BF12" s="143">
        <v>41</v>
      </c>
      <c r="BG12" s="143">
        <v>41.8</v>
      </c>
      <c r="BH12" s="143">
        <v>46.8</v>
      </c>
      <c r="BI12" s="143">
        <v>43.6</v>
      </c>
      <c r="BJ12" s="143">
        <v>46.2</v>
      </c>
      <c r="BK12" s="143">
        <v>33.200000000000003</v>
      </c>
      <c r="BL12" s="143">
        <v>36</v>
      </c>
      <c r="BM12" s="143">
        <v>42</v>
      </c>
      <c r="BN12" s="143">
        <v>38</v>
      </c>
      <c r="BO12" s="143">
        <v>32</v>
      </c>
      <c r="BP12" s="143">
        <v>43</v>
      </c>
      <c r="BQ12" s="143">
        <v>37</v>
      </c>
      <c r="BR12" s="143">
        <v>33</v>
      </c>
      <c r="BS12" s="143">
        <v>39</v>
      </c>
      <c r="BT12" s="143">
        <v>38</v>
      </c>
      <c r="BU12" s="143">
        <v>28</v>
      </c>
      <c r="BV12" s="143">
        <v>38</v>
      </c>
      <c r="BW12" s="143">
        <v>28</v>
      </c>
      <c r="BX12" s="143">
        <v>33</v>
      </c>
      <c r="BY12" s="143">
        <v>30</v>
      </c>
      <c r="BZ12" s="143">
        <v>35</v>
      </c>
      <c r="CA12" s="143">
        <v>38</v>
      </c>
      <c r="CB12" s="177">
        <v>35.078159966455701</v>
      </c>
      <c r="CC12" s="177">
        <v>42.5263817228928</v>
      </c>
      <c r="CD12" s="177">
        <v>19.047194532844902</v>
      </c>
      <c r="CE12" s="147">
        <v>29.6</v>
      </c>
      <c r="CF12" s="177">
        <v>34.114377690316601</v>
      </c>
      <c r="CG12" s="177">
        <v>28.665139878030899</v>
      </c>
      <c r="CH12" s="177">
        <v>23.971237258265901</v>
      </c>
      <c r="CI12" s="177">
        <v>31.499860357577099</v>
      </c>
      <c r="CJ12" s="177">
        <v>37.127861922225698</v>
      </c>
      <c r="CK12" s="177">
        <v>34.855677857852399</v>
      </c>
      <c r="CL12" s="177">
        <v>32.694409116351601</v>
      </c>
      <c r="CM12" s="177">
        <v>33.850187475577201</v>
      </c>
      <c r="CN12" s="177">
        <v>39.54804056463</v>
      </c>
      <c r="CO12" s="177">
        <v>33.313915950871298</v>
      </c>
      <c r="CP12" s="177">
        <v>32.836903686848601</v>
      </c>
      <c r="CQ12" s="177">
        <v>25.1951195010422</v>
      </c>
      <c r="CR12" s="147">
        <v>32.1</v>
      </c>
      <c r="CS12" s="177">
        <v>32.612506959461797</v>
      </c>
      <c r="CT12" s="147">
        <v>26</v>
      </c>
      <c r="CU12" s="147">
        <v>21</v>
      </c>
      <c r="CV12" s="143">
        <v>22.761991153786301</v>
      </c>
      <c r="CW12" s="143">
        <v>21.1622117803187</v>
      </c>
      <c r="CX12" s="143">
        <v>26.061397166783401</v>
      </c>
      <c r="CY12" s="143">
        <v>13.921651202909301</v>
      </c>
      <c r="CZ12" s="143">
        <v>26.548745192162698</v>
      </c>
      <c r="DA12" s="143">
        <v>24.4335959388563</v>
      </c>
      <c r="DB12" s="147">
        <v>27</v>
      </c>
      <c r="DC12" s="147">
        <v>24</v>
      </c>
      <c r="DD12" s="147">
        <v>21</v>
      </c>
      <c r="DE12" s="147">
        <v>23</v>
      </c>
      <c r="DF12" s="147">
        <v>26</v>
      </c>
      <c r="DG12" s="147">
        <v>31</v>
      </c>
    </row>
    <row r="13" spans="1:111">
      <c r="A13" s="143">
        <v>2020</v>
      </c>
      <c r="B13" s="143">
        <v>32</v>
      </c>
      <c r="C13" s="143">
        <v>31</v>
      </c>
      <c r="D13" s="143">
        <v>34.640973786676703</v>
      </c>
      <c r="E13" s="167">
        <v>50.797269556577902</v>
      </c>
      <c r="F13" s="167">
        <v>40</v>
      </c>
      <c r="G13" s="167">
        <v>33</v>
      </c>
      <c r="H13" s="167">
        <v>34</v>
      </c>
      <c r="I13" s="167">
        <v>40.390644695925602</v>
      </c>
      <c r="J13" s="167">
        <v>42</v>
      </c>
      <c r="K13" s="167">
        <v>33</v>
      </c>
      <c r="L13" s="167">
        <v>36</v>
      </c>
      <c r="M13" s="167">
        <v>38</v>
      </c>
      <c r="N13" s="167">
        <v>35</v>
      </c>
      <c r="O13" s="167">
        <v>45</v>
      </c>
      <c r="P13" s="147">
        <v>30</v>
      </c>
      <c r="Q13" s="143">
        <v>23</v>
      </c>
      <c r="R13" s="143">
        <v>23</v>
      </c>
      <c r="S13" s="143">
        <v>28</v>
      </c>
      <c r="T13" s="147">
        <v>26</v>
      </c>
      <c r="U13" s="143">
        <v>28</v>
      </c>
      <c r="V13" s="143">
        <v>26</v>
      </c>
      <c r="W13" s="143">
        <v>26</v>
      </c>
      <c r="X13" s="143">
        <v>17</v>
      </c>
      <c r="Y13" s="143">
        <v>25</v>
      </c>
      <c r="Z13" s="143">
        <v>20</v>
      </c>
      <c r="AA13" s="143">
        <v>36</v>
      </c>
      <c r="AB13" s="143">
        <v>48</v>
      </c>
      <c r="AC13" s="143">
        <v>47</v>
      </c>
      <c r="AD13" s="143">
        <v>46</v>
      </c>
      <c r="AE13" s="143">
        <v>43</v>
      </c>
      <c r="AF13" s="143">
        <v>49</v>
      </c>
      <c r="AG13" s="143">
        <v>48</v>
      </c>
      <c r="AH13" s="143">
        <v>39</v>
      </c>
      <c r="AI13" s="143">
        <v>37</v>
      </c>
      <c r="AJ13" s="143">
        <v>36</v>
      </c>
      <c r="AK13" s="143">
        <v>35</v>
      </c>
      <c r="AL13" s="143">
        <v>33</v>
      </c>
      <c r="AM13" s="143">
        <v>35</v>
      </c>
      <c r="AN13" s="143">
        <v>34</v>
      </c>
      <c r="AO13" s="143">
        <v>36</v>
      </c>
      <c r="AP13" s="143">
        <v>20</v>
      </c>
      <c r="AQ13" s="143">
        <v>29.6</v>
      </c>
      <c r="AR13" s="143">
        <v>23</v>
      </c>
      <c r="AS13" s="143">
        <v>27</v>
      </c>
      <c r="AT13" s="143">
        <v>27.8</v>
      </c>
      <c r="AU13" s="177">
        <v>30</v>
      </c>
      <c r="AV13" s="177">
        <v>32</v>
      </c>
      <c r="AW13" s="143">
        <v>21.2</v>
      </c>
      <c r="AX13" s="143">
        <v>25</v>
      </c>
      <c r="AY13" s="143">
        <v>27.3</v>
      </c>
      <c r="AZ13" s="143">
        <v>23</v>
      </c>
      <c r="BA13" s="143">
        <v>23.8</v>
      </c>
      <c r="BB13" s="143">
        <v>37</v>
      </c>
      <c r="BC13" s="143">
        <v>32.700000000000003</v>
      </c>
      <c r="BD13" s="143">
        <v>33</v>
      </c>
      <c r="BE13" s="143">
        <v>41</v>
      </c>
      <c r="BF13" s="143">
        <v>35</v>
      </c>
      <c r="BG13" s="143">
        <v>37</v>
      </c>
      <c r="BH13" s="143">
        <v>38.799999999999997</v>
      </c>
      <c r="BI13" s="143">
        <v>36.200000000000003</v>
      </c>
      <c r="BJ13" s="143">
        <v>40</v>
      </c>
      <c r="BK13" s="143">
        <v>29.4</v>
      </c>
      <c r="BL13" s="143">
        <v>29.6</v>
      </c>
      <c r="BM13" s="143">
        <v>32.1</v>
      </c>
      <c r="BN13" s="143">
        <v>41</v>
      </c>
      <c r="BO13" s="143">
        <v>32</v>
      </c>
      <c r="BP13" s="143">
        <v>39</v>
      </c>
      <c r="BQ13" s="143">
        <v>34</v>
      </c>
      <c r="BR13" s="143">
        <v>35</v>
      </c>
      <c r="BS13" s="143">
        <v>37</v>
      </c>
      <c r="BT13" s="143">
        <v>41</v>
      </c>
      <c r="BU13" s="143">
        <v>27</v>
      </c>
      <c r="BV13" s="143">
        <v>43</v>
      </c>
      <c r="BW13" s="143">
        <v>28</v>
      </c>
      <c r="BX13" s="143">
        <v>28</v>
      </c>
      <c r="BY13" s="143">
        <v>28</v>
      </c>
      <c r="BZ13" s="143">
        <v>35</v>
      </c>
      <c r="CA13" s="143">
        <v>33</v>
      </c>
      <c r="CB13" s="177">
        <v>32.402031273297098</v>
      </c>
      <c r="CC13" s="177">
        <v>38.8028739839243</v>
      </c>
      <c r="CD13" s="177">
        <v>19.043280246801</v>
      </c>
      <c r="CE13" s="147">
        <v>29.5</v>
      </c>
      <c r="CF13" s="177">
        <v>31.457957793373598</v>
      </c>
      <c r="CG13" s="177">
        <v>26.363777193850201</v>
      </c>
      <c r="CH13" s="177">
        <v>22.000121744314399</v>
      </c>
      <c r="CI13" s="177">
        <v>29.174406549304202</v>
      </c>
      <c r="CJ13" s="177">
        <v>34.539589115381702</v>
      </c>
      <c r="CK13" s="177">
        <v>31.513574372966001</v>
      </c>
      <c r="CL13" s="177">
        <v>28.9817704189031</v>
      </c>
      <c r="CM13" s="177">
        <v>31.227223610724199</v>
      </c>
      <c r="CN13" s="177">
        <v>36.247426964379798</v>
      </c>
      <c r="CO13" s="177">
        <v>29.3556302206857</v>
      </c>
      <c r="CP13" s="177">
        <v>28.748740606765299</v>
      </c>
      <c r="CQ13" s="177">
        <v>22.491277733850598</v>
      </c>
      <c r="CR13" s="147">
        <v>28.1</v>
      </c>
      <c r="CS13" s="177">
        <v>29.8607481859393</v>
      </c>
      <c r="CT13" s="147">
        <v>24</v>
      </c>
      <c r="CU13" s="147">
        <v>20</v>
      </c>
      <c r="CV13" s="167">
        <v>20</v>
      </c>
      <c r="CW13" s="143">
        <v>20.314537985005199</v>
      </c>
      <c r="CX13" s="143">
        <v>24.428099567916799</v>
      </c>
      <c r="CY13" s="143">
        <v>14.522595356516099</v>
      </c>
      <c r="CZ13" s="143">
        <v>26.430135718332199</v>
      </c>
      <c r="DA13" s="143">
        <v>24.8692355356078</v>
      </c>
      <c r="DB13" s="147">
        <v>23</v>
      </c>
      <c r="DC13" s="147">
        <v>22</v>
      </c>
      <c r="DD13" s="147">
        <v>18</v>
      </c>
      <c r="DE13" s="147">
        <v>23</v>
      </c>
      <c r="DF13" s="147">
        <v>24</v>
      </c>
      <c r="DG13" s="147">
        <v>25</v>
      </c>
    </row>
    <row r="14" spans="1:111">
      <c r="A14" s="143">
        <v>2021</v>
      </c>
      <c r="B14" s="143">
        <v>27</v>
      </c>
      <c r="C14" s="167">
        <v>29</v>
      </c>
      <c r="D14" s="143">
        <v>29</v>
      </c>
      <c r="E14" s="143">
        <v>42</v>
      </c>
      <c r="F14" s="143">
        <v>36</v>
      </c>
      <c r="G14" s="143">
        <v>28</v>
      </c>
      <c r="H14" s="143">
        <v>30</v>
      </c>
      <c r="I14" s="143">
        <v>32</v>
      </c>
      <c r="J14" s="147">
        <v>36</v>
      </c>
      <c r="K14" s="143">
        <v>28</v>
      </c>
      <c r="L14" s="143">
        <v>33</v>
      </c>
      <c r="M14" s="143">
        <v>36</v>
      </c>
      <c r="N14" s="143">
        <v>32</v>
      </c>
      <c r="O14" s="143">
        <v>38</v>
      </c>
      <c r="P14" s="143">
        <v>28.2</v>
      </c>
      <c r="Q14" s="143">
        <v>21</v>
      </c>
      <c r="R14" s="143">
        <v>22</v>
      </c>
      <c r="S14" s="143">
        <v>26</v>
      </c>
      <c r="T14" s="143">
        <v>25</v>
      </c>
      <c r="U14" s="143">
        <v>27</v>
      </c>
      <c r="V14" s="143">
        <v>27</v>
      </c>
      <c r="W14" s="143">
        <v>24</v>
      </c>
      <c r="X14" s="143">
        <v>15</v>
      </c>
      <c r="Y14" s="143">
        <v>21</v>
      </c>
      <c r="Z14" s="143">
        <v>21</v>
      </c>
      <c r="AA14" s="143">
        <v>32</v>
      </c>
      <c r="AB14" s="143">
        <v>41</v>
      </c>
      <c r="AC14" s="143">
        <v>38</v>
      </c>
      <c r="AD14" s="143">
        <v>41</v>
      </c>
      <c r="AE14" s="143">
        <v>37</v>
      </c>
      <c r="AF14" s="143">
        <v>44</v>
      </c>
      <c r="AG14" s="143">
        <v>42</v>
      </c>
      <c r="AH14" s="143">
        <v>34</v>
      </c>
      <c r="AI14" s="143">
        <v>32</v>
      </c>
      <c r="AJ14" s="143">
        <v>35</v>
      </c>
      <c r="AK14" s="143">
        <v>34</v>
      </c>
      <c r="AL14" s="143">
        <v>30</v>
      </c>
      <c r="AM14" s="143">
        <v>34</v>
      </c>
      <c r="AN14" s="143">
        <v>31</v>
      </c>
      <c r="AO14" s="143">
        <v>33</v>
      </c>
      <c r="AP14" s="143">
        <v>20</v>
      </c>
      <c r="AQ14" s="143">
        <v>35</v>
      </c>
      <c r="AR14" s="143">
        <v>25</v>
      </c>
      <c r="AS14" s="143">
        <v>36</v>
      </c>
      <c r="AT14" s="143">
        <v>33</v>
      </c>
      <c r="AU14" s="178">
        <v>31</v>
      </c>
      <c r="AV14" s="178">
        <v>26</v>
      </c>
      <c r="AW14" s="143">
        <v>23</v>
      </c>
      <c r="AX14" s="143">
        <v>27</v>
      </c>
      <c r="AY14" s="143">
        <v>31</v>
      </c>
      <c r="AZ14" s="143">
        <v>26</v>
      </c>
      <c r="BA14" s="143">
        <v>28</v>
      </c>
      <c r="BB14" s="143">
        <v>37</v>
      </c>
      <c r="BC14" s="143">
        <v>33</v>
      </c>
      <c r="BD14" s="143">
        <v>31</v>
      </c>
      <c r="BE14" s="143">
        <v>39</v>
      </c>
      <c r="BF14" s="143">
        <v>49</v>
      </c>
      <c r="BG14" s="143">
        <v>36</v>
      </c>
      <c r="BH14" s="143">
        <v>44</v>
      </c>
      <c r="BI14" s="143">
        <v>38</v>
      </c>
      <c r="BJ14" s="143">
        <v>35</v>
      </c>
      <c r="BK14" s="143">
        <v>31</v>
      </c>
      <c r="BL14" s="143">
        <v>29</v>
      </c>
      <c r="BM14" s="143">
        <v>36</v>
      </c>
      <c r="BN14" s="143">
        <v>43</v>
      </c>
      <c r="BO14" s="143">
        <v>40</v>
      </c>
      <c r="BP14" s="143">
        <v>38</v>
      </c>
      <c r="BQ14" s="143">
        <v>36</v>
      </c>
      <c r="BR14" s="143">
        <v>38</v>
      </c>
      <c r="BS14" s="143">
        <v>36</v>
      </c>
      <c r="BT14" s="143">
        <v>38</v>
      </c>
      <c r="BU14" s="143">
        <v>27</v>
      </c>
      <c r="BV14" s="143">
        <v>36</v>
      </c>
      <c r="BW14" s="143">
        <v>27</v>
      </c>
      <c r="BX14" s="143">
        <v>33</v>
      </c>
      <c r="BY14" s="143">
        <v>27</v>
      </c>
      <c r="BZ14" s="143">
        <v>37</v>
      </c>
      <c r="CA14" s="143">
        <v>35</v>
      </c>
      <c r="CB14" s="178">
        <v>30.093054797272998</v>
      </c>
      <c r="CC14" s="178">
        <v>34.611385168920599</v>
      </c>
      <c r="CD14" s="178">
        <v>18.253258736556301</v>
      </c>
      <c r="CE14" s="178">
        <v>38</v>
      </c>
      <c r="CF14" s="178">
        <v>29.979694701648398</v>
      </c>
      <c r="CG14" s="178">
        <v>25.1052512311981</v>
      </c>
      <c r="CH14" s="179">
        <v>24.1</v>
      </c>
      <c r="CI14" s="178">
        <v>49.2</v>
      </c>
      <c r="CJ14" s="178">
        <v>29.735896902431701</v>
      </c>
      <c r="CK14" s="178">
        <v>28.743353964971</v>
      </c>
      <c r="CL14" s="178">
        <v>25.749002944724499</v>
      </c>
      <c r="CM14" s="178">
        <v>27.336861301850099</v>
      </c>
      <c r="CN14" s="178">
        <v>33.371160758479199</v>
      </c>
      <c r="CO14" s="178">
        <v>34</v>
      </c>
      <c r="CP14" s="178">
        <v>37.5</v>
      </c>
      <c r="CQ14" s="178">
        <v>22.875552699618801</v>
      </c>
      <c r="CR14" s="147">
        <v>27.9</v>
      </c>
      <c r="CS14" s="178">
        <v>25.795756893572602</v>
      </c>
      <c r="CT14" s="143">
        <v>24</v>
      </c>
      <c r="CU14" s="143">
        <v>23</v>
      </c>
      <c r="CV14" s="143">
        <v>21</v>
      </c>
      <c r="CW14" s="143">
        <v>23</v>
      </c>
      <c r="CX14" s="143">
        <v>24</v>
      </c>
      <c r="CY14" s="143">
        <v>12</v>
      </c>
      <c r="CZ14" s="143">
        <v>21</v>
      </c>
      <c r="DA14" s="143">
        <v>28</v>
      </c>
      <c r="DB14" s="143">
        <v>23</v>
      </c>
      <c r="DC14" s="143">
        <v>25</v>
      </c>
      <c r="DD14" s="143">
        <v>24</v>
      </c>
      <c r="DE14" s="143">
        <v>25</v>
      </c>
      <c r="DF14" s="143">
        <v>25</v>
      </c>
      <c r="DG14" s="143">
        <v>23</v>
      </c>
    </row>
    <row r="15" spans="1:11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row>
    <row r="16" spans="1:111">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row>
    <row r="17" spans="1:11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row>
    <row r="18" spans="1:11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row>
    <row r="19" spans="1:11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row>
    <row r="20" spans="1:11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row>
    <row r="21" spans="1:11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row>
    <row r="22" spans="1:11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row>
    <row r="23" spans="1:11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row>
    <row r="24" spans="1:11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row>
    <row r="25" spans="1:11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row>
    <row r="26" spans="1:11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row>
    <row r="27" spans="1:11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row>
    <row r="28" spans="1:11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row>
    <row r="29" spans="1:11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row>
    <row r="30" spans="1:11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row>
    <row r="31" spans="1:11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row>
    <row r="32" spans="1:11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row>
    <row r="33" spans="1:11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row>
    <row r="34" spans="1:11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row>
    <row r="35" spans="1:11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row>
    <row r="36" spans="1:11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row>
    <row r="37" spans="1:11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row>
    <row r="38" spans="1:11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row>
    <row r="39" spans="1:11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row>
    <row r="40" spans="1:11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row>
    <row r="41" spans="1:11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row>
    <row r="42" spans="1:11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row>
    <row r="43" spans="1:11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row>
    <row r="44" spans="1:11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row>
    <row r="45" spans="1:11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row>
    <row r="46" spans="1:11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row>
    <row r="47" spans="1:11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row>
    <row r="48" spans="1:11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row>
    <row r="49" spans="1:11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row>
    <row r="50" spans="1:11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row>
    <row r="51" spans="1:11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row>
    <row r="52" spans="1:11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row>
    <row r="53" spans="1:11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row>
    <row r="54" spans="1:11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row>
    <row r="55" spans="1:11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row>
    <row r="56" spans="1:11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row>
    <row r="57" spans="1:11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row>
    <row r="58" spans="1:11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row>
    <row r="59" spans="1:11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row>
    <row r="60" spans="1:11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row>
    <row r="61" spans="1:11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row>
    <row r="62" spans="1:11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row>
    <row r="63" spans="1:11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row>
    <row r="64" spans="1:11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row>
    <row r="65" spans="1:11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row>
    <row r="66" spans="1:11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row>
    <row r="67" spans="1:11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row>
    <row r="68" spans="1:11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row>
    <row r="69" spans="1:11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row>
    <row r="70" spans="1:11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row>
    <row r="71" spans="1:11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row>
    <row r="72" spans="1:11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row>
    <row r="73" spans="1:11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row>
    <row r="74" spans="1:11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row>
    <row r="75" spans="1:11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row>
    <row r="76" spans="1:11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row>
    <row r="77" spans="1:11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row>
    <row r="78" spans="1:11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row>
    <row r="79" spans="1:11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row>
    <row r="80" spans="1:11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row>
    <row r="81" spans="1:11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row>
    <row r="82" spans="1:11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row>
    <row r="83" spans="1:11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row>
    <row r="84" spans="1:11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row>
    <row r="85" spans="1:11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row>
    <row r="86" spans="1:11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row>
    <row r="87" spans="1:11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row>
    <row r="88" spans="1:11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row>
    <row r="89" spans="1:11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row>
    <row r="90" spans="1:11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row>
    <row r="91" spans="1:11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row>
    <row r="92" spans="1:11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row>
    <row r="93" spans="1:11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row>
    <row r="94" spans="1:11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row>
    <row r="95" spans="1:11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row>
    <row r="96" spans="1:11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row>
    <row r="97" spans="1:11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row>
    <row r="98" spans="1:11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row>
    <row r="99" spans="1:11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row>
    <row r="100" spans="1:11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row>
    <row r="101" spans="1:11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row>
    <row r="102" spans="1:11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row>
    <row r="103" spans="1:11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row>
    <row r="104" spans="1:11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row>
    <row r="105" spans="1:11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row>
    <row r="106" spans="1:11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row>
    <row r="107" spans="1:11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row>
    <row r="108" spans="1:11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row>
    <row r="109" spans="1:11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row>
    <row r="110" spans="1:11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row>
    <row r="111" spans="1: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row>
    <row r="112" spans="1:11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row>
    <row r="113" spans="1:11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row>
    <row r="114" spans="1:11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row>
    <row r="115" spans="1:11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row>
    <row r="116" spans="1:11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row>
    <row r="117" spans="1:11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row>
    <row r="118" spans="1:11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row>
    <row r="119" spans="1:11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row>
    <row r="120" spans="1:11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row>
    <row r="121" spans="1:11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row>
    <row r="122" spans="1:11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row>
    <row r="123" spans="1:11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row>
    <row r="124" spans="1:11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row>
    <row r="125" spans="1:11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row>
    <row r="126" spans="1:11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row>
    <row r="127" spans="1:11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row>
    <row r="128" spans="1:11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row>
    <row r="129" spans="1:11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row>
    <row r="130" spans="1:11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row>
    <row r="131" spans="1:11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row>
    <row r="132" spans="1:11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row>
    <row r="133" spans="1:11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row>
    <row r="134" spans="1:11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row>
    <row r="135" spans="1:11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row>
    <row r="136" spans="1:11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row>
    <row r="137" spans="1:11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row>
    <row r="138" spans="1:11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row>
    <row r="139" spans="1:11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row>
    <row r="140" spans="1:11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row>
    <row r="141" spans="1:11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row>
    <row r="142" spans="1:11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row>
    <row r="143" spans="1:11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row>
    <row r="144" spans="1:11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row>
    <row r="145" spans="1:11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row>
    <row r="146" spans="1:11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row>
    <row r="147" spans="1:11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row>
    <row r="148" spans="1:11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row>
    <row r="149" spans="1:11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row>
    <row r="150" spans="1:11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row>
    <row r="151" spans="1:11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row>
    <row r="152" spans="1:11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row>
    <row r="153" spans="1:11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row>
    <row r="154" spans="1:11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row>
    <row r="155" spans="1:11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row>
    <row r="156" spans="1:11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row>
    <row r="157" spans="1:11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row>
    <row r="158" spans="1:11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row>
    <row r="159" spans="1:11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row>
    <row r="160" spans="1:11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row>
    <row r="161" spans="1:11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row>
    <row r="162" spans="1:11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row>
    <row r="163" spans="1:11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row>
    <row r="164" spans="1:11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row>
    <row r="165" spans="1:11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row>
    <row r="166" spans="1:11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row>
    <row r="167" spans="1:11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row>
    <row r="168" spans="1:11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row>
    <row r="169" spans="1:11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row>
    <row r="170" spans="1:11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row>
    <row r="171" spans="1:11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row>
    <row r="172" spans="1:11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row>
    <row r="173" spans="1:11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row>
    <row r="174" spans="1:11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row>
    <row r="175" spans="1:11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row>
    <row r="176" spans="1:11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row>
    <row r="177" spans="1:11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row>
    <row r="178" spans="1:11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row>
    <row r="179" spans="1:11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row>
    <row r="180" spans="1:11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row>
    <row r="181" spans="1:11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row>
    <row r="182" spans="1:11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row>
    <row r="183" spans="1:11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row>
    <row r="184" spans="1:11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row>
    <row r="185" spans="1:11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row>
    <row r="186" spans="1:11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row>
    <row r="187" spans="1:11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row>
    <row r="188" spans="1:11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row>
    <row r="189" spans="1:11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row>
    <row r="190" spans="1:11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row>
    <row r="191" spans="1:11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row>
    <row r="192" spans="1:11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row>
    <row r="193" spans="1:11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row>
  </sheetData>
  <mergeCells count="9">
    <mergeCell ref="CT1:DA1"/>
    <mergeCell ref="BN1:BZ1"/>
    <mergeCell ref="C1:O1"/>
    <mergeCell ref="BB1:BM1"/>
    <mergeCell ref="DB1:DG1"/>
    <mergeCell ref="AA1:AP1"/>
    <mergeCell ref="AQ1:BA1"/>
    <mergeCell ref="CB1:CS1"/>
    <mergeCell ref="P1:Z1"/>
  </mergeCells>
  <phoneticPr fontId="3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201"/>
  <sheetViews>
    <sheetView workbookViewId="0">
      <selection activeCell="P7" sqref="P7:U14"/>
    </sheetView>
  </sheetViews>
  <sheetFormatPr defaultColWidth="8.77734375" defaultRowHeight="14.4"/>
  <cols>
    <col min="1" max="104" width="9" style="151" customWidth="1"/>
    <col min="105" max="105" width="10" style="151" customWidth="1"/>
    <col min="106" max="111" width="9" style="151" customWidth="1"/>
    <col min="112" max="16384" width="8.77734375" style="151"/>
  </cols>
  <sheetData>
    <row r="1" spans="1:111">
      <c r="A1" s="13" t="s">
        <v>160</v>
      </c>
      <c r="B1" s="13"/>
      <c r="C1" s="221" t="s">
        <v>1</v>
      </c>
      <c r="D1" s="221"/>
      <c r="E1" s="221"/>
      <c r="F1" s="221"/>
      <c r="G1" s="221"/>
      <c r="H1" s="221"/>
      <c r="I1" s="221"/>
      <c r="J1" s="221"/>
      <c r="K1" s="221"/>
      <c r="L1" s="221"/>
      <c r="M1" s="221"/>
      <c r="N1" s="221"/>
      <c r="O1" s="221"/>
      <c r="P1" s="221" t="s">
        <v>222</v>
      </c>
      <c r="Q1" s="221"/>
      <c r="R1" s="221"/>
      <c r="S1" s="221"/>
      <c r="T1" s="221"/>
      <c r="U1" s="221"/>
      <c r="V1" s="221"/>
      <c r="W1" s="221"/>
      <c r="X1" s="221"/>
      <c r="Y1" s="221"/>
      <c r="Z1" s="221"/>
      <c r="AA1" s="221" t="s">
        <v>3</v>
      </c>
      <c r="AB1" s="221"/>
      <c r="AC1" s="221"/>
      <c r="AD1" s="221"/>
      <c r="AE1" s="221"/>
      <c r="AF1" s="221"/>
      <c r="AG1" s="221"/>
      <c r="AH1" s="221"/>
      <c r="AI1" s="221"/>
      <c r="AJ1" s="221"/>
      <c r="AK1" s="221"/>
      <c r="AL1" s="221"/>
      <c r="AM1" s="221"/>
      <c r="AN1" s="221"/>
      <c r="AO1" s="221"/>
      <c r="AP1" s="221"/>
      <c r="AQ1" s="221" t="s">
        <v>132</v>
      </c>
      <c r="AR1" s="221"/>
      <c r="AS1" s="221"/>
      <c r="AT1" s="221"/>
      <c r="AU1" s="221"/>
      <c r="AV1" s="221"/>
      <c r="AW1" s="221"/>
      <c r="AX1" s="221"/>
      <c r="AY1" s="221"/>
      <c r="AZ1" s="221"/>
      <c r="BA1" s="221"/>
      <c r="BB1" s="221" t="s">
        <v>5</v>
      </c>
      <c r="BC1" s="221"/>
      <c r="BD1" s="221"/>
      <c r="BE1" s="221"/>
      <c r="BF1" s="221"/>
      <c r="BG1" s="221"/>
      <c r="BH1" s="221"/>
      <c r="BI1" s="221"/>
      <c r="BJ1" s="221"/>
      <c r="BK1" s="221"/>
      <c r="BL1" s="221"/>
      <c r="BM1" s="221"/>
      <c r="BN1" s="221" t="s">
        <v>6</v>
      </c>
      <c r="BO1" s="221"/>
      <c r="BP1" s="221"/>
      <c r="BQ1" s="221"/>
      <c r="BR1" s="221"/>
      <c r="BS1" s="221"/>
      <c r="BT1" s="221"/>
      <c r="BU1" s="221"/>
      <c r="BV1" s="221"/>
      <c r="BW1" s="221"/>
      <c r="BX1" s="221"/>
      <c r="BY1" s="221"/>
      <c r="BZ1" s="221"/>
      <c r="CA1" s="13"/>
      <c r="CB1" s="221" t="s">
        <v>7</v>
      </c>
      <c r="CC1" s="221"/>
      <c r="CD1" s="221"/>
      <c r="CE1" s="221"/>
      <c r="CF1" s="221"/>
      <c r="CG1" s="221"/>
      <c r="CH1" s="221"/>
      <c r="CI1" s="221"/>
      <c r="CJ1" s="221"/>
      <c r="CK1" s="221"/>
      <c r="CL1" s="221"/>
      <c r="CM1" s="221"/>
      <c r="CN1" s="221"/>
      <c r="CO1" s="221"/>
      <c r="CP1" s="221"/>
      <c r="CQ1" s="221"/>
      <c r="CR1" s="221"/>
      <c r="CS1" s="221"/>
      <c r="CT1" s="221" t="s">
        <v>8</v>
      </c>
      <c r="CU1" s="221"/>
      <c r="CV1" s="221"/>
      <c r="CW1" s="221"/>
      <c r="CX1" s="221"/>
      <c r="CY1" s="221"/>
      <c r="CZ1" s="221"/>
      <c r="DA1" s="221"/>
      <c r="DB1" s="221" t="s">
        <v>9</v>
      </c>
      <c r="DC1" s="221"/>
      <c r="DD1" s="221"/>
      <c r="DE1" s="221"/>
      <c r="DF1" s="221"/>
      <c r="DG1" s="221"/>
    </row>
    <row r="2" spans="1:111">
      <c r="A2" s="13"/>
      <c r="B2" s="13" t="s">
        <v>11</v>
      </c>
      <c r="C2" s="13" t="s">
        <v>12</v>
      </c>
      <c r="D2" s="13" t="s">
        <v>13</v>
      </c>
      <c r="E2" s="13" t="s">
        <v>14</v>
      </c>
      <c r="F2" s="13" t="s">
        <v>15</v>
      </c>
      <c r="G2" s="13" t="s">
        <v>16</v>
      </c>
      <c r="H2" s="13" t="s">
        <v>17</v>
      </c>
      <c r="I2" s="13" t="s">
        <v>18</v>
      </c>
      <c r="J2" s="13" t="s">
        <v>19</v>
      </c>
      <c r="K2" s="13" t="s">
        <v>20</v>
      </c>
      <c r="L2" s="13" t="s">
        <v>21</v>
      </c>
      <c r="M2" s="13" t="s">
        <v>22</v>
      </c>
      <c r="N2" s="13" t="s">
        <v>23</v>
      </c>
      <c r="O2" s="13" t="s">
        <v>24</v>
      </c>
      <c r="P2" s="13" t="s">
        <v>25</v>
      </c>
      <c r="Q2" s="13" t="s">
        <v>26</v>
      </c>
      <c r="R2" s="13" t="s">
        <v>27</v>
      </c>
      <c r="S2" s="13" t="s">
        <v>28</v>
      </c>
      <c r="T2" s="13" t="s">
        <v>29</v>
      </c>
      <c r="U2" s="13" t="s">
        <v>30</v>
      </c>
      <c r="V2" s="13" t="s">
        <v>31</v>
      </c>
      <c r="W2" s="13" t="s">
        <v>32</v>
      </c>
      <c r="X2" s="13" t="s">
        <v>33</v>
      </c>
      <c r="Y2" s="13" t="s">
        <v>34</v>
      </c>
      <c r="Z2" s="13" t="s">
        <v>35</v>
      </c>
      <c r="AA2" s="13" t="s">
        <v>36</v>
      </c>
      <c r="AB2" s="13" t="s">
        <v>133</v>
      </c>
      <c r="AC2" s="13" t="s">
        <v>49</v>
      </c>
      <c r="AD2" s="13" t="s">
        <v>47</v>
      </c>
      <c r="AE2" s="13" t="s">
        <v>38</v>
      </c>
      <c r="AF2" s="13" t="s">
        <v>46</v>
      </c>
      <c r="AG2" s="13" t="s">
        <v>39</v>
      </c>
      <c r="AH2" s="13" t="s">
        <v>45</v>
      </c>
      <c r="AI2" s="13" t="s">
        <v>48</v>
      </c>
      <c r="AJ2" s="13" t="s">
        <v>40</v>
      </c>
      <c r="AK2" s="13" t="s">
        <v>37</v>
      </c>
      <c r="AL2" s="13" t="s">
        <v>51</v>
      </c>
      <c r="AM2" s="13" t="s">
        <v>42</v>
      </c>
      <c r="AN2" s="13" t="s">
        <v>50</v>
      </c>
      <c r="AO2" s="13" t="s">
        <v>43</v>
      </c>
      <c r="AP2" s="13" t="s">
        <v>44</v>
      </c>
      <c r="AQ2" s="13" t="s">
        <v>52</v>
      </c>
      <c r="AR2" s="13" t="s">
        <v>53</v>
      </c>
      <c r="AS2" s="13" t="s">
        <v>54</v>
      </c>
      <c r="AT2" s="13" t="s">
        <v>55</v>
      </c>
      <c r="AU2" s="13" t="s">
        <v>56</v>
      </c>
      <c r="AV2" s="13" t="s">
        <v>57</v>
      </c>
      <c r="AW2" s="13" t="s">
        <v>58</v>
      </c>
      <c r="AX2" s="13" t="s">
        <v>59</v>
      </c>
      <c r="AY2" s="13" t="s">
        <v>60</v>
      </c>
      <c r="AZ2" s="13" t="s">
        <v>61</v>
      </c>
      <c r="BA2" s="13" t="s">
        <v>62</v>
      </c>
      <c r="BB2" s="13" t="s">
        <v>63</v>
      </c>
      <c r="BC2" s="13" t="s">
        <v>64</v>
      </c>
      <c r="BD2" s="13" t="s">
        <v>65</v>
      </c>
      <c r="BE2" s="13" t="s">
        <v>66</v>
      </c>
      <c r="BF2" s="13" t="s">
        <v>67</v>
      </c>
      <c r="BG2" s="13" t="s">
        <v>134</v>
      </c>
      <c r="BH2" s="13" t="s">
        <v>69</v>
      </c>
      <c r="BI2" s="13" t="s">
        <v>135</v>
      </c>
      <c r="BJ2" s="13" t="s">
        <v>71</v>
      </c>
      <c r="BK2" s="13" t="s">
        <v>72</v>
      </c>
      <c r="BL2" s="13" t="s">
        <v>73</v>
      </c>
      <c r="BM2" s="13" t="s">
        <v>74</v>
      </c>
      <c r="BN2" s="13" t="s">
        <v>75</v>
      </c>
      <c r="BO2" s="13" t="s">
        <v>76</v>
      </c>
      <c r="BP2" s="13" t="s">
        <v>77</v>
      </c>
      <c r="BQ2" s="13" t="s">
        <v>78</v>
      </c>
      <c r="BR2" s="13" t="s">
        <v>79</v>
      </c>
      <c r="BS2" s="13" t="s">
        <v>80</v>
      </c>
      <c r="BT2" s="13" t="s">
        <v>81</v>
      </c>
      <c r="BU2" s="13" t="s">
        <v>82</v>
      </c>
      <c r="BV2" s="13" t="s">
        <v>83</v>
      </c>
      <c r="BW2" s="13" t="s">
        <v>84</v>
      </c>
      <c r="BX2" s="13" t="s">
        <v>85</v>
      </c>
      <c r="BY2" s="13" t="s">
        <v>86</v>
      </c>
      <c r="BZ2" s="13" t="s">
        <v>87</v>
      </c>
      <c r="CA2" s="13" t="s">
        <v>88</v>
      </c>
      <c r="CB2" s="13" t="s">
        <v>89</v>
      </c>
      <c r="CC2" s="13" t="s">
        <v>90</v>
      </c>
      <c r="CD2" s="13" t="s">
        <v>91</v>
      </c>
      <c r="CE2" s="13" t="s">
        <v>92</v>
      </c>
      <c r="CF2" s="13" t="s">
        <v>93</v>
      </c>
      <c r="CG2" s="13" t="s">
        <v>94</v>
      </c>
      <c r="CH2" s="13" t="s">
        <v>95</v>
      </c>
      <c r="CI2" s="13" t="s">
        <v>96</v>
      </c>
      <c r="CJ2" s="13" t="s">
        <v>97</v>
      </c>
      <c r="CK2" s="13" t="s">
        <v>98</v>
      </c>
      <c r="CL2" s="13" t="s">
        <v>99</v>
      </c>
      <c r="CM2" s="13" t="s">
        <v>100</v>
      </c>
      <c r="CN2" s="13" t="s">
        <v>101</v>
      </c>
      <c r="CO2" s="13" t="s">
        <v>102</v>
      </c>
      <c r="CP2" s="13" t="s">
        <v>103</v>
      </c>
      <c r="CQ2" s="13" t="s">
        <v>104</v>
      </c>
      <c r="CR2" s="13" t="s">
        <v>105</v>
      </c>
      <c r="CS2" s="13" t="s">
        <v>106</v>
      </c>
      <c r="CT2" s="13" t="s">
        <v>107</v>
      </c>
      <c r="CU2" s="13" t="s">
        <v>136</v>
      </c>
      <c r="CV2" s="13" t="s">
        <v>137</v>
      </c>
      <c r="CW2" s="13" t="s">
        <v>110</v>
      </c>
      <c r="CX2" s="13" t="s">
        <v>111</v>
      </c>
      <c r="CY2" s="13" t="s">
        <v>112</v>
      </c>
      <c r="CZ2" s="13" t="s">
        <v>113</v>
      </c>
      <c r="DA2" s="13" t="s">
        <v>114</v>
      </c>
      <c r="DB2" s="13" t="s">
        <v>115</v>
      </c>
      <c r="DC2" s="13" t="s">
        <v>116</v>
      </c>
      <c r="DD2" s="13" t="s">
        <v>117</v>
      </c>
      <c r="DE2" s="13" t="s">
        <v>118</v>
      </c>
      <c r="DF2" s="13" t="s">
        <v>119</v>
      </c>
      <c r="DG2" s="13" t="s">
        <v>120</v>
      </c>
    </row>
    <row r="3" spans="1:111">
      <c r="A3" s="13">
        <v>2010</v>
      </c>
      <c r="B3" s="4">
        <v>25607</v>
      </c>
      <c r="C3" s="4">
        <v>9576</v>
      </c>
      <c r="D3" s="4">
        <v>5580</v>
      </c>
      <c r="E3" s="13">
        <v>2467</v>
      </c>
      <c r="F3" s="13">
        <v>3023</v>
      </c>
      <c r="G3" s="13">
        <v>11079</v>
      </c>
      <c r="H3" s="13">
        <v>1871</v>
      </c>
      <c r="I3" s="13">
        <v>3155</v>
      </c>
      <c r="J3" s="13">
        <v>3062</v>
      </c>
      <c r="K3" s="13">
        <v>3385</v>
      </c>
      <c r="L3" s="13">
        <v>2929.9793726396301</v>
      </c>
      <c r="M3" s="13">
        <v>1822.7</v>
      </c>
      <c r="N3" s="13">
        <v>3030</v>
      </c>
      <c r="O3" s="13">
        <v>2809</v>
      </c>
      <c r="P3" s="13">
        <v>4754</v>
      </c>
      <c r="Q3" s="13">
        <v>2379</v>
      </c>
      <c r="R3" s="13">
        <v>2339</v>
      </c>
      <c r="S3" s="13">
        <v>1196.0999999999999</v>
      </c>
      <c r="T3" s="13">
        <v>1881.9</v>
      </c>
      <c r="U3" s="13">
        <v>1206.5999999999999</v>
      </c>
      <c r="V3" s="13">
        <v>1390</v>
      </c>
      <c r="W3" s="13">
        <v>771.4</v>
      </c>
      <c r="X3" s="13">
        <v>666</v>
      </c>
      <c r="Y3" s="13">
        <v>4444</v>
      </c>
      <c r="Z3" s="13">
        <v>410.5</v>
      </c>
      <c r="AA3" s="13">
        <v>4323.3</v>
      </c>
      <c r="AB3" s="13">
        <v>867</v>
      </c>
      <c r="AC3" s="13">
        <v>957.8</v>
      </c>
      <c r="AD3" s="13">
        <v>839.8</v>
      </c>
      <c r="AE3" s="13">
        <v>1186</v>
      </c>
      <c r="AF3" s="13">
        <v>1147.4000000000001</v>
      </c>
      <c r="AG3" s="13">
        <v>1059.4000000000001</v>
      </c>
      <c r="AH3" s="13">
        <v>792.2</v>
      </c>
      <c r="AI3" s="13">
        <v>447.1</v>
      </c>
      <c r="AJ3" s="13">
        <v>968.1</v>
      </c>
      <c r="AK3" s="13">
        <v>2583</v>
      </c>
      <c r="AL3" s="13">
        <v>540</v>
      </c>
      <c r="AM3" s="13">
        <v>476</v>
      </c>
      <c r="AN3" s="13">
        <v>654</v>
      </c>
      <c r="AO3" s="13">
        <v>937.1</v>
      </c>
      <c r="AP3" s="13">
        <v>546.1</v>
      </c>
      <c r="AQ3" s="13">
        <v>1806.3</v>
      </c>
      <c r="AR3" s="13">
        <v>727.6</v>
      </c>
      <c r="AS3" s="13">
        <v>593</v>
      </c>
      <c r="AT3" s="13">
        <v>1330.8</v>
      </c>
      <c r="AU3" s="4">
        <v>813.8</v>
      </c>
      <c r="AV3" s="4">
        <v>299</v>
      </c>
      <c r="AW3" s="13">
        <v>690.6</v>
      </c>
      <c r="AX3" s="13">
        <v>511.1</v>
      </c>
      <c r="AY3" s="13">
        <v>605</v>
      </c>
      <c r="AZ3" s="13">
        <v>916.2</v>
      </c>
      <c r="BA3" s="13">
        <v>686.3</v>
      </c>
      <c r="BB3" s="13">
        <v>7273</v>
      </c>
      <c r="BC3" s="13">
        <v>1226.5</v>
      </c>
      <c r="BD3" s="13">
        <v>746</v>
      </c>
      <c r="BE3" s="13">
        <v>1368</v>
      </c>
      <c r="BF3" s="13">
        <v>1406</v>
      </c>
      <c r="BG3" s="13">
        <v>781</v>
      </c>
      <c r="BH3" s="13">
        <v>645</v>
      </c>
      <c r="BI3" s="13">
        <v>554</v>
      </c>
      <c r="BJ3" s="13">
        <v>755</v>
      </c>
      <c r="BK3" s="13">
        <v>738</v>
      </c>
      <c r="BL3" s="13">
        <v>418</v>
      </c>
      <c r="BM3" s="13">
        <v>344</v>
      </c>
      <c r="BN3" s="13">
        <v>3618</v>
      </c>
      <c r="BO3" s="13">
        <v>1413</v>
      </c>
      <c r="BP3" s="13">
        <v>1140</v>
      </c>
      <c r="BQ3" s="13">
        <v>1432</v>
      </c>
      <c r="BR3" s="13">
        <v>775</v>
      </c>
      <c r="BS3" s="13">
        <v>807</v>
      </c>
      <c r="BT3" s="13">
        <v>950</v>
      </c>
      <c r="BU3" s="13">
        <v>337</v>
      </c>
      <c r="BV3" s="13">
        <v>617</v>
      </c>
      <c r="BW3" s="13">
        <v>321</v>
      </c>
      <c r="BX3" s="13">
        <v>709</v>
      </c>
      <c r="BY3" s="13">
        <v>299</v>
      </c>
      <c r="BZ3" s="13">
        <v>482</v>
      </c>
      <c r="CA3" s="13">
        <v>12694</v>
      </c>
      <c r="CB3" s="4">
        <v>6459.9</v>
      </c>
      <c r="CC3" s="4">
        <v>794.1</v>
      </c>
      <c r="CD3" s="4">
        <v>565</v>
      </c>
      <c r="CE3" s="4">
        <v>785.4</v>
      </c>
      <c r="CF3" s="4">
        <v>532.5</v>
      </c>
      <c r="CG3" s="4">
        <v>1484.1</v>
      </c>
      <c r="CH3" s="4">
        <v>375.8</v>
      </c>
      <c r="CI3" s="4">
        <v>624.70000000000005</v>
      </c>
      <c r="CJ3" s="4">
        <v>303.2</v>
      </c>
      <c r="CK3" s="4">
        <v>688.3</v>
      </c>
      <c r="CL3" s="4">
        <v>964</v>
      </c>
      <c r="CM3" s="4">
        <v>454.2</v>
      </c>
      <c r="CN3" s="4">
        <v>311</v>
      </c>
      <c r="CO3" s="4">
        <v>286</v>
      </c>
      <c r="CP3" s="4">
        <v>156</v>
      </c>
      <c r="CQ3" s="4">
        <v>215</v>
      </c>
      <c r="CR3" s="4">
        <v>45.2</v>
      </c>
      <c r="CS3" s="4">
        <v>335</v>
      </c>
      <c r="CT3" s="4">
        <v>4039.2</v>
      </c>
      <c r="CU3" s="13">
        <v>1037.7973273279899</v>
      </c>
      <c r="CV3" s="49">
        <v>760.01935534747702</v>
      </c>
      <c r="CW3" s="49">
        <v>282.97552436676898</v>
      </c>
      <c r="CX3" s="49">
        <v>391.80564371526498</v>
      </c>
      <c r="CY3" s="49">
        <v>148.187468407941</v>
      </c>
      <c r="CZ3" s="49">
        <v>256.02303198441399</v>
      </c>
      <c r="DA3" s="49">
        <v>223.91695118372499</v>
      </c>
      <c r="DB3" s="4">
        <v>1347.6</v>
      </c>
      <c r="DC3" s="4">
        <v>320</v>
      </c>
      <c r="DD3" s="4">
        <v>385</v>
      </c>
      <c r="DE3" s="4">
        <v>254.2</v>
      </c>
      <c r="DF3" s="4">
        <v>195.6</v>
      </c>
      <c r="DG3" s="4">
        <v>159.19999999999999</v>
      </c>
    </row>
    <row r="4" spans="1:111">
      <c r="A4" s="13">
        <v>2011</v>
      </c>
      <c r="B4" s="4">
        <v>26176</v>
      </c>
      <c r="C4" s="4">
        <v>10458</v>
      </c>
      <c r="D4" s="4">
        <v>5831</v>
      </c>
      <c r="E4" s="4">
        <v>2604</v>
      </c>
      <c r="F4" s="4">
        <v>3230</v>
      </c>
      <c r="G4" s="4">
        <v>11497</v>
      </c>
      <c r="H4" s="4">
        <v>3011</v>
      </c>
      <c r="I4" s="4">
        <v>3275</v>
      </c>
      <c r="J4" s="4">
        <v>3552</v>
      </c>
      <c r="K4" s="4">
        <v>3925</v>
      </c>
      <c r="L4" s="13">
        <v>3145.4782233373599</v>
      </c>
      <c r="M4" s="4">
        <v>1912</v>
      </c>
      <c r="N4" s="4">
        <v>3341</v>
      </c>
      <c r="O4" s="4">
        <v>2931</v>
      </c>
      <c r="P4" s="13">
        <v>4900.0600000000004</v>
      </c>
      <c r="Q4" s="13">
        <v>2580.3000000000002</v>
      </c>
      <c r="R4" s="13">
        <v>2273.81</v>
      </c>
      <c r="S4" s="13">
        <v>1300.26</v>
      </c>
      <c r="T4" s="13">
        <v>1948.69</v>
      </c>
      <c r="U4" s="13">
        <v>1282.5899999999999</v>
      </c>
      <c r="V4" s="13">
        <v>1417.69</v>
      </c>
      <c r="W4" s="13">
        <v>799.1</v>
      </c>
      <c r="X4" s="13">
        <v>818</v>
      </c>
      <c r="Y4" s="13">
        <v>4777</v>
      </c>
      <c r="Z4" s="13">
        <v>418.02</v>
      </c>
      <c r="AA4" s="13">
        <v>4664</v>
      </c>
      <c r="AB4" s="13">
        <v>981</v>
      </c>
      <c r="AC4" s="13">
        <v>1072.2</v>
      </c>
      <c r="AD4" s="13">
        <v>1020.7</v>
      </c>
      <c r="AE4" s="13">
        <v>1294</v>
      </c>
      <c r="AF4" s="13">
        <v>1289.0999999999999</v>
      </c>
      <c r="AG4" s="13">
        <v>1072.2</v>
      </c>
      <c r="AH4" s="13">
        <v>1055.4000000000001</v>
      </c>
      <c r="AI4" s="13">
        <v>1036.8</v>
      </c>
      <c r="AJ4" s="13">
        <v>1051.3</v>
      </c>
      <c r="AK4" s="13">
        <v>2927.4</v>
      </c>
      <c r="AL4" s="13">
        <v>727.1</v>
      </c>
      <c r="AM4" s="13">
        <v>476</v>
      </c>
      <c r="AN4" s="13">
        <v>701.7</v>
      </c>
      <c r="AO4" s="13">
        <v>974.9</v>
      </c>
      <c r="AP4" s="13">
        <v>632.9</v>
      </c>
      <c r="AQ4" s="13">
        <v>1921.1</v>
      </c>
      <c r="AR4" s="13">
        <v>760.68</v>
      </c>
      <c r="AS4" s="13">
        <v>639.74</v>
      </c>
      <c r="AT4" s="13">
        <v>1360.1</v>
      </c>
      <c r="AU4" s="4">
        <v>951.8</v>
      </c>
      <c r="AV4" s="4">
        <v>300</v>
      </c>
      <c r="AW4" s="13">
        <v>697.2</v>
      </c>
      <c r="AX4" s="13">
        <v>638.99</v>
      </c>
      <c r="AY4" s="13">
        <v>662.5</v>
      </c>
      <c r="AZ4" s="13">
        <v>963.4</v>
      </c>
      <c r="BA4" s="13">
        <v>759.1</v>
      </c>
      <c r="BB4" s="13">
        <v>7726.2</v>
      </c>
      <c r="BC4" s="13">
        <v>1254</v>
      </c>
      <c r="BD4" s="13">
        <v>772</v>
      </c>
      <c r="BE4" s="13">
        <v>1468</v>
      </c>
      <c r="BF4" s="13">
        <v>1498</v>
      </c>
      <c r="BG4" s="13">
        <v>916</v>
      </c>
      <c r="BH4" s="13">
        <v>680</v>
      </c>
      <c r="BI4" s="13">
        <v>596</v>
      </c>
      <c r="BJ4" s="13">
        <v>924</v>
      </c>
      <c r="BK4" s="13">
        <v>773</v>
      </c>
      <c r="BL4" s="13">
        <v>485</v>
      </c>
      <c r="BM4" s="13">
        <v>344</v>
      </c>
      <c r="BN4" s="13">
        <v>3958</v>
      </c>
      <c r="BO4" s="13">
        <v>1714</v>
      </c>
      <c r="BP4" s="13">
        <v>1190</v>
      </c>
      <c r="BQ4" s="13">
        <v>1840</v>
      </c>
      <c r="BR4" s="13">
        <v>852</v>
      </c>
      <c r="BS4" s="13">
        <v>820</v>
      </c>
      <c r="BT4" s="13">
        <v>1043</v>
      </c>
      <c r="BU4" s="13">
        <v>370</v>
      </c>
      <c r="BV4" s="13">
        <v>807</v>
      </c>
      <c r="BW4" s="13">
        <v>760</v>
      </c>
      <c r="BX4" s="13">
        <v>749</v>
      </c>
      <c r="BY4" s="13">
        <v>370</v>
      </c>
      <c r="BZ4" s="13">
        <v>488</v>
      </c>
      <c r="CA4" s="13">
        <v>13934</v>
      </c>
      <c r="CB4" s="4">
        <v>6715.44</v>
      </c>
      <c r="CC4" s="4">
        <v>910.01</v>
      </c>
      <c r="CD4" s="4">
        <v>611.20000000000005</v>
      </c>
      <c r="CE4" s="4">
        <v>927.85</v>
      </c>
      <c r="CF4" s="4">
        <v>603</v>
      </c>
      <c r="CG4" s="4">
        <v>1484</v>
      </c>
      <c r="CH4" s="4">
        <v>394.51</v>
      </c>
      <c r="CI4" s="4">
        <v>683.4</v>
      </c>
      <c r="CJ4" s="4">
        <v>316.7</v>
      </c>
      <c r="CK4" s="4">
        <v>739.16</v>
      </c>
      <c r="CL4" s="4">
        <v>1100</v>
      </c>
      <c r="CM4" s="4">
        <v>517.82000000000005</v>
      </c>
      <c r="CN4" s="4">
        <v>424.12</v>
      </c>
      <c r="CO4" s="4">
        <v>301</v>
      </c>
      <c r="CP4" s="4">
        <v>192.88</v>
      </c>
      <c r="CQ4" s="4">
        <v>221.4</v>
      </c>
      <c r="CR4" s="4">
        <v>81</v>
      </c>
      <c r="CS4" s="4">
        <v>409.83</v>
      </c>
      <c r="CT4" s="4">
        <v>4854.1000000000004</v>
      </c>
      <c r="CU4" s="13">
        <v>1207.88385041473</v>
      </c>
      <c r="CV4" s="49">
        <v>875.06612380593299</v>
      </c>
      <c r="CW4" s="49">
        <v>341.19810808001102</v>
      </c>
      <c r="CX4" s="49">
        <v>464.244941337564</v>
      </c>
      <c r="CY4" s="49">
        <v>178.19915936252099</v>
      </c>
      <c r="CZ4" s="49">
        <v>300.67975332690003</v>
      </c>
      <c r="DA4" s="49">
        <v>271.97196024836398</v>
      </c>
      <c r="DB4" s="4">
        <v>1347.6</v>
      </c>
      <c r="DC4" s="4">
        <v>320</v>
      </c>
      <c r="DD4" s="4">
        <v>385</v>
      </c>
      <c r="DE4" s="4">
        <v>292.2</v>
      </c>
      <c r="DF4" s="4">
        <v>214.1</v>
      </c>
      <c r="DG4" s="4">
        <v>188.3</v>
      </c>
    </row>
    <row r="5" spans="1:111">
      <c r="A5" s="13">
        <v>2012</v>
      </c>
      <c r="B5" s="13">
        <v>26813</v>
      </c>
      <c r="C5" s="13">
        <v>11424</v>
      </c>
      <c r="D5" s="13">
        <v>5936</v>
      </c>
      <c r="E5" s="13">
        <v>3239</v>
      </c>
      <c r="F5" s="13">
        <v>3451</v>
      </c>
      <c r="G5" s="13">
        <v>11924</v>
      </c>
      <c r="H5" s="13">
        <v>3364</v>
      </c>
      <c r="I5" s="13">
        <v>3358.51</v>
      </c>
      <c r="J5" s="13">
        <v>3839</v>
      </c>
      <c r="K5" s="13">
        <v>4225</v>
      </c>
      <c r="L5" s="13">
        <v>3458.4415771354202</v>
      </c>
      <c r="M5" s="13">
        <v>1971</v>
      </c>
      <c r="N5" s="13">
        <v>3469</v>
      </c>
      <c r="O5" s="13">
        <v>3291</v>
      </c>
      <c r="P5" s="13">
        <v>5283.78</v>
      </c>
      <c r="Q5" s="13">
        <v>2786.09</v>
      </c>
      <c r="R5" s="13">
        <v>2462.86</v>
      </c>
      <c r="S5" s="13">
        <v>1370.67</v>
      </c>
      <c r="T5" s="13">
        <v>1992.36</v>
      </c>
      <c r="U5" s="13">
        <v>1305.43</v>
      </c>
      <c r="V5" s="13">
        <v>1505.22</v>
      </c>
      <c r="W5" s="13">
        <v>812.04</v>
      </c>
      <c r="X5" s="13">
        <v>959</v>
      </c>
      <c r="Y5" s="13">
        <v>4895</v>
      </c>
      <c r="Z5" s="13">
        <v>422.65</v>
      </c>
      <c r="AA5" s="13">
        <v>4854.2</v>
      </c>
      <c r="AB5" s="13">
        <v>1017.1</v>
      </c>
      <c r="AC5" s="13">
        <v>1242.5999999999999</v>
      </c>
      <c r="AD5" s="13">
        <v>1156</v>
      </c>
      <c r="AE5" s="13">
        <v>1434</v>
      </c>
      <c r="AF5" s="13">
        <v>1391.5</v>
      </c>
      <c r="AG5" s="13">
        <v>1286.5999999999999</v>
      </c>
      <c r="AH5" s="13">
        <v>1335.3</v>
      </c>
      <c r="AI5" s="13">
        <v>1121.0999999999999</v>
      </c>
      <c r="AJ5" s="13">
        <v>1161.4000000000001</v>
      </c>
      <c r="AK5" s="13">
        <v>2974.4</v>
      </c>
      <c r="AL5" s="13">
        <v>822.3</v>
      </c>
      <c r="AM5" s="13">
        <v>501</v>
      </c>
      <c r="AN5" s="13">
        <v>736.4</v>
      </c>
      <c r="AO5" s="13">
        <v>1002.2</v>
      </c>
      <c r="AP5" s="13">
        <v>668.6</v>
      </c>
      <c r="AQ5" s="13">
        <v>2391.3000000000002</v>
      </c>
      <c r="AR5" s="13">
        <v>760.88</v>
      </c>
      <c r="AS5" s="13">
        <v>663.26</v>
      </c>
      <c r="AT5" s="13">
        <v>1431.9</v>
      </c>
      <c r="AU5" s="4">
        <v>1066.5999999999999</v>
      </c>
      <c r="AV5" s="4">
        <v>300</v>
      </c>
      <c r="AW5" s="13">
        <v>797.9</v>
      </c>
      <c r="AX5" s="13">
        <v>606</v>
      </c>
      <c r="AY5" s="13">
        <v>733.18</v>
      </c>
      <c r="AZ5" s="13">
        <v>1000.7</v>
      </c>
      <c r="BA5" s="13">
        <v>884.7</v>
      </c>
      <c r="BB5" s="13">
        <v>9072.2000000000007</v>
      </c>
      <c r="BC5" s="13">
        <v>1374</v>
      </c>
      <c r="BD5" s="13">
        <v>848</v>
      </c>
      <c r="BE5" s="13">
        <v>1638</v>
      </c>
      <c r="BF5" s="13">
        <v>1714.96</v>
      </c>
      <c r="BG5" s="13">
        <v>1039</v>
      </c>
      <c r="BH5" s="13">
        <v>739</v>
      </c>
      <c r="BI5" s="13">
        <v>701</v>
      </c>
      <c r="BJ5" s="13">
        <v>856</v>
      </c>
      <c r="BK5" s="13">
        <v>776</v>
      </c>
      <c r="BL5" s="13">
        <v>491</v>
      </c>
      <c r="BM5" s="13">
        <v>415</v>
      </c>
      <c r="BN5" s="13">
        <v>3958</v>
      </c>
      <c r="BO5" s="13">
        <v>1738</v>
      </c>
      <c r="BP5" s="13">
        <v>1218</v>
      </c>
      <c r="BQ5" s="13">
        <v>2005</v>
      </c>
      <c r="BR5" s="13">
        <v>885</v>
      </c>
      <c r="BS5" s="13">
        <v>853</v>
      </c>
      <c r="BT5" s="13">
        <v>1120</v>
      </c>
      <c r="BU5" s="13">
        <v>370</v>
      </c>
      <c r="BV5" s="13">
        <v>830</v>
      </c>
      <c r="BW5" s="13">
        <v>850</v>
      </c>
      <c r="BX5" s="13">
        <v>782</v>
      </c>
      <c r="BY5" s="13">
        <v>406</v>
      </c>
      <c r="BZ5" s="13">
        <v>427</v>
      </c>
      <c r="CA5" s="13">
        <v>15000</v>
      </c>
      <c r="CB5" s="4">
        <v>7441.37</v>
      </c>
      <c r="CC5" s="4">
        <v>1091.46</v>
      </c>
      <c r="CD5" s="4">
        <v>716.69</v>
      </c>
      <c r="CE5" s="4">
        <v>1150.01</v>
      </c>
      <c r="CF5" s="4">
        <v>652.88</v>
      </c>
      <c r="CG5" s="4">
        <v>1501.21</v>
      </c>
      <c r="CH5" s="4">
        <v>451.04</v>
      </c>
      <c r="CI5" s="4">
        <v>855.1</v>
      </c>
      <c r="CJ5" s="4">
        <v>357.8</v>
      </c>
      <c r="CK5" s="4">
        <v>785.26</v>
      </c>
      <c r="CL5" s="4">
        <v>1330</v>
      </c>
      <c r="CM5" s="4">
        <v>517.82000000000005</v>
      </c>
      <c r="CN5" s="4">
        <v>439.55</v>
      </c>
      <c r="CO5" s="4">
        <v>326</v>
      </c>
      <c r="CP5" s="4">
        <v>197.49</v>
      </c>
      <c r="CQ5" s="4">
        <v>284.89999999999998</v>
      </c>
      <c r="CR5" s="4">
        <v>82</v>
      </c>
      <c r="CS5" s="4">
        <v>463.33</v>
      </c>
      <c r="CT5" s="4">
        <v>4954.8500000000004</v>
      </c>
      <c r="CU5" s="13">
        <v>1299.1839063059001</v>
      </c>
      <c r="CV5" s="49">
        <v>928.03357275899998</v>
      </c>
      <c r="CW5" s="49">
        <v>384.72135270545601</v>
      </c>
      <c r="CX5" s="49">
        <v>515.52781329664003</v>
      </c>
      <c r="CY5" s="49">
        <v>196.93236697998401</v>
      </c>
      <c r="CZ5" s="49">
        <v>340.39124965419802</v>
      </c>
      <c r="DA5" s="49">
        <v>327.52161183845902</v>
      </c>
      <c r="DB5" s="4">
        <v>1347.6</v>
      </c>
      <c r="DC5" s="4">
        <v>340</v>
      </c>
      <c r="DD5" s="4">
        <v>385</v>
      </c>
      <c r="DE5" s="4">
        <v>323.23</v>
      </c>
      <c r="DF5" s="4">
        <v>266.10000000000002</v>
      </c>
      <c r="DG5" s="4">
        <v>204.4</v>
      </c>
    </row>
    <row r="6" spans="1:111">
      <c r="A6" s="13">
        <v>2013</v>
      </c>
      <c r="B6" s="13">
        <v>27290</v>
      </c>
      <c r="C6" s="13">
        <v>12761</v>
      </c>
      <c r="D6" s="13">
        <v>6081</v>
      </c>
      <c r="E6" s="13">
        <v>3750</v>
      </c>
      <c r="F6" s="13">
        <v>3719.1</v>
      </c>
      <c r="G6" s="13">
        <v>12365</v>
      </c>
      <c r="H6" s="13">
        <v>3816</v>
      </c>
      <c r="I6" s="13">
        <v>3463.76</v>
      </c>
      <c r="J6" s="13">
        <v>4045</v>
      </c>
      <c r="K6" s="13">
        <v>4399</v>
      </c>
      <c r="L6" s="13">
        <v>3484.36</v>
      </c>
      <c r="M6" s="13">
        <v>2114</v>
      </c>
      <c r="N6" s="13">
        <v>3658</v>
      </c>
      <c r="O6" s="13">
        <v>3620</v>
      </c>
      <c r="P6" s="13">
        <v>5426</v>
      </c>
      <c r="Q6" s="13">
        <v>2869</v>
      </c>
      <c r="R6" s="13">
        <v>2657</v>
      </c>
      <c r="S6" s="13">
        <v>1438</v>
      </c>
      <c r="T6" s="13">
        <v>2031</v>
      </c>
      <c r="U6" s="13">
        <v>2501</v>
      </c>
      <c r="V6" s="13">
        <v>1571</v>
      </c>
      <c r="W6" s="13">
        <v>930</v>
      </c>
      <c r="X6" s="13">
        <v>1228</v>
      </c>
      <c r="Y6" s="13">
        <v>5090</v>
      </c>
      <c r="Z6" s="13">
        <v>423</v>
      </c>
      <c r="AA6" s="13">
        <v>5469.8</v>
      </c>
      <c r="AB6" s="13">
        <v>1066</v>
      </c>
      <c r="AC6" s="13">
        <v>1348.6</v>
      </c>
      <c r="AD6" s="13">
        <v>1258.2</v>
      </c>
      <c r="AE6" s="13">
        <v>1607.1</v>
      </c>
      <c r="AF6" s="13">
        <v>1584.2</v>
      </c>
      <c r="AG6" s="13">
        <v>1468.6</v>
      </c>
      <c r="AH6" s="13">
        <v>1510</v>
      </c>
      <c r="AI6" s="13">
        <v>1206.5999999999999</v>
      </c>
      <c r="AJ6" s="13">
        <v>1206</v>
      </c>
      <c r="AK6" s="13">
        <v>3204.4</v>
      </c>
      <c r="AL6" s="13">
        <v>871.9</v>
      </c>
      <c r="AM6" s="13">
        <v>501</v>
      </c>
      <c r="AN6" s="13">
        <v>740.6</v>
      </c>
      <c r="AO6" s="13">
        <v>1080.8</v>
      </c>
      <c r="AP6" s="13">
        <v>703.1</v>
      </c>
      <c r="AQ6" s="13">
        <v>2548.6999999999998</v>
      </c>
      <c r="AR6" s="13">
        <v>807.58</v>
      </c>
      <c r="AS6" s="13">
        <v>680.7</v>
      </c>
      <c r="AT6" s="13">
        <v>1499.2</v>
      </c>
      <c r="AU6" s="4">
        <v>1083.3</v>
      </c>
      <c r="AV6" s="4">
        <v>300</v>
      </c>
      <c r="AW6" s="13">
        <v>989.7</v>
      </c>
      <c r="AX6" s="13">
        <v>716</v>
      </c>
      <c r="AY6" s="13">
        <v>773.79</v>
      </c>
      <c r="AZ6" s="13">
        <v>1060.2</v>
      </c>
      <c r="BA6" s="13">
        <v>938.9</v>
      </c>
      <c r="BB6" s="13">
        <v>8384</v>
      </c>
      <c r="BC6" s="13">
        <v>1425.1</v>
      </c>
      <c r="BD6" s="13">
        <v>911</v>
      </c>
      <c r="BE6" s="13">
        <v>1767</v>
      </c>
      <c r="BF6" s="13">
        <v>1731</v>
      </c>
      <c r="BG6" s="13">
        <v>1074</v>
      </c>
      <c r="BH6" s="13">
        <v>790</v>
      </c>
      <c r="BI6" s="13">
        <v>718</v>
      </c>
      <c r="BJ6" s="13">
        <v>890</v>
      </c>
      <c r="BK6" s="13">
        <v>800</v>
      </c>
      <c r="BL6" s="13">
        <v>515</v>
      </c>
      <c r="BM6" s="13">
        <v>468</v>
      </c>
      <c r="BN6" s="13">
        <v>4307</v>
      </c>
      <c r="BO6" s="13">
        <v>1837</v>
      </c>
      <c r="BP6" s="13">
        <v>1360</v>
      </c>
      <c r="BQ6" s="13">
        <v>2009</v>
      </c>
      <c r="BR6" s="13">
        <v>938</v>
      </c>
      <c r="BS6" s="13">
        <v>877</v>
      </c>
      <c r="BT6" s="13">
        <v>1120</v>
      </c>
      <c r="BU6" s="13">
        <v>375</v>
      </c>
      <c r="BV6" s="13">
        <v>842</v>
      </c>
      <c r="BW6" s="13">
        <v>910</v>
      </c>
      <c r="BX6" s="13">
        <v>845</v>
      </c>
      <c r="BY6" s="13">
        <v>436</v>
      </c>
      <c r="BZ6" s="13">
        <v>442</v>
      </c>
      <c r="CA6" s="13">
        <v>15992</v>
      </c>
      <c r="CB6" s="4">
        <v>7443.48</v>
      </c>
      <c r="CC6" s="4">
        <v>1156.73</v>
      </c>
      <c r="CD6" s="4">
        <v>762.16</v>
      </c>
      <c r="CE6" s="4">
        <v>1329.05</v>
      </c>
      <c r="CF6" s="4">
        <v>670.79</v>
      </c>
      <c r="CG6" s="4">
        <v>1529.9</v>
      </c>
      <c r="CH6" s="4">
        <v>512.33000000000004</v>
      </c>
      <c r="CI6" s="4">
        <v>1782.38</v>
      </c>
      <c r="CJ6" s="4">
        <v>439.15</v>
      </c>
      <c r="CK6" s="4">
        <v>823.03</v>
      </c>
      <c r="CL6" s="4">
        <v>1410</v>
      </c>
      <c r="CM6" s="4">
        <v>534.79</v>
      </c>
      <c r="CN6" s="4">
        <v>494.27</v>
      </c>
      <c r="CO6" s="4">
        <v>431.54</v>
      </c>
      <c r="CP6" s="4">
        <v>210.77</v>
      </c>
      <c r="CQ6" s="4">
        <v>296.3</v>
      </c>
      <c r="CR6" s="4">
        <v>100</v>
      </c>
      <c r="CS6" s="4">
        <v>469.12</v>
      </c>
      <c r="CT6" s="4">
        <v>4446.24</v>
      </c>
      <c r="CU6" s="13">
        <v>1223.38767108548</v>
      </c>
      <c r="CV6" s="49">
        <v>851.51470746468306</v>
      </c>
      <c r="CW6" s="49">
        <v>372.10073552137698</v>
      </c>
      <c r="CX6" s="49">
        <v>490.22321226685</v>
      </c>
      <c r="CY6" s="49">
        <v>192.173369220285</v>
      </c>
      <c r="CZ6" s="49">
        <v>328.55845638285098</v>
      </c>
      <c r="DA6" s="49">
        <v>321.38313947414002</v>
      </c>
      <c r="DB6" s="4">
        <v>2583.5500000000002</v>
      </c>
      <c r="DC6" s="4">
        <v>393</v>
      </c>
      <c r="DD6" s="4">
        <v>385</v>
      </c>
      <c r="DE6" s="4">
        <v>417.7</v>
      </c>
      <c r="DF6" s="4">
        <v>325.04000000000002</v>
      </c>
      <c r="DG6" s="4">
        <v>243.05</v>
      </c>
    </row>
    <row r="7" spans="1:111">
      <c r="A7" s="13">
        <v>2014</v>
      </c>
      <c r="B7" s="4">
        <v>27918</v>
      </c>
      <c r="C7" s="4">
        <v>13494.72</v>
      </c>
      <c r="D7" s="4">
        <v>6213</v>
      </c>
      <c r="E7" s="4">
        <v>4310</v>
      </c>
      <c r="F7" s="4">
        <v>3933.65</v>
      </c>
      <c r="G7" s="4">
        <v>12716</v>
      </c>
      <c r="H7" s="4">
        <v>4523</v>
      </c>
      <c r="I7" s="4">
        <v>3561.93</v>
      </c>
      <c r="J7" s="4">
        <v>4172</v>
      </c>
      <c r="K7" s="4">
        <v>5151</v>
      </c>
      <c r="L7" s="4">
        <v>3544.19</v>
      </c>
      <c r="M7" s="4">
        <v>2148</v>
      </c>
      <c r="N7" s="4">
        <v>3803.34</v>
      </c>
      <c r="O7" s="4">
        <v>3827</v>
      </c>
      <c r="P7" s="13">
        <v>6145</v>
      </c>
      <c r="Q7" s="13">
        <v>2951</v>
      </c>
      <c r="R7" s="13">
        <v>2793</v>
      </c>
      <c r="S7" s="13">
        <v>1493</v>
      </c>
      <c r="T7" s="13">
        <v>2210</v>
      </c>
      <c r="U7" s="13">
        <v>2608</v>
      </c>
      <c r="V7" s="13">
        <v>1659</v>
      </c>
      <c r="W7" s="13">
        <v>1103</v>
      </c>
      <c r="X7" s="13">
        <v>1269</v>
      </c>
      <c r="Y7" s="13">
        <v>5093</v>
      </c>
      <c r="Z7" s="13">
        <v>433</v>
      </c>
      <c r="AA7" s="13">
        <v>5850</v>
      </c>
      <c r="AB7" s="13">
        <v>1099</v>
      </c>
      <c r="AC7" s="13">
        <v>1438</v>
      </c>
      <c r="AD7" s="13">
        <v>1435</v>
      </c>
      <c r="AE7" s="13">
        <v>1788</v>
      </c>
      <c r="AF7" s="13">
        <v>1804</v>
      </c>
      <c r="AG7" s="13">
        <v>1480</v>
      </c>
      <c r="AH7" s="13">
        <v>1798</v>
      </c>
      <c r="AI7" s="13">
        <v>1255</v>
      </c>
      <c r="AJ7" s="13">
        <v>1248</v>
      </c>
      <c r="AK7" s="13">
        <v>3337</v>
      </c>
      <c r="AL7" s="13">
        <v>969</v>
      </c>
      <c r="AM7" s="13">
        <v>501</v>
      </c>
      <c r="AN7" s="13">
        <v>761</v>
      </c>
      <c r="AO7" s="13">
        <v>1117</v>
      </c>
      <c r="AP7" s="13">
        <v>745</v>
      </c>
      <c r="AQ7" s="13">
        <v>2768.7</v>
      </c>
      <c r="AR7" s="13">
        <v>807.72</v>
      </c>
      <c r="AS7" s="13">
        <v>710.79</v>
      </c>
      <c r="AT7" s="13">
        <v>1530.4</v>
      </c>
      <c r="AU7" s="4">
        <v>1119.2</v>
      </c>
      <c r="AV7" s="4">
        <v>307</v>
      </c>
      <c r="AW7" s="13">
        <v>1465.4</v>
      </c>
      <c r="AX7" s="13">
        <v>804</v>
      </c>
      <c r="AY7" s="13">
        <v>802.39</v>
      </c>
      <c r="AZ7" s="13">
        <v>1117.0999999999999</v>
      </c>
      <c r="BA7" s="13">
        <v>938.9</v>
      </c>
      <c r="BB7" s="13">
        <v>8879.6299999999992</v>
      </c>
      <c r="BC7" s="13">
        <v>1551.7</v>
      </c>
      <c r="BD7" s="13">
        <v>924</v>
      </c>
      <c r="BE7" s="13">
        <v>1878</v>
      </c>
      <c r="BF7" s="13">
        <v>2009</v>
      </c>
      <c r="BG7" s="13">
        <v>1167</v>
      </c>
      <c r="BH7" s="13">
        <v>876</v>
      </c>
      <c r="BI7" s="13">
        <v>929</v>
      </c>
      <c r="BJ7" s="13">
        <v>993</v>
      </c>
      <c r="BK7" s="13">
        <v>975</v>
      </c>
      <c r="BL7" s="13">
        <v>532</v>
      </c>
      <c r="BM7" s="13">
        <v>482</v>
      </c>
      <c r="BN7" s="13">
        <v>4382</v>
      </c>
      <c r="BO7" s="13">
        <v>2012</v>
      </c>
      <c r="BP7" s="13">
        <v>1475</v>
      </c>
      <c r="BQ7" s="13">
        <v>1422</v>
      </c>
      <c r="BR7" s="13">
        <v>1100</v>
      </c>
      <c r="BS7" s="13">
        <v>907</v>
      </c>
      <c r="BT7" s="13">
        <v>1357</v>
      </c>
      <c r="BU7" s="13">
        <v>386</v>
      </c>
      <c r="BV7" s="13">
        <v>844</v>
      </c>
      <c r="BW7" s="13">
        <v>956</v>
      </c>
      <c r="BX7" s="13">
        <v>859</v>
      </c>
      <c r="BY7" s="13">
        <v>445</v>
      </c>
      <c r="BZ7" s="13">
        <v>445</v>
      </c>
      <c r="CA7" s="13">
        <v>17312</v>
      </c>
      <c r="CB7" s="4">
        <v>7403.65</v>
      </c>
      <c r="CC7" s="4">
        <v>1536.55</v>
      </c>
      <c r="CD7" s="4">
        <v>821.25</v>
      </c>
      <c r="CE7" s="4">
        <v>1369.05</v>
      </c>
      <c r="CF7" s="4">
        <v>677.4</v>
      </c>
      <c r="CG7" s="4">
        <v>1542.85</v>
      </c>
      <c r="CH7" s="4">
        <v>554.85</v>
      </c>
      <c r="CI7" s="4">
        <v>1867.9</v>
      </c>
      <c r="CJ7" s="4">
        <v>471.07</v>
      </c>
      <c r="CK7" s="4">
        <v>853.34</v>
      </c>
      <c r="CL7" s="4">
        <v>1500</v>
      </c>
      <c r="CM7" s="4">
        <v>714.5</v>
      </c>
      <c r="CN7" s="4">
        <v>497.37</v>
      </c>
      <c r="CO7" s="4">
        <v>662.12</v>
      </c>
      <c r="CP7" s="4">
        <v>215.42</v>
      </c>
      <c r="CQ7" s="4">
        <v>341.15</v>
      </c>
      <c r="CR7" s="4">
        <v>103</v>
      </c>
      <c r="CS7" s="4">
        <v>500</v>
      </c>
      <c r="CT7" s="4">
        <v>8017.42</v>
      </c>
      <c r="CU7" s="13">
        <v>1563.9372666317699</v>
      </c>
      <c r="CV7" s="49">
        <v>1196.57168922456</v>
      </c>
      <c r="CW7" s="49">
        <v>545.63681148582896</v>
      </c>
      <c r="CX7" s="49">
        <v>676.20192926045002</v>
      </c>
      <c r="CY7" s="49">
        <v>272.37552281961098</v>
      </c>
      <c r="CZ7" s="49">
        <v>481.71724120740799</v>
      </c>
      <c r="DA7" s="49">
        <v>469.768997233231</v>
      </c>
      <c r="DB7" s="4">
        <v>2611.0700000000002</v>
      </c>
      <c r="DC7" s="4">
        <v>407.3</v>
      </c>
      <c r="DD7" s="4">
        <v>552</v>
      </c>
      <c r="DE7" s="4">
        <v>457.38</v>
      </c>
      <c r="DF7" s="4">
        <v>430.2</v>
      </c>
      <c r="DG7" s="4">
        <v>256.05</v>
      </c>
    </row>
    <row r="8" spans="1:111">
      <c r="A8" s="13">
        <v>2015</v>
      </c>
      <c r="B8" s="13">
        <v>28567</v>
      </c>
      <c r="C8" s="13">
        <v>14248</v>
      </c>
      <c r="D8" s="13">
        <v>6586</v>
      </c>
      <c r="E8" s="13">
        <v>4484.3</v>
      </c>
      <c r="F8" s="13">
        <v>4431.8500000000004</v>
      </c>
      <c r="G8" s="13">
        <v>13059</v>
      </c>
      <c r="H8" s="13">
        <v>4881.75</v>
      </c>
      <c r="I8" s="13">
        <v>3812</v>
      </c>
      <c r="J8" s="13">
        <v>4277</v>
      </c>
      <c r="K8" s="13">
        <v>5387</v>
      </c>
      <c r="L8" s="13">
        <v>3623.98</v>
      </c>
      <c r="M8" s="13">
        <v>2182.6999999999998</v>
      </c>
      <c r="N8" s="13">
        <v>4049.48</v>
      </c>
      <c r="O8" s="13">
        <v>4005</v>
      </c>
      <c r="P8" s="13">
        <v>6540</v>
      </c>
      <c r="Q8" s="13">
        <v>3119</v>
      </c>
      <c r="R8" s="13">
        <v>3003</v>
      </c>
      <c r="S8" s="13">
        <v>1568</v>
      </c>
      <c r="T8" s="13">
        <v>2348</v>
      </c>
      <c r="U8" s="13">
        <v>2579</v>
      </c>
      <c r="V8" s="13">
        <v>1724</v>
      </c>
      <c r="W8" s="13">
        <v>1149</v>
      </c>
      <c r="X8" s="13">
        <v>1381</v>
      </c>
      <c r="Y8" s="13">
        <v>5170</v>
      </c>
      <c r="Z8" s="13">
        <v>441</v>
      </c>
      <c r="AA8" s="13">
        <v>6347.51</v>
      </c>
      <c r="AB8" s="13">
        <v>1202.96</v>
      </c>
      <c r="AC8" s="13">
        <v>1477.48</v>
      </c>
      <c r="AD8" s="13">
        <v>1573.66</v>
      </c>
      <c r="AE8" s="13">
        <v>1896</v>
      </c>
      <c r="AF8" s="13">
        <v>1841.69</v>
      </c>
      <c r="AG8" s="13">
        <v>1616.32</v>
      </c>
      <c r="AH8" s="13">
        <v>1909.63</v>
      </c>
      <c r="AI8" s="13">
        <v>1401.67</v>
      </c>
      <c r="AJ8" s="13">
        <v>1384.87</v>
      </c>
      <c r="AK8" s="13">
        <v>3425.69</v>
      </c>
      <c r="AL8" s="13">
        <v>1048.8800000000001</v>
      </c>
      <c r="AM8" s="13">
        <v>530.28</v>
      </c>
      <c r="AN8" s="13">
        <v>768.71</v>
      </c>
      <c r="AO8" s="13">
        <v>1167.82</v>
      </c>
      <c r="AP8" s="13">
        <v>780.75</v>
      </c>
      <c r="AQ8" s="13">
        <v>3448.26</v>
      </c>
      <c r="AR8" s="13">
        <v>807.72</v>
      </c>
      <c r="AS8" s="13">
        <v>726.82</v>
      </c>
      <c r="AT8" s="13">
        <v>1545.4</v>
      </c>
      <c r="AU8" s="4">
        <v>1132.92</v>
      </c>
      <c r="AV8" s="4">
        <v>307</v>
      </c>
      <c r="AW8" s="13">
        <v>1734.79</v>
      </c>
      <c r="AX8" s="13">
        <v>834.09</v>
      </c>
      <c r="AY8" s="13">
        <v>832.72</v>
      </c>
      <c r="AZ8" s="13">
        <v>1152.28</v>
      </c>
      <c r="BA8" s="13">
        <v>1432.86</v>
      </c>
      <c r="BB8" s="13">
        <v>9495</v>
      </c>
      <c r="BC8" s="13">
        <v>1630</v>
      </c>
      <c r="BD8" s="13">
        <v>919</v>
      </c>
      <c r="BE8" s="13">
        <v>2004</v>
      </c>
      <c r="BF8" s="13">
        <v>1705</v>
      </c>
      <c r="BG8" s="13">
        <v>509</v>
      </c>
      <c r="BH8" s="13">
        <v>913</v>
      </c>
      <c r="BI8" s="13">
        <v>1160</v>
      </c>
      <c r="BJ8" s="13">
        <v>1013.74</v>
      </c>
      <c r="BK8" s="13">
        <v>975</v>
      </c>
      <c r="BL8" s="13">
        <v>554</v>
      </c>
      <c r="BM8" s="13">
        <v>493</v>
      </c>
      <c r="BN8" s="13">
        <v>4596</v>
      </c>
      <c r="BO8" s="13">
        <v>2124</v>
      </c>
      <c r="BP8" s="13">
        <v>1499</v>
      </c>
      <c r="BQ8" s="13">
        <v>1113</v>
      </c>
      <c r="BR8" s="13">
        <v>1180</v>
      </c>
      <c r="BS8" s="13">
        <v>967</v>
      </c>
      <c r="BT8" s="13">
        <v>1393</v>
      </c>
      <c r="BU8" s="13">
        <v>447</v>
      </c>
      <c r="BV8" s="13">
        <v>823</v>
      </c>
      <c r="BW8" s="13">
        <v>910</v>
      </c>
      <c r="BX8" s="13">
        <v>1095</v>
      </c>
      <c r="BY8" s="13">
        <v>469</v>
      </c>
      <c r="BZ8" s="13">
        <v>493</v>
      </c>
      <c r="CA8" s="13">
        <v>18327.79</v>
      </c>
      <c r="CB8" s="4">
        <v>7709.85</v>
      </c>
      <c r="CC8" s="4">
        <v>1565.99</v>
      </c>
      <c r="CD8" s="4">
        <v>829.22</v>
      </c>
      <c r="CE8" s="4">
        <v>1421.5</v>
      </c>
      <c r="CF8" s="4">
        <v>683.53</v>
      </c>
      <c r="CG8" s="4">
        <v>1615.85</v>
      </c>
      <c r="CH8" s="4">
        <v>612.94000000000005</v>
      </c>
      <c r="CI8" s="4">
        <v>2068.3000000000002</v>
      </c>
      <c r="CJ8" s="4">
        <v>523.42999999999995</v>
      </c>
      <c r="CK8" s="4">
        <v>871.8</v>
      </c>
      <c r="CL8" s="4">
        <v>1550</v>
      </c>
      <c r="CM8" s="4">
        <v>874.24</v>
      </c>
      <c r="CN8" s="4">
        <v>724.96</v>
      </c>
      <c r="CO8" s="4">
        <v>692.02</v>
      </c>
      <c r="CP8" s="4">
        <v>223.56</v>
      </c>
      <c r="CQ8" s="4">
        <v>349.87</v>
      </c>
      <c r="CR8" s="4">
        <v>119</v>
      </c>
      <c r="CS8" s="4">
        <v>545</v>
      </c>
      <c r="CT8" s="4">
        <v>5697.31</v>
      </c>
      <c r="CU8" s="13">
        <v>1382.88766042781</v>
      </c>
      <c r="CV8" s="49">
        <v>1055.67906417112</v>
      </c>
      <c r="CW8" s="49">
        <v>506.31242306149801</v>
      </c>
      <c r="CX8" s="49">
        <v>600.891858288771</v>
      </c>
      <c r="CY8" s="49">
        <v>245.665167112299</v>
      </c>
      <c r="CZ8" s="49">
        <v>436.01516711229903</v>
      </c>
      <c r="DA8" s="49">
        <v>425.929331550803</v>
      </c>
      <c r="DB8" s="4">
        <v>2645</v>
      </c>
      <c r="DC8" s="4">
        <v>566.38</v>
      </c>
      <c r="DD8" s="4">
        <v>552</v>
      </c>
      <c r="DE8" s="4">
        <v>629.73</v>
      </c>
      <c r="DF8" s="4">
        <v>481.7</v>
      </c>
      <c r="DG8" s="4">
        <v>301.5</v>
      </c>
    </row>
    <row r="9" spans="1:111">
      <c r="A9" s="13">
        <v>2016</v>
      </c>
      <c r="B9" s="13">
        <v>29250</v>
      </c>
      <c r="C9" s="13">
        <v>14648.77</v>
      </c>
      <c r="D9" s="13">
        <v>6679</v>
      </c>
      <c r="E9" s="13">
        <v>4462.55</v>
      </c>
      <c r="F9" s="13">
        <v>4880.4799999999996</v>
      </c>
      <c r="G9" s="13">
        <v>15113</v>
      </c>
      <c r="H9" s="13">
        <v>5063.7299999999996</v>
      </c>
      <c r="I9" s="13">
        <v>4016</v>
      </c>
      <c r="J9" s="13">
        <v>4790</v>
      </c>
      <c r="K9" s="13">
        <v>5693</v>
      </c>
      <c r="L9" s="13">
        <v>3772.49</v>
      </c>
      <c r="M9" s="13">
        <v>2313.31</v>
      </c>
      <c r="N9" s="13">
        <v>4218</v>
      </c>
      <c r="O9" s="13">
        <v>4126</v>
      </c>
      <c r="P9" s="13">
        <v>6932</v>
      </c>
      <c r="Q9" s="13">
        <v>3954</v>
      </c>
      <c r="R9" s="13">
        <v>3203</v>
      </c>
      <c r="S9" s="13">
        <v>1601</v>
      </c>
      <c r="T9" s="13">
        <v>2462</v>
      </c>
      <c r="U9" s="13">
        <v>2689</v>
      </c>
      <c r="V9" s="13">
        <v>1806</v>
      </c>
      <c r="W9" s="13">
        <v>1210</v>
      </c>
      <c r="X9" s="13">
        <v>1393</v>
      </c>
      <c r="Y9" s="13">
        <v>5304</v>
      </c>
      <c r="Z9" s="13">
        <v>461</v>
      </c>
      <c r="AA9" s="13">
        <v>6820</v>
      </c>
      <c r="AB9" s="13">
        <v>1261</v>
      </c>
      <c r="AC9" s="13">
        <v>1557</v>
      </c>
      <c r="AD9" s="13">
        <v>1599</v>
      </c>
      <c r="AE9" s="13">
        <v>1925</v>
      </c>
      <c r="AF9" s="13">
        <v>2091</v>
      </c>
      <c r="AG9" s="13">
        <v>1688</v>
      </c>
      <c r="AH9" s="13">
        <v>1969</v>
      </c>
      <c r="AI9" s="13">
        <v>1462</v>
      </c>
      <c r="AJ9" s="13">
        <v>1416</v>
      </c>
      <c r="AK9" s="13">
        <v>3578</v>
      </c>
      <c r="AL9" s="13">
        <v>1104</v>
      </c>
      <c r="AM9" s="13">
        <v>625</v>
      </c>
      <c r="AN9" s="13">
        <v>781</v>
      </c>
      <c r="AO9" s="13">
        <v>1326</v>
      </c>
      <c r="AP9" s="13">
        <v>879</v>
      </c>
      <c r="AQ9" s="13">
        <v>3307.98</v>
      </c>
      <c r="AR9" s="13">
        <v>1282.73</v>
      </c>
      <c r="AS9" s="13">
        <v>732.58</v>
      </c>
      <c r="AT9" s="13">
        <v>1548.27</v>
      </c>
      <c r="AU9" s="4">
        <v>1138.78</v>
      </c>
      <c r="AV9" s="4">
        <v>404</v>
      </c>
      <c r="AW9" s="13">
        <v>2253.85</v>
      </c>
      <c r="AX9" s="13">
        <v>861.47</v>
      </c>
      <c r="AY9" s="13">
        <v>895.54</v>
      </c>
      <c r="AZ9" s="13">
        <v>1202.81</v>
      </c>
      <c r="BA9" s="13">
        <v>1493.86</v>
      </c>
      <c r="BB9" s="13">
        <v>10154</v>
      </c>
      <c r="BC9" s="13">
        <v>1741.88</v>
      </c>
      <c r="BD9" s="13">
        <v>920</v>
      </c>
      <c r="BE9" s="13">
        <v>1240</v>
      </c>
      <c r="BF9" s="13">
        <v>2161</v>
      </c>
      <c r="BG9" s="13">
        <v>514</v>
      </c>
      <c r="BH9" s="13">
        <v>571</v>
      </c>
      <c r="BI9" s="13">
        <v>1268</v>
      </c>
      <c r="BJ9" s="13">
        <v>1024.58</v>
      </c>
      <c r="BK9" s="13">
        <v>996</v>
      </c>
      <c r="BL9" s="13">
        <v>580</v>
      </c>
      <c r="BM9" s="13">
        <v>504</v>
      </c>
      <c r="BN9" s="13">
        <v>5400</v>
      </c>
      <c r="BO9" s="13">
        <v>2136</v>
      </c>
      <c r="BP9" s="13">
        <v>1499</v>
      </c>
      <c r="BQ9" s="13">
        <v>1392</v>
      </c>
      <c r="BR9" s="13">
        <v>1250</v>
      </c>
      <c r="BS9" s="13">
        <v>1007</v>
      </c>
      <c r="BT9" s="13">
        <v>879</v>
      </c>
      <c r="BU9" s="13">
        <v>447</v>
      </c>
      <c r="BV9" s="13">
        <v>829</v>
      </c>
      <c r="BW9" s="13">
        <v>962</v>
      </c>
      <c r="BX9" s="13">
        <v>1115</v>
      </c>
      <c r="BY9" s="13">
        <v>498</v>
      </c>
      <c r="BZ9" s="13">
        <v>510</v>
      </c>
      <c r="CA9" s="13">
        <v>19488.080000000002</v>
      </c>
      <c r="CB9" s="4">
        <v>9590.33</v>
      </c>
      <c r="CC9" s="4">
        <v>1692.76</v>
      </c>
      <c r="CD9" s="4">
        <v>867.98</v>
      </c>
      <c r="CE9" s="4">
        <v>1526.81</v>
      </c>
      <c r="CF9" s="4">
        <v>720.66</v>
      </c>
      <c r="CG9" s="4">
        <v>1814.2</v>
      </c>
      <c r="CH9" s="4">
        <v>662.6</v>
      </c>
      <c r="CI9" s="4">
        <v>2095.4</v>
      </c>
      <c r="CJ9" s="4">
        <v>540.70000000000005</v>
      </c>
      <c r="CK9" s="4">
        <v>875.49</v>
      </c>
      <c r="CL9" s="4">
        <v>1701</v>
      </c>
      <c r="CM9" s="4">
        <v>879.71</v>
      </c>
      <c r="CN9" s="4">
        <v>957.88</v>
      </c>
      <c r="CO9" s="4">
        <v>729.05</v>
      </c>
      <c r="CP9" s="4">
        <v>225.14</v>
      </c>
      <c r="CQ9" s="4">
        <v>360.42</v>
      </c>
      <c r="CR9" s="4">
        <v>164.6</v>
      </c>
      <c r="CS9" s="4">
        <v>645</v>
      </c>
      <c r="CT9" s="4">
        <v>7248</v>
      </c>
      <c r="CU9" s="13">
        <v>1595.4474237888701</v>
      </c>
      <c r="CV9" s="49">
        <v>1183.56917588124</v>
      </c>
      <c r="CW9" s="49">
        <v>598.85444427881998</v>
      </c>
      <c r="CX9" s="49">
        <v>690.65593744272701</v>
      </c>
      <c r="CY9" s="49">
        <v>279.03932555440099</v>
      </c>
      <c r="CZ9" s="49">
        <v>512.03071171116096</v>
      </c>
      <c r="DA9" s="49">
        <v>496.946041908486</v>
      </c>
      <c r="DB9" s="4">
        <v>2643.22</v>
      </c>
      <c r="DC9" s="4">
        <v>432.29</v>
      </c>
      <c r="DD9" s="4">
        <v>1196.73</v>
      </c>
      <c r="DE9" s="4">
        <v>876.8</v>
      </c>
      <c r="DF9" s="4">
        <v>442</v>
      </c>
      <c r="DG9" s="4">
        <v>312.5</v>
      </c>
    </row>
    <row r="10" spans="1:111">
      <c r="A10" s="13">
        <v>2017</v>
      </c>
      <c r="B10" s="13">
        <v>29841</v>
      </c>
      <c r="C10" s="13">
        <v>15263.77</v>
      </c>
      <c r="D10" s="13">
        <v>7017</v>
      </c>
      <c r="E10" s="13">
        <v>4553.8900000000003</v>
      </c>
      <c r="F10" s="13">
        <v>4953.1899999999996</v>
      </c>
      <c r="G10" s="13">
        <v>15418</v>
      </c>
      <c r="H10" s="13">
        <v>5092.3</v>
      </c>
      <c r="I10" s="13">
        <v>4335</v>
      </c>
      <c r="J10" s="13">
        <v>4994</v>
      </c>
      <c r="K10" s="13">
        <v>6088</v>
      </c>
      <c r="L10" s="13">
        <v>3851.8</v>
      </c>
      <c r="M10" s="13">
        <v>2370.09</v>
      </c>
      <c r="N10" s="13">
        <v>4398.12</v>
      </c>
      <c r="O10" s="13">
        <v>4208</v>
      </c>
      <c r="P10" s="13">
        <v>8291</v>
      </c>
      <c r="Q10" s="13">
        <v>4152</v>
      </c>
      <c r="R10" s="13">
        <v>3245</v>
      </c>
      <c r="S10" s="13">
        <v>1697</v>
      </c>
      <c r="T10" s="13">
        <v>2606</v>
      </c>
      <c r="U10" s="13">
        <v>2733</v>
      </c>
      <c r="V10" s="13">
        <v>2034</v>
      </c>
      <c r="W10" s="13">
        <v>1230</v>
      </c>
      <c r="X10" s="13">
        <v>1500</v>
      </c>
      <c r="Y10" s="13">
        <v>4891</v>
      </c>
      <c r="Z10" s="13">
        <v>548</v>
      </c>
      <c r="AA10" s="13">
        <v>7113</v>
      </c>
      <c r="AB10" s="13">
        <v>1302</v>
      </c>
      <c r="AC10" s="13">
        <v>1223</v>
      </c>
      <c r="AD10" s="13">
        <v>1838</v>
      </c>
      <c r="AE10" s="13">
        <v>1985</v>
      </c>
      <c r="AF10" s="13">
        <v>2132</v>
      </c>
      <c r="AG10" s="13">
        <v>1789</v>
      </c>
      <c r="AH10" s="13">
        <v>2079</v>
      </c>
      <c r="AI10" s="13">
        <v>1516</v>
      </c>
      <c r="AJ10" s="13">
        <v>1480</v>
      </c>
      <c r="AK10" s="13">
        <v>3654</v>
      </c>
      <c r="AL10" s="13">
        <v>1165</v>
      </c>
      <c r="AM10" s="13">
        <v>725</v>
      </c>
      <c r="AN10" s="13">
        <v>793</v>
      </c>
      <c r="AO10" s="13">
        <v>1165</v>
      </c>
      <c r="AP10" s="13">
        <v>924</v>
      </c>
      <c r="AQ10" s="13">
        <v>3439.63</v>
      </c>
      <c r="AR10" s="13">
        <v>1283.3699999999999</v>
      </c>
      <c r="AS10" s="13">
        <v>732.58</v>
      </c>
      <c r="AT10" s="13">
        <v>1669.22</v>
      </c>
      <c r="AU10" s="4">
        <v>1165.28</v>
      </c>
      <c r="AV10" s="4">
        <v>381.72</v>
      </c>
      <c r="AW10" s="13">
        <v>2639.89</v>
      </c>
      <c r="AX10" s="13">
        <v>968.77</v>
      </c>
      <c r="AY10" s="13">
        <v>925.28</v>
      </c>
      <c r="AZ10" s="13">
        <v>1682.14</v>
      </c>
      <c r="BA10" s="13">
        <v>1668.86</v>
      </c>
      <c r="BB10" s="13">
        <v>10353</v>
      </c>
      <c r="BC10" s="13">
        <v>1758.83</v>
      </c>
      <c r="BD10" s="13">
        <v>866.45</v>
      </c>
      <c r="BE10" s="13">
        <v>2148.06</v>
      </c>
      <c r="BF10" s="13">
        <v>2189</v>
      </c>
      <c r="BG10" s="13">
        <v>531</v>
      </c>
      <c r="BH10" s="13">
        <v>1168</v>
      </c>
      <c r="BI10" s="13">
        <v>1323</v>
      </c>
      <c r="BJ10" s="13">
        <v>1050.5999999999999</v>
      </c>
      <c r="BK10" s="13">
        <v>1001</v>
      </c>
      <c r="BL10" s="13">
        <v>1261</v>
      </c>
      <c r="BM10" s="13">
        <v>596</v>
      </c>
      <c r="BN10" s="13">
        <v>4849.46</v>
      </c>
      <c r="BO10" s="13">
        <v>2400</v>
      </c>
      <c r="BP10" s="13">
        <v>2313</v>
      </c>
      <c r="BQ10" s="13">
        <v>1312.8</v>
      </c>
      <c r="BR10" s="13">
        <v>1346</v>
      </c>
      <c r="BS10" s="13">
        <v>1469</v>
      </c>
      <c r="BT10" s="13">
        <v>1194</v>
      </c>
      <c r="BU10" s="13">
        <v>454</v>
      </c>
      <c r="BV10" s="13">
        <v>906</v>
      </c>
      <c r="BW10" s="13">
        <v>397</v>
      </c>
      <c r="BX10" s="13">
        <v>1161</v>
      </c>
      <c r="BY10" s="13">
        <v>499</v>
      </c>
      <c r="BZ10" s="13">
        <v>1165</v>
      </c>
      <c r="CA10" s="13">
        <v>20840.560000000001</v>
      </c>
      <c r="CB10" s="4">
        <v>10783.9</v>
      </c>
      <c r="CC10" s="4">
        <v>1704.81</v>
      </c>
      <c r="CD10" s="4">
        <v>837.08</v>
      </c>
      <c r="CE10" s="4">
        <v>1590.7</v>
      </c>
      <c r="CF10" s="4">
        <v>1013.56</v>
      </c>
      <c r="CG10" s="4">
        <v>2521.2600000000002</v>
      </c>
      <c r="CH10" s="4">
        <v>707.3</v>
      </c>
      <c r="CI10" s="4">
        <v>1059.3699999999999</v>
      </c>
      <c r="CJ10" s="4">
        <v>587.41</v>
      </c>
      <c r="CK10" s="4">
        <v>1092.1300000000001</v>
      </c>
      <c r="CL10" s="4">
        <v>1900</v>
      </c>
      <c r="CM10" s="4">
        <v>975.93</v>
      </c>
      <c r="CN10" s="4">
        <v>1077.54</v>
      </c>
      <c r="CO10" s="4">
        <v>874.64</v>
      </c>
      <c r="CP10" s="4">
        <v>229.73</v>
      </c>
      <c r="CQ10" s="4">
        <v>394.9</v>
      </c>
      <c r="CR10" s="4">
        <v>180</v>
      </c>
      <c r="CS10" s="4">
        <v>552</v>
      </c>
      <c r="CT10" s="4">
        <v>4404.42</v>
      </c>
      <c r="CU10" s="13">
        <v>1244.93772151899</v>
      </c>
      <c r="CV10" s="13">
        <v>1349.7</v>
      </c>
      <c r="CW10" s="49">
        <v>482.73019409282699</v>
      </c>
      <c r="CX10" s="49">
        <v>533.89198312236203</v>
      </c>
      <c r="CY10" s="49">
        <v>217.725569620253</v>
      </c>
      <c r="CZ10" s="49">
        <v>400.58092827004202</v>
      </c>
      <c r="DA10" s="49">
        <v>387.414008438819</v>
      </c>
      <c r="DB10" s="4">
        <v>2937.48</v>
      </c>
      <c r="DC10" s="4">
        <v>459.1</v>
      </c>
      <c r="DD10" s="4">
        <v>1159.03</v>
      </c>
      <c r="DE10" s="4">
        <v>939.7</v>
      </c>
      <c r="DF10" s="4">
        <v>480.17</v>
      </c>
      <c r="DG10" s="4">
        <v>312.2</v>
      </c>
    </row>
    <row r="11" spans="1:111">
      <c r="A11" s="13">
        <v>2018</v>
      </c>
      <c r="B11" s="13">
        <v>30281</v>
      </c>
      <c r="C11" s="13">
        <v>15904</v>
      </c>
      <c r="D11" s="13">
        <v>7145</v>
      </c>
      <c r="E11" s="13">
        <v>4644</v>
      </c>
      <c r="F11" s="13">
        <v>5474</v>
      </c>
      <c r="G11" s="13">
        <v>15891</v>
      </c>
      <c r="H11" s="13">
        <v>5074</v>
      </c>
      <c r="I11" s="13">
        <v>4234</v>
      </c>
      <c r="J11" s="13">
        <v>5116</v>
      </c>
      <c r="K11" s="13">
        <v>6270</v>
      </c>
      <c r="L11" s="13">
        <v>4136.3599999999997</v>
      </c>
      <c r="M11" s="13">
        <v>2496</v>
      </c>
      <c r="N11" s="13">
        <v>4572.79</v>
      </c>
      <c r="O11" s="13">
        <v>4320.79</v>
      </c>
      <c r="P11" s="13">
        <v>8840</v>
      </c>
      <c r="Q11" s="13">
        <v>3814</v>
      </c>
      <c r="R11" s="13">
        <v>3404</v>
      </c>
      <c r="S11" s="13">
        <v>2092</v>
      </c>
      <c r="T11" s="13">
        <v>2686</v>
      </c>
      <c r="U11" s="13">
        <v>3226</v>
      </c>
      <c r="V11" s="13">
        <v>2106</v>
      </c>
      <c r="W11" s="13">
        <v>1266</v>
      </c>
      <c r="X11" s="13">
        <v>1537</v>
      </c>
      <c r="Y11" s="13">
        <v>5372</v>
      </c>
      <c r="Z11" s="13">
        <v>652</v>
      </c>
      <c r="AA11" s="13">
        <v>8069</v>
      </c>
      <c r="AB11" s="13">
        <v>1400</v>
      </c>
      <c r="AC11" s="13">
        <v>1355</v>
      </c>
      <c r="AD11" s="13">
        <v>1849</v>
      </c>
      <c r="AE11" s="13">
        <v>2129</v>
      </c>
      <c r="AF11" s="13">
        <v>2192</v>
      </c>
      <c r="AG11" s="13">
        <v>1981</v>
      </c>
      <c r="AH11" s="13">
        <v>2161</v>
      </c>
      <c r="AI11" s="13">
        <v>1608</v>
      </c>
      <c r="AJ11" s="13">
        <v>1539</v>
      </c>
      <c r="AK11" s="13">
        <v>3655</v>
      </c>
      <c r="AL11" s="13">
        <v>1220</v>
      </c>
      <c r="AM11" s="13">
        <v>727</v>
      </c>
      <c r="AN11" s="13">
        <v>793</v>
      </c>
      <c r="AO11" s="13">
        <v>1393</v>
      </c>
      <c r="AP11" s="13">
        <v>1036</v>
      </c>
      <c r="AQ11" s="13">
        <v>3707.76</v>
      </c>
      <c r="AR11" s="13">
        <v>1379.13</v>
      </c>
      <c r="AS11" s="13">
        <v>1164.17</v>
      </c>
      <c r="AT11" s="13">
        <v>1685.73</v>
      </c>
      <c r="AU11" s="4">
        <v>1180.3800000000001</v>
      </c>
      <c r="AV11" s="4">
        <v>557.21</v>
      </c>
      <c r="AW11" s="13">
        <v>3114.82</v>
      </c>
      <c r="AX11" s="13">
        <v>1057.3499999999999</v>
      </c>
      <c r="AY11" s="13">
        <v>1744.91</v>
      </c>
      <c r="AZ11" s="13">
        <v>1829.53</v>
      </c>
      <c r="BA11" s="13">
        <v>1693.1</v>
      </c>
      <c r="BB11" s="13">
        <v>12084</v>
      </c>
      <c r="BC11" s="13">
        <v>1833.7</v>
      </c>
      <c r="BD11" s="13">
        <v>1708.82</v>
      </c>
      <c r="BE11" s="13">
        <v>2532.14</v>
      </c>
      <c r="BF11" s="13">
        <v>2316</v>
      </c>
      <c r="BG11" s="13">
        <v>531</v>
      </c>
      <c r="BH11" s="13">
        <v>1201</v>
      </c>
      <c r="BI11" s="13">
        <v>1339</v>
      </c>
      <c r="BJ11" s="13">
        <v>1079</v>
      </c>
      <c r="BK11" s="13">
        <v>463</v>
      </c>
      <c r="BL11" s="13">
        <v>1262</v>
      </c>
      <c r="BM11" s="13">
        <v>685</v>
      </c>
      <c r="BN11" s="13">
        <v>4932.59</v>
      </c>
      <c r="BO11" s="13">
        <v>2437</v>
      </c>
      <c r="BP11" s="13">
        <v>2342</v>
      </c>
      <c r="BQ11" s="13">
        <v>1737</v>
      </c>
      <c r="BR11" s="13">
        <v>1406</v>
      </c>
      <c r="BS11" s="13">
        <v>1988</v>
      </c>
      <c r="BT11" s="13">
        <v>1449</v>
      </c>
      <c r="BU11" s="13">
        <v>472</v>
      </c>
      <c r="BV11" s="13">
        <v>1009</v>
      </c>
      <c r="BW11" s="13">
        <v>1067</v>
      </c>
      <c r="BX11" s="13">
        <v>1184</v>
      </c>
      <c r="BY11" s="13">
        <v>804</v>
      </c>
      <c r="BZ11" s="13">
        <v>2320</v>
      </c>
      <c r="CA11" s="13">
        <v>22333</v>
      </c>
      <c r="CB11" s="4">
        <v>11899.46</v>
      </c>
      <c r="CC11" s="4">
        <v>1727.71</v>
      </c>
      <c r="CD11" s="4">
        <v>875.78</v>
      </c>
      <c r="CE11" s="4">
        <v>1703.37</v>
      </c>
      <c r="CF11" s="4">
        <v>1038.19</v>
      </c>
      <c r="CG11" s="4">
        <v>2545.1799999999998</v>
      </c>
      <c r="CH11" s="4">
        <v>752.49</v>
      </c>
      <c r="CI11" s="4">
        <v>1464.34</v>
      </c>
      <c r="CJ11" s="4">
        <v>640.88</v>
      </c>
      <c r="CK11" s="4">
        <v>1106.4100000000001</v>
      </c>
      <c r="CL11" s="4">
        <v>2075</v>
      </c>
      <c r="CM11" s="4">
        <v>978.07</v>
      </c>
      <c r="CN11" s="4">
        <v>1664.11</v>
      </c>
      <c r="CO11" s="4">
        <v>945.74</v>
      </c>
      <c r="CP11" s="4">
        <v>1154.57</v>
      </c>
      <c r="CQ11" s="4">
        <v>430.77</v>
      </c>
      <c r="CR11" s="4">
        <v>200</v>
      </c>
      <c r="CS11" s="4">
        <v>688</v>
      </c>
      <c r="CT11" s="4">
        <v>4631.92</v>
      </c>
      <c r="CU11" s="13">
        <v>1310.0908507070901</v>
      </c>
      <c r="CV11" s="13">
        <v>1500.1</v>
      </c>
      <c r="CW11" s="49">
        <v>553.31440074365605</v>
      </c>
      <c r="CX11" s="49">
        <v>578.82257288213998</v>
      </c>
      <c r="CY11" s="49">
        <v>228.239096234165</v>
      </c>
      <c r="CZ11" s="49">
        <v>431.07491296958</v>
      </c>
      <c r="DA11" s="49">
        <v>409.95323129618203</v>
      </c>
      <c r="DB11" s="4">
        <v>2923.54</v>
      </c>
      <c r="DC11" s="4">
        <v>662.37</v>
      </c>
      <c r="DD11" s="4">
        <v>1377.97</v>
      </c>
      <c r="DE11" s="4">
        <v>939.7</v>
      </c>
      <c r="DF11" s="4">
        <v>535.46</v>
      </c>
      <c r="DG11" s="4">
        <v>465.62</v>
      </c>
    </row>
    <row r="12" spans="1:111">
      <c r="A12" s="13">
        <v>2019</v>
      </c>
      <c r="B12" s="13">
        <v>30839</v>
      </c>
      <c r="C12" s="13">
        <v>16314</v>
      </c>
      <c r="D12" s="13">
        <v>7262</v>
      </c>
      <c r="E12" s="13">
        <v>4783</v>
      </c>
      <c r="F12" s="13">
        <v>5583</v>
      </c>
      <c r="G12" s="13">
        <v>16121</v>
      </c>
      <c r="H12" s="13">
        <v>5183</v>
      </c>
      <c r="I12" s="13">
        <v>4442</v>
      </c>
      <c r="J12" s="13">
        <v>5487</v>
      </c>
      <c r="K12" s="13">
        <v>6491</v>
      </c>
      <c r="L12" s="13">
        <v>4283</v>
      </c>
      <c r="M12" s="13">
        <v>2609</v>
      </c>
      <c r="N12" s="13">
        <v>4791.38</v>
      </c>
      <c r="O12" s="13">
        <v>4418</v>
      </c>
      <c r="P12" s="13">
        <v>9341</v>
      </c>
      <c r="Q12" s="13">
        <v>4210</v>
      </c>
      <c r="R12" s="13">
        <v>3587</v>
      </c>
      <c r="S12" s="13">
        <v>2168</v>
      </c>
      <c r="T12" s="13">
        <v>2773</v>
      </c>
      <c r="U12" s="13">
        <v>3464</v>
      </c>
      <c r="V12" s="13">
        <v>2200</v>
      </c>
      <c r="W12" s="13">
        <v>1345</v>
      </c>
      <c r="X12" s="13">
        <v>1587</v>
      </c>
      <c r="Y12" s="13">
        <v>5517</v>
      </c>
      <c r="Z12" s="13">
        <v>694</v>
      </c>
      <c r="AA12" s="13">
        <v>8551</v>
      </c>
      <c r="AB12" s="13">
        <v>1511</v>
      </c>
      <c r="AC12" s="13">
        <v>1439</v>
      </c>
      <c r="AD12" s="13">
        <v>1882</v>
      </c>
      <c r="AE12" s="13">
        <v>2550</v>
      </c>
      <c r="AF12" s="13">
        <v>2365</v>
      </c>
      <c r="AG12" s="13">
        <v>2087</v>
      </c>
      <c r="AH12" s="13">
        <v>2234</v>
      </c>
      <c r="AI12" s="13">
        <v>1655</v>
      </c>
      <c r="AJ12" s="13">
        <v>1623</v>
      </c>
      <c r="AK12" s="13">
        <v>3757</v>
      </c>
      <c r="AL12" s="13">
        <v>1256</v>
      </c>
      <c r="AM12" s="13">
        <v>740</v>
      </c>
      <c r="AN12" s="13">
        <v>818</v>
      </c>
      <c r="AO12" s="13">
        <v>1476</v>
      </c>
      <c r="AP12" s="13">
        <v>1122</v>
      </c>
      <c r="AQ12" s="13">
        <v>3933.11</v>
      </c>
      <c r="AR12" s="13">
        <v>1484.72</v>
      </c>
      <c r="AS12" s="13">
        <v>1164.17</v>
      </c>
      <c r="AT12" s="13">
        <v>1773.94</v>
      </c>
      <c r="AU12" s="4">
        <v>1210.93</v>
      </c>
      <c r="AV12" s="4">
        <v>563.09</v>
      </c>
      <c r="AW12" s="13">
        <v>3681.41</v>
      </c>
      <c r="AX12" s="13">
        <v>1184.57</v>
      </c>
      <c r="AY12" s="13">
        <v>1747.61</v>
      </c>
      <c r="AZ12" s="13">
        <v>1944.26</v>
      </c>
      <c r="BA12" s="13">
        <v>1746.5</v>
      </c>
      <c r="BB12" s="13">
        <v>12361</v>
      </c>
      <c r="BC12" s="13">
        <v>1897</v>
      </c>
      <c r="BD12" s="13">
        <v>1761.38</v>
      </c>
      <c r="BE12" s="13">
        <v>2786.28</v>
      </c>
      <c r="BF12" s="13">
        <v>2346</v>
      </c>
      <c r="BG12" s="13">
        <v>593</v>
      </c>
      <c r="BH12" s="13">
        <v>1239</v>
      </c>
      <c r="BI12" s="13">
        <v>1516</v>
      </c>
      <c r="BJ12" s="13">
        <v>1113</v>
      </c>
      <c r="BK12" s="13">
        <v>1012</v>
      </c>
      <c r="BL12" s="13">
        <v>1285</v>
      </c>
      <c r="BM12" s="13">
        <v>719</v>
      </c>
      <c r="BN12" s="13">
        <v>5351</v>
      </c>
      <c r="BO12" s="13">
        <v>2530</v>
      </c>
      <c r="BP12" s="13">
        <v>2383</v>
      </c>
      <c r="BQ12" s="13">
        <v>1830.35</v>
      </c>
      <c r="BR12" s="13">
        <v>1058</v>
      </c>
      <c r="BS12" s="13">
        <v>2064.16</v>
      </c>
      <c r="BT12" s="13">
        <v>1650</v>
      </c>
      <c r="BU12" s="13">
        <v>472</v>
      </c>
      <c r="BV12" s="13">
        <v>1273</v>
      </c>
      <c r="BW12" s="13">
        <v>777</v>
      </c>
      <c r="BX12" s="13">
        <v>1209</v>
      </c>
      <c r="BY12" s="13">
        <v>850</v>
      </c>
      <c r="BZ12" s="13">
        <v>1213</v>
      </c>
      <c r="CA12" s="13">
        <v>24213</v>
      </c>
      <c r="CB12" s="4">
        <v>12962.2</v>
      </c>
      <c r="CC12" s="4">
        <v>2077.46</v>
      </c>
      <c r="CD12" s="4">
        <v>1010.3</v>
      </c>
      <c r="CE12" s="4">
        <v>1765.76</v>
      </c>
      <c r="CF12" s="4">
        <v>1618.7</v>
      </c>
      <c r="CG12" s="4">
        <v>2674.99</v>
      </c>
      <c r="CH12" s="4">
        <v>788.7</v>
      </c>
      <c r="CI12" s="4">
        <v>1450.88</v>
      </c>
      <c r="CJ12" s="4">
        <v>971.53</v>
      </c>
      <c r="CK12" s="4">
        <v>1129.6300000000001</v>
      </c>
      <c r="CL12" s="4">
        <v>2210</v>
      </c>
      <c r="CM12" s="4">
        <v>1000.12</v>
      </c>
      <c r="CN12" s="4">
        <v>1980.64</v>
      </c>
      <c r="CO12" s="4">
        <v>1207.93</v>
      </c>
      <c r="CP12" s="4">
        <v>1583.45</v>
      </c>
      <c r="CQ12" s="4">
        <v>634.80999999999995</v>
      </c>
      <c r="CR12" s="4">
        <v>835.5</v>
      </c>
      <c r="CS12" s="4">
        <v>694</v>
      </c>
      <c r="CT12" s="4">
        <v>5473.84</v>
      </c>
      <c r="CU12" s="13">
        <v>1709.2730286883</v>
      </c>
      <c r="CV12" s="13">
        <v>1581.3</v>
      </c>
      <c r="CW12" s="49">
        <v>622.56008697992297</v>
      </c>
      <c r="CX12" s="49">
        <v>773.89353571236302</v>
      </c>
      <c r="CY12" s="49">
        <v>306.20702944184302</v>
      </c>
      <c r="CZ12" s="49">
        <v>567.21950589375103</v>
      </c>
      <c r="DA12" s="49">
        <v>492.03350018838398</v>
      </c>
      <c r="DB12" s="4">
        <v>3040.05</v>
      </c>
      <c r="DC12" s="4">
        <v>662.37</v>
      </c>
      <c r="DD12" s="4">
        <v>1533.75</v>
      </c>
      <c r="DE12" s="4">
        <v>1130.2</v>
      </c>
      <c r="DF12" s="4">
        <v>535.46</v>
      </c>
      <c r="DG12" s="4">
        <v>564.9</v>
      </c>
    </row>
    <row r="13" spans="1:111">
      <c r="A13" s="13">
        <v>2020</v>
      </c>
      <c r="B13" s="13">
        <v>31012</v>
      </c>
      <c r="C13" s="13">
        <v>17061</v>
      </c>
      <c r="D13" s="66">
        <v>7424</v>
      </c>
      <c r="E13" s="66">
        <v>4862.84</v>
      </c>
      <c r="F13" s="66">
        <v>6208</v>
      </c>
      <c r="G13" s="66">
        <v>16388</v>
      </c>
      <c r="H13" s="66">
        <v>6036.88</v>
      </c>
      <c r="I13" s="66">
        <v>4555</v>
      </c>
      <c r="J13" s="66">
        <v>5559</v>
      </c>
      <c r="K13" s="66">
        <v>6595</v>
      </c>
      <c r="L13" s="66">
        <v>4569</v>
      </c>
      <c r="M13" s="66">
        <v>2642.7</v>
      </c>
      <c r="N13" s="66">
        <v>4981.0200000000004</v>
      </c>
      <c r="O13" s="66">
        <v>4609</v>
      </c>
      <c r="P13" s="4">
        <v>10073</v>
      </c>
      <c r="Q13" s="13">
        <v>6329</v>
      </c>
      <c r="R13" s="13">
        <v>3659</v>
      </c>
      <c r="S13" s="13">
        <v>2273</v>
      </c>
      <c r="T13" s="4">
        <v>2852</v>
      </c>
      <c r="U13" s="13">
        <v>3834</v>
      </c>
      <c r="V13" s="13">
        <v>2562</v>
      </c>
      <c r="W13" s="13">
        <v>1391</v>
      </c>
      <c r="X13" s="13">
        <v>1630</v>
      </c>
      <c r="Y13" s="13">
        <v>5884</v>
      </c>
      <c r="Z13" s="13">
        <v>765</v>
      </c>
      <c r="AA13" s="13">
        <v>8913</v>
      </c>
      <c r="AB13" s="13">
        <v>1549</v>
      </c>
      <c r="AC13" s="13">
        <v>1614</v>
      </c>
      <c r="AD13" s="13">
        <v>1910</v>
      </c>
      <c r="AE13" s="13">
        <v>2615</v>
      </c>
      <c r="AF13" s="13">
        <v>2530</v>
      </c>
      <c r="AG13" s="13">
        <v>2125</v>
      </c>
      <c r="AH13" s="13">
        <v>2373</v>
      </c>
      <c r="AI13" s="13">
        <v>1677</v>
      </c>
      <c r="AJ13" s="13">
        <v>1693</v>
      </c>
      <c r="AK13" s="13">
        <v>4724</v>
      </c>
      <c r="AL13" s="13">
        <v>1284</v>
      </c>
      <c r="AM13" s="13">
        <v>1415</v>
      </c>
      <c r="AN13" s="13">
        <v>822</v>
      </c>
      <c r="AO13" s="13">
        <v>1588</v>
      </c>
      <c r="AP13" s="13">
        <v>1133</v>
      </c>
      <c r="AQ13" s="13">
        <v>3577.12</v>
      </c>
      <c r="AR13" s="13">
        <v>1486.77</v>
      </c>
      <c r="AS13" s="13">
        <v>1184.52</v>
      </c>
      <c r="AT13" s="13">
        <v>1832.76</v>
      </c>
      <c r="AU13" s="4">
        <v>1229.83</v>
      </c>
      <c r="AV13" s="4">
        <v>907.29</v>
      </c>
      <c r="AW13" s="13">
        <v>4111.8900000000003</v>
      </c>
      <c r="AX13" s="13">
        <v>1238.6199999999999</v>
      </c>
      <c r="AY13" s="13">
        <v>1756.28</v>
      </c>
      <c r="AZ13" s="13">
        <v>2201.9499999999998</v>
      </c>
      <c r="BA13" s="13">
        <v>1978.66</v>
      </c>
      <c r="BB13" s="13">
        <v>13516.78</v>
      </c>
      <c r="BC13" s="13">
        <v>1981</v>
      </c>
      <c r="BD13" s="13">
        <v>1777.38</v>
      </c>
      <c r="BE13" s="13">
        <v>3002.06</v>
      </c>
      <c r="BF13" s="13">
        <v>2347.31</v>
      </c>
      <c r="BG13" s="13">
        <v>595</v>
      </c>
      <c r="BH13" s="13">
        <v>1267</v>
      </c>
      <c r="BI13" s="13">
        <v>1561</v>
      </c>
      <c r="BJ13" s="13">
        <v>1165</v>
      </c>
      <c r="BK13" s="13">
        <v>1015</v>
      </c>
      <c r="BL13" s="13">
        <v>1293</v>
      </c>
      <c r="BM13" s="13">
        <v>774</v>
      </c>
      <c r="BN13" s="13">
        <v>8838.1</v>
      </c>
      <c r="BO13" s="13">
        <v>3123</v>
      </c>
      <c r="BP13" s="13">
        <v>1660</v>
      </c>
      <c r="BQ13" s="13">
        <v>1892.5</v>
      </c>
      <c r="BR13" s="13">
        <v>1146</v>
      </c>
      <c r="BS13" s="13">
        <v>2107.16</v>
      </c>
      <c r="BT13" s="13">
        <v>1806</v>
      </c>
      <c r="BU13" s="13">
        <v>475</v>
      </c>
      <c r="BV13" s="13">
        <v>1338</v>
      </c>
      <c r="BW13" s="13">
        <v>777</v>
      </c>
      <c r="BX13" s="13">
        <v>1245</v>
      </c>
      <c r="BY13" s="13">
        <v>685</v>
      </c>
      <c r="BZ13" s="13">
        <v>1236</v>
      </c>
      <c r="CA13" s="13">
        <v>25769</v>
      </c>
      <c r="CB13" s="4">
        <v>16594.38</v>
      </c>
      <c r="CC13" s="4">
        <v>2278.91</v>
      </c>
      <c r="CD13" s="4">
        <v>1132.28</v>
      </c>
      <c r="CE13" s="4">
        <v>2298.86</v>
      </c>
      <c r="CF13" s="4">
        <v>1853.07</v>
      </c>
      <c r="CG13" s="4">
        <v>2799.14</v>
      </c>
      <c r="CH13" s="4">
        <v>911.32</v>
      </c>
      <c r="CI13" s="4">
        <v>1677.29</v>
      </c>
      <c r="CJ13" s="4">
        <v>1099.58</v>
      </c>
      <c r="CK13" s="4">
        <v>1225.74</v>
      </c>
      <c r="CL13" s="4">
        <v>2411</v>
      </c>
      <c r="CM13" s="4">
        <v>1016.98</v>
      </c>
      <c r="CN13" s="4">
        <v>2363.81</v>
      </c>
      <c r="CO13" s="4">
        <v>1232.3900000000001</v>
      </c>
      <c r="CP13" s="4">
        <v>1793.95</v>
      </c>
      <c r="CQ13" s="4">
        <v>826.6</v>
      </c>
      <c r="CR13" s="4">
        <v>1023.3</v>
      </c>
      <c r="CS13" s="4">
        <v>938.77</v>
      </c>
      <c r="CT13" s="4">
        <v>6638.98</v>
      </c>
      <c r="CU13" s="13">
        <v>2058.2877899731702</v>
      </c>
      <c r="CV13" s="13">
        <v>1592.6</v>
      </c>
      <c r="CW13" s="49">
        <v>732.09061318910597</v>
      </c>
      <c r="CX13" s="49">
        <v>896.344740044275</v>
      </c>
      <c r="CY13" s="49">
        <v>356.62799746861498</v>
      </c>
      <c r="CZ13" s="49">
        <v>657.55873499127699</v>
      </c>
      <c r="DA13" s="49">
        <v>571.24467456055095</v>
      </c>
      <c r="DB13" s="4">
        <v>4978</v>
      </c>
      <c r="DC13" s="4">
        <v>818.67</v>
      </c>
      <c r="DD13" s="4">
        <v>3316</v>
      </c>
      <c r="DE13" s="4">
        <v>1189.3800000000001</v>
      </c>
      <c r="DF13" s="4">
        <v>744.53</v>
      </c>
      <c r="DG13" s="4">
        <v>1082.47</v>
      </c>
    </row>
    <row r="14" spans="1:111">
      <c r="A14" s="13">
        <v>2021</v>
      </c>
      <c r="B14" s="13">
        <v>32620</v>
      </c>
      <c r="C14" s="13">
        <v>17863</v>
      </c>
      <c r="D14" s="13">
        <v>7617</v>
      </c>
      <c r="E14" s="13">
        <v>4710</v>
      </c>
      <c r="F14" s="13">
        <v>5754</v>
      </c>
      <c r="G14" s="13">
        <v>16925</v>
      </c>
      <c r="H14" s="13">
        <v>6159</v>
      </c>
      <c r="I14" s="13">
        <v>4619</v>
      </c>
      <c r="J14" s="13">
        <v>5634</v>
      </c>
      <c r="K14" s="13">
        <v>6905</v>
      </c>
      <c r="L14" s="13">
        <v>5349.8723400324097</v>
      </c>
      <c r="M14" s="13">
        <v>2655</v>
      </c>
      <c r="N14" s="13">
        <v>5017.62</v>
      </c>
      <c r="O14" s="13">
        <v>5133</v>
      </c>
      <c r="P14" s="13">
        <v>12467</v>
      </c>
      <c r="Q14" s="13">
        <v>6374</v>
      </c>
      <c r="R14" s="13">
        <v>3759.01</v>
      </c>
      <c r="S14" s="13">
        <v>2633</v>
      </c>
      <c r="T14" s="13">
        <v>2913.24</v>
      </c>
      <c r="U14" s="13">
        <v>3939</v>
      </c>
      <c r="V14" s="13">
        <v>2629</v>
      </c>
      <c r="W14" s="13">
        <v>1438.37</v>
      </c>
      <c r="X14" s="13">
        <v>1717</v>
      </c>
      <c r="Y14" s="13">
        <v>6014</v>
      </c>
      <c r="Z14" s="13">
        <v>801</v>
      </c>
      <c r="AA14" s="13">
        <v>9228</v>
      </c>
      <c r="AB14" s="13">
        <v>1619</v>
      </c>
      <c r="AC14" s="13">
        <v>1697</v>
      </c>
      <c r="AD14" s="13">
        <v>1926</v>
      </c>
      <c r="AE14" s="13">
        <v>2653</v>
      </c>
      <c r="AF14" s="13">
        <v>2692</v>
      </c>
      <c r="AG14" s="13">
        <v>2229</v>
      </c>
      <c r="AH14" s="13">
        <v>2702</v>
      </c>
      <c r="AI14" s="13">
        <v>1862</v>
      </c>
      <c r="AJ14" s="13">
        <v>1931</v>
      </c>
      <c r="AK14" s="13">
        <v>4829</v>
      </c>
      <c r="AL14" s="13">
        <v>1286</v>
      </c>
      <c r="AM14" s="13">
        <v>1486</v>
      </c>
      <c r="AN14" s="13">
        <v>842</v>
      </c>
      <c r="AO14" s="13">
        <v>2574</v>
      </c>
      <c r="AP14" s="13">
        <v>1185</v>
      </c>
      <c r="AQ14" s="13">
        <v>3644.58</v>
      </c>
      <c r="AR14" s="13">
        <v>1552.03</v>
      </c>
      <c r="AS14" s="13">
        <v>1185.19</v>
      </c>
      <c r="AT14" s="13">
        <v>1863.38</v>
      </c>
      <c r="AU14" s="13">
        <v>1240.73</v>
      </c>
      <c r="AV14" s="13">
        <v>971.54</v>
      </c>
      <c r="AW14" s="13">
        <v>4592.5</v>
      </c>
      <c r="AX14" s="13">
        <v>1291.26</v>
      </c>
      <c r="AY14" s="13">
        <v>1937.26</v>
      </c>
      <c r="AZ14" s="13">
        <v>2375.36</v>
      </c>
      <c r="BA14" s="13">
        <v>2291.4</v>
      </c>
      <c r="BB14" s="13">
        <v>14000</v>
      </c>
      <c r="BC14" s="13">
        <v>2011</v>
      </c>
      <c r="BD14" s="13">
        <v>1874.33</v>
      </c>
      <c r="BE14" s="13">
        <v>3169.71</v>
      </c>
      <c r="BF14" s="13">
        <v>2434</v>
      </c>
      <c r="BG14" s="13">
        <v>684</v>
      </c>
      <c r="BH14" s="13">
        <v>1330</v>
      </c>
      <c r="BI14" s="13">
        <v>1608</v>
      </c>
      <c r="BJ14" s="13">
        <v>2260</v>
      </c>
      <c r="BK14" s="13">
        <v>1184.9000000000001</v>
      </c>
      <c r="BL14" s="13">
        <v>2153</v>
      </c>
      <c r="BM14" s="13">
        <v>802</v>
      </c>
      <c r="BN14" s="13">
        <v>8861.01</v>
      </c>
      <c r="BO14" s="13">
        <v>3388</v>
      </c>
      <c r="BP14" s="13">
        <v>1660</v>
      </c>
      <c r="BQ14" s="13">
        <v>2252.12</v>
      </c>
      <c r="BR14" s="13">
        <v>1446</v>
      </c>
      <c r="BS14" s="13">
        <v>2430.25</v>
      </c>
      <c r="BT14" s="13">
        <v>2576</v>
      </c>
      <c r="BU14" s="13">
        <v>483</v>
      </c>
      <c r="BV14" s="13">
        <v>1694</v>
      </c>
      <c r="BW14" s="13">
        <v>1467</v>
      </c>
      <c r="BX14" s="13">
        <v>1327</v>
      </c>
      <c r="BY14" s="13">
        <v>738</v>
      </c>
      <c r="BZ14" s="13">
        <v>1254</v>
      </c>
      <c r="CA14" s="13">
        <v>28699</v>
      </c>
      <c r="CB14" s="13">
        <v>19737.46</v>
      </c>
      <c r="CC14" s="13">
        <v>2307.11</v>
      </c>
      <c r="CD14" s="13">
        <v>1234.2</v>
      </c>
      <c r="CE14" s="13">
        <v>2414.0300000000002</v>
      </c>
      <c r="CF14" s="13">
        <v>1900.84</v>
      </c>
      <c r="CG14" s="13">
        <v>2904.98</v>
      </c>
      <c r="CH14" s="13">
        <v>1023.82</v>
      </c>
      <c r="CI14" s="13">
        <v>1691.04</v>
      </c>
      <c r="CJ14" s="13">
        <v>1197.28</v>
      </c>
      <c r="CK14" s="13">
        <v>1253.9000000000001</v>
      </c>
      <c r="CL14" s="13">
        <v>2453</v>
      </c>
      <c r="CM14" s="13">
        <v>1372.27</v>
      </c>
      <c r="CN14" s="13">
        <v>2570.7399999999998</v>
      </c>
      <c r="CO14" s="13">
        <v>1252.82</v>
      </c>
      <c r="CP14" s="13">
        <v>2016.73</v>
      </c>
      <c r="CQ14" s="13">
        <v>959.87</v>
      </c>
      <c r="CR14" s="13">
        <v>1125</v>
      </c>
      <c r="CS14" s="13">
        <v>1014.92</v>
      </c>
      <c r="CT14" s="13">
        <v>6236.3532727272795</v>
      </c>
      <c r="CU14" s="13">
        <v>2317.3857860017201</v>
      </c>
      <c r="CV14" s="13">
        <v>1618</v>
      </c>
      <c r="CW14" s="49">
        <v>795.84203978669905</v>
      </c>
      <c r="CX14" s="49">
        <v>998.30492331313303</v>
      </c>
      <c r="CY14" s="49">
        <v>389.53461260201902</v>
      </c>
      <c r="CZ14" s="49">
        <v>702.71090914716899</v>
      </c>
      <c r="DA14" s="49">
        <v>620.31657847934798</v>
      </c>
      <c r="DB14" s="13">
        <v>4622.8999999999996</v>
      </c>
      <c r="DC14" s="13">
        <v>1085</v>
      </c>
      <c r="DD14" s="13">
        <v>3997.27</v>
      </c>
      <c r="DE14" s="13">
        <v>1620.17</v>
      </c>
      <c r="DF14" s="13">
        <v>778.39</v>
      </c>
      <c r="DG14" s="13">
        <v>1109.68</v>
      </c>
    </row>
    <row r="15" spans="1:111">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row>
    <row r="16" spans="1:111">
      <c r="A16" s="13"/>
      <c r="B16" s="49"/>
      <c r="C16" s="13"/>
      <c r="D16" s="13"/>
      <c r="E16" s="13"/>
      <c r="F16" s="13"/>
      <c r="G16" s="13"/>
      <c r="H16" s="49"/>
      <c r="I16" s="13"/>
      <c r="J16" s="13"/>
      <c r="K16" s="13"/>
      <c r="L16" s="13"/>
      <c r="M16" s="13"/>
      <c r="N16" s="49"/>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row>
    <row r="17" spans="1:111">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row>
    <row r="18" spans="1:111">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row>
    <row r="19" spans="1:11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row>
    <row r="20" spans="1:111">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row>
    <row r="21" spans="1:11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row>
    <row r="22" spans="1:11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row>
    <row r="23" spans="1:11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row>
    <row r="24" spans="1:11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row>
    <row r="25" spans="1:11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row>
    <row r="26" spans="1:11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row>
    <row r="27" spans="1:11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row>
    <row r="28" spans="1:11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row>
    <row r="29" spans="1:11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row>
    <row r="30" spans="1:11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row>
    <row r="31" spans="1:11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row>
    <row r="32" spans="1:11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row>
    <row r="33" spans="1:11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row>
    <row r="34" spans="1:11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row>
    <row r="35" spans="1:11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row>
    <row r="36" spans="1:11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row>
    <row r="37" spans="1:11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row>
    <row r="38" spans="1:11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row>
    <row r="39" spans="1:11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row>
    <row r="40" spans="1:11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row>
    <row r="41" spans="1:11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row>
    <row r="42" spans="1:11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row>
    <row r="43" spans="1:11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row>
    <row r="44" spans="1:11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row>
    <row r="45" spans="1:11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row>
    <row r="46" spans="1:11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row>
    <row r="47" spans="1:11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row>
    <row r="48" spans="1:11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row>
    <row r="49" spans="1:11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row>
    <row r="50" spans="1:11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row>
    <row r="51" spans="1:11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row>
    <row r="52" spans="1:11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row>
    <row r="53" spans="1:11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row>
    <row r="54" spans="1:11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row>
    <row r="55" spans="1:11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row>
    <row r="56" spans="1:11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row>
    <row r="57" spans="1:11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row>
    <row r="58" spans="1:11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row>
    <row r="59" spans="1:11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row>
    <row r="60" spans="1:11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row>
    <row r="61" spans="1:11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row>
    <row r="62" spans="1:11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row>
    <row r="63" spans="1:11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row>
    <row r="64" spans="1:11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row>
    <row r="65" spans="1:11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row>
    <row r="66" spans="1:11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row>
    <row r="67" spans="1:11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row>
    <row r="68" spans="1:11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row>
    <row r="69" spans="1:11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row>
    <row r="70" spans="1:11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row>
    <row r="71" spans="1:11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row>
    <row r="72" spans="1:11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row>
    <row r="73" spans="1:11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row>
    <row r="74" spans="1:11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row>
    <row r="75" spans="1:11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row>
    <row r="76" spans="1:11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row>
    <row r="77" spans="1:11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row>
    <row r="78" spans="1:11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row>
    <row r="79" spans="1:11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row>
    <row r="80" spans="1:11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row>
    <row r="81" spans="1:11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row>
    <row r="82" spans="1:11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row>
    <row r="83" spans="1:11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row>
    <row r="84" spans="1:11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row>
    <row r="85" spans="1:11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row>
    <row r="86" spans="1:11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row>
    <row r="87" spans="1:11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row>
    <row r="88" spans="1:11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row>
    <row r="89" spans="1:11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row>
    <row r="90" spans="1:11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row>
    <row r="91" spans="1:11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row>
    <row r="92" spans="1:11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row>
    <row r="93" spans="1:11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row>
    <row r="94" spans="1:11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row>
    <row r="95" spans="1:11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row>
    <row r="96" spans="1:11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row>
    <row r="97" spans="1:11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row>
    <row r="98" spans="1:11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row>
    <row r="99" spans="1:11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row>
    <row r="100" spans="1:11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row>
    <row r="101" spans="1:11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row>
    <row r="102" spans="1:11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row>
    <row r="103" spans="1:11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row>
    <row r="104" spans="1:11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row>
    <row r="105" spans="1:11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row>
    <row r="106" spans="1:11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row>
    <row r="107" spans="1:11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row>
    <row r="108" spans="1:11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row>
    <row r="109" spans="1:11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row>
    <row r="110" spans="1:11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row>
    <row r="111" spans="1:11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row>
    <row r="112" spans="1:11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row>
    <row r="113" spans="1:11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row>
    <row r="114" spans="1:11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row>
    <row r="115" spans="1:11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row>
    <row r="116" spans="1:11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row>
    <row r="117" spans="1:11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row>
    <row r="118" spans="1:11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row>
    <row r="119" spans="1:11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row>
    <row r="120" spans="1:11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row>
    <row r="121" spans="1:11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row>
    <row r="122" spans="1:11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row>
    <row r="123" spans="1:11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row>
    <row r="124" spans="1:11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row>
    <row r="125" spans="1:11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row>
    <row r="126" spans="1:11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row>
    <row r="127" spans="1:11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row>
    <row r="128" spans="1:11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row>
    <row r="129" spans="1:11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row>
    <row r="130" spans="1:11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row>
    <row r="131" spans="1:11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row>
    <row r="132" spans="1:11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row>
    <row r="133" spans="1:11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row>
    <row r="134" spans="1:11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row>
    <row r="135" spans="1:11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row>
    <row r="136" spans="1:11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row>
    <row r="137" spans="1:11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row>
    <row r="138" spans="1:11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row>
    <row r="139" spans="1:11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row>
    <row r="140" spans="1:11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row>
    <row r="141" spans="1:11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row>
    <row r="142" spans="1:11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row>
    <row r="143" spans="1:11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row>
    <row r="144" spans="1:11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row>
    <row r="145" spans="1:11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row>
    <row r="146" spans="1:11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row>
    <row r="147" spans="1:11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row>
    <row r="148" spans="1:11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row>
    <row r="149" spans="1:11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row>
    <row r="150" spans="1:11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row>
    <row r="151" spans="1:11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row>
    <row r="152" spans="1:11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row>
    <row r="153" spans="1:11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row>
    <row r="154" spans="1:11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row>
    <row r="155" spans="1:11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row>
    <row r="156" spans="1:11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row>
    <row r="157" spans="1:11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row>
    <row r="158" spans="1:11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row>
    <row r="159" spans="1:11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row>
    <row r="160" spans="1:11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row>
    <row r="161" spans="1:11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row>
    <row r="162" spans="1:11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row>
    <row r="163" spans="1:11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row>
    <row r="164" spans="1:11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row>
    <row r="165" spans="1:11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row>
    <row r="166" spans="1:11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row>
    <row r="167" spans="1:11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row>
    <row r="168" spans="1:11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row>
    <row r="169" spans="1:11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row>
    <row r="170" spans="1:11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row>
    <row r="171" spans="1:11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row>
    <row r="172" spans="1:11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row>
    <row r="173" spans="1:11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row>
    <row r="174" spans="1:11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row>
    <row r="175" spans="1:11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row>
    <row r="176" spans="1:11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row>
    <row r="177" spans="1:11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row>
    <row r="178" spans="1:11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row>
    <row r="179" spans="1:11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row>
    <row r="180" spans="1:11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row>
    <row r="181" spans="1:11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row>
    <row r="182" spans="1:11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row>
    <row r="183" spans="1:11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row>
    <row r="184" spans="1:11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row>
    <row r="185" spans="1:11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row>
    <row r="186" spans="1:11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row>
    <row r="187" spans="1:11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row>
    <row r="188" spans="1:11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row>
    <row r="189" spans="1:11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row>
    <row r="190" spans="1:11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row>
    <row r="191" spans="1:11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row>
    <row r="192" spans="1:11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row>
    <row r="193" spans="1:11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row>
    <row r="194" spans="1:11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row>
    <row r="195" spans="1:11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row>
    <row r="196" spans="1:11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row>
    <row r="197" spans="1:11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row>
    <row r="198" spans="1:11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row>
    <row r="199" spans="1:11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row>
    <row r="200" spans="1:11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row>
    <row r="201" spans="1:11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row>
  </sheetData>
  <mergeCells count="9">
    <mergeCell ref="CT1:DA1"/>
    <mergeCell ref="BN1:BZ1"/>
    <mergeCell ref="C1:O1"/>
    <mergeCell ref="BB1:BM1"/>
    <mergeCell ref="DB1:DG1"/>
    <mergeCell ref="AA1:AP1"/>
    <mergeCell ref="AQ1:BA1"/>
    <mergeCell ref="CB1:CS1"/>
    <mergeCell ref="P1:Z1"/>
  </mergeCells>
  <phoneticPr fontId="31"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201"/>
  <sheetViews>
    <sheetView workbookViewId="0"/>
  </sheetViews>
  <sheetFormatPr defaultColWidth="8.77734375" defaultRowHeight="14.4"/>
  <cols>
    <col min="1" max="79" width="9" style="94" customWidth="1"/>
    <col min="80" max="80" width="12" style="94" customWidth="1"/>
    <col min="81" max="113" width="9" style="94" customWidth="1"/>
    <col min="114" max="127" width="8" style="94" customWidth="1"/>
    <col min="128" max="16384" width="8.77734375" style="94"/>
  </cols>
  <sheetData>
    <row r="1" spans="1:127" ht="15.6">
      <c r="A1" s="5" t="s">
        <v>185</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5"/>
      <c r="DJ1" s="201"/>
      <c r="DK1" s="201"/>
      <c r="DL1" s="201"/>
      <c r="DM1" s="201"/>
      <c r="DN1" s="202"/>
      <c r="DO1" s="204"/>
      <c r="DP1" s="201"/>
      <c r="DQ1" s="201"/>
      <c r="DR1" s="201"/>
      <c r="DS1" s="201"/>
      <c r="DT1" s="201"/>
      <c r="DU1" s="201"/>
      <c r="DV1" s="201"/>
      <c r="DW1" s="202"/>
    </row>
    <row r="2" spans="1:127" ht="15.6">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7"/>
      <c r="DM2" s="7"/>
      <c r="DN2" s="7"/>
      <c r="DO2" s="6"/>
      <c r="DP2" s="6"/>
      <c r="DQ2" s="6"/>
      <c r="DR2" s="6"/>
      <c r="DS2" s="6"/>
      <c r="DT2" s="6"/>
      <c r="DU2" s="6"/>
      <c r="DV2" s="6"/>
      <c r="DW2" s="6"/>
    </row>
    <row r="3" spans="1:127" ht="15.6">
      <c r="A3" s="5">
        <v>2010</v>
      </c>
      <c r="B3" s="5">
        <v>10366.07</v>
      </c>
      <c r="C3" s="5">
        <v>2692.49</v>
      </c>
      <c r="D3" s="5">
        <v>2440.23</v>
      </c>
      <c r="E3" s="5">
        <v>1173.18</v>
      </c>
      <c r="F3" s="5">
        <v>1264.08</v>
      </c>
      <c r="G3" s="5">
        <v>3837.95</v>
      </c>
      <c r="H3" s="5">
        <v>1302.3900000000001</v>
      </c>
      <c r="I3" s="5">
        <v>466.27</v>
      </c>
      <c r="J3" s="5">
        <v>546.24</v>
      </c>
      <c r="K3" s="5">
        <v>867.4</v>
      </c>
      <c r="L3" s="5">
        <v>840.53</v>
      </c>
      <c r="M3" s="5">
        <v>798.54</v>
      </c>
      <c r="N3" s="5">
        <v>773.91</v>
      </c>
      <c r="O3" s="5">
        <v>399.42</v>
      </c>
      <c r="P3" s="5">
        <v>2896.69</v>
      </c>
      <c r="Q3" s="5">
        <v>2073.1799999999998</v>
      </c>
      <c r="R3" s="5">
        <v>1297.8900000000001</v>
      </c>
      <c r="S3" s="5">
        <v>833.63</v>
      </c>
      <c r="T3" s="5">
        <v>482.5</v>
      </c>
      <c r="U3" s="5">
        <v>1078.93</v>
      </c>
      <c r="V3" s="5">
        <v>902.05</v>
      </c>
      <c r="W3" s="5">
        <v>276.33999999999997</v>
      </c>
      <c r="X3" s="5">
        <v>289</v>
      </c>
      <c r="Y3" s="5">
        <v>1011.7</v>
      </c>
      <c r="Z3" s="5">
        <v>258.97000000000003</v>
      </c>
      <c r="AA3" s="5">
        <v>1112.23</v>
      </c>
      <c r="AB3" s="5">
        <v>122.81</v>
      </c>
      <c r="AC3" s="5">
        <v>184.07</v>
      </c>
      <c r="AD3" s="5">
        <v>222.68</v>
      </c>
      <c r="AE3" s="5">
        <v>215.94</v>
      </c>
      <c r="AF3" s="5">
        <v>241.41</v>
      </c>
      <c r="AG3" s="5">
        <v>167.77</v>
      </c>
      <c r="AH3" s="5">
        <v>205.22</v>
      </c>
      <c r="AI3" s="5">
        <v>230.97</v>
      </c>
      <c r="AJ3" s="5">
        <v>218.64</v>
      </c>
      <c r="AK3" s="5">
        <v>336.8</v>
      </c>
      <c r="AL3" s="5">
        <v>189.26</v>
      </c>
      <c r="AM3" s="5">
        <v>117.55</v>
      </c>
      <c r="AN3" s="5">
        <v>114.91</v>
      </c>
      <c r="AO3" s="5">
        <v>313.76</v>
      </c>
      <c r="AP3" s="5">
        <v>134.6</v>
      </c>
      <c r="AQ3" s="5">
        <v>834.5</v>
      </c>
      <c r="AR3" s="5">
        <v>142.91</v>
      </c>
      <c r="AS3" s="5">
        <v>148.61000000000001</v>
      </c>
      <c r="AT3" s="5">
        <v>354.32</v>
      </c>
      <c r="AU3" s="5">
        <v>189.98</v>
      </c>
      <c r="AV3" s="5">
        <v>95.57</v>
      </c>
      <c r="AW3" s="5">
        <v>411.14</v>
      </c>
      <c r="AX3" s="5">
        <v>213.79</v>
      </c>
      <c r="AY3" s="5">
        <v>212.87</v>
      </c>
      <c r="AZ3" s="5">
        <v>195.7</v>
      </c>
      <c r="BA3" s="5">
        <v>289.93</v>
      </c>
      <c r="BB3" s="5">
        <v>2863.07</v>
      </c>
      <c r="BC3" s="5">
        <v>241.58</v>
      </c>
      <c r="BD3" s="5">
        <v>256.88</v>
      </c>
      <c r="BE3" s="5">
        <v>480.7</v>
      </c>
      <c r="BF3" s="5">
        <v>505.37</v>
      </c>
      <c r="BG3" s="5">
        <v>112.49</v>
      </c>
      <c r="BH3" s="5">
        <v>231.84</v>
      </c>
      <c r="BI3" s="5">
        <v>268.56</v>
      </c>
      <c r="BJ3" s="5">
        <v>280.7</v>
      </c>
      <c r="BK3" s="5">
        <v>287.18</v>
      </c>
      <c r="BL3" s="5">
        <v>181.57</v>
      </c>
      <c r="BM3" s="5">
        <v>133.43</v>
      </c>
      <c r="BN3" s="5">
        <v>1908.02</v>
      </c>
      <c r="BO3" s="5">
        <v>414.77</v>
      </c>
      <c r="BP3" s="5">
        <v>298.58999999999997</v>
      </c>
      <c r="BQ3" s="5">
        <v>510.19</v>
      </c>
      <c r="BR3" s="5">
        <v>275.56</v>
      </c>
      <c r="BS3" s="5">
        <v>489.6</v>
      </c>
      <c r="BT3" s="5">
        <v>526.22</v>
      </c>
      <c r="BU3" s="5">
        <v>151.18</v>
      </c>
      <c r="BV3" s="5">
        <v>261.51</v>
      </c>
      <c r="BW3" s="5">
        <v>360.59</v>
      </c>
      <c r="BX3" s="5">
        <v>297.82</v>
      </c>
      <c r="BY3" s="5">
        <v>288.58999999999997</v>
      </c>
      <c r="BZ3" s="5">
        <v>214.05</v>
      </c>
      <c r="CA3" s="5">
        <v>2945.51</v>
      </c>
      <c r="CB3" s="5">
        <v>2852.01</v>
      </c>
      <c r="CC3" s="5">
        <v>208.85</v>
      </c>
      <c r="CD3" s="5">
        <v>118.8</v>
      </c>
      <c r="CE3" s="5">
        <v>215.32</v>
      </c>
      <c r="CF3" s="5">
        <v>274.06</v>
      </c>
      <c r="CG3" s="5">
        <v>369.29</v>
      </c>
      <c r="CH3" s="5">
        <v>123.98</v>
      </c>
      <c r="CI3" s="5">
        <v>138.32</v>
      </c>
      <c r="CJ3" s="5">
        <v>208.11</v>
      </c>
      <c r="CK3" s="5">
        <v>236.81</v>
      </c>
      <c r="CL3" s="5">
        <v>253.03</v>
      </c>
      <c r="CM3" s="5">
        <v>162.87</v>
      </c>
      <c r="CN3" s="5">
        <v>242.18</v>
      </c>
      <c r="CO3" s="5">
        <v>176.7</v>
      </c>
      <c r="CP3" s="5">
        <v>260.99</v>
      </c>
      <c r="CQ3" s="5">
        <v>95.81</v>
      </c>
      <c r="CR3" s="5">
        <v>109.49</v>
      </c>
      <c r="CS3" s="5">
        <v>109.05</v>
      </c>
      <c r="CT3" s="5">
        <v>1039.1500000000001</v>
      </c>
      <c r="CU3" s="5">
        <v>295.36</v>
      </c>
      <c r="CV3" s="5">
        <v>208.95</v>
      </c>
      <c r="CW3" s="5">
        <v>101.36</v>
      </c>
      <c r="CX3" s="5">
        <v>130.37</v>
      </c>
      <c r="CY3" s="5">
        <v>62.52</v>
      </c>
      <c r="CZ3" s="5">
        <v>90.64</v>
      </c>
      <c r="DA3" s="5">
        <v>69.319999999999993</v>
      </c>
      <c r="DB3" s="5">
        <v>607.77</v>
      </c>
      <c r="DC3" s="5">
        <v>168.19</v>
      </c>
      <c r="DD3" s="5">
        <v>388.85</v>
      </c>
      <c r="DE3" s="5">
        <v>104</v>
      </c>
      <c r="DF3" s="5">
        <v>216.76</v>
      </c>
      <c r="DG3" s="5">
        <v>120.97</v>
      </c>
      <c r="DH3" s="5"/>
      <c r="DI3" s="6"/>
      <c r="DJ3" s="6"/>
      <c r="DK3" s="6"/>
      <c r="DL3" s="7"/>
      <c r="DM3" s="7"/>
      <c r="DN3" s="7"/>
      <c r="DO3" s="6"/>
      <c r="DP3" s="6"/>
      <c r="DQ3" s="6"/>
      <c r="DR3" s="6"/>
      <c r="DS3" s="6"/>
      <c r="DT3" s="6"/>
      <c r="DU3" s="6"/>
      <c r="DV3" s="6"/>
      <c r="DW3" s="6"/>
    </row>
    <row r="4" spans="1:127" ht="15.6">
      <c r="A4" s="5">
        <v>2011</v>
      </c>
      <c r="B4" s="5">
        <v>11713.9</v>
      </c>
      <c r="C4" s="5">
        <v>3220.41</v>
      </c>
      <c r="D4" s="5">
        <v>3029.05</v>
      </c>
      <c r="E4" s="5">
        <v>1440.07</v>
      </c>
      <c r="F4" s="5">
        <v>1518.37</v>
      </c>
      <c r="G4" s="5">
        <v>4581.5</v>
      </c>
      <c r="H4" s="5">
        <v>1571.53</v>
      </c>
      <c r="I4" s="5">
        <v>552.13</v>
      </c>
      <c r="J4" s="5">
        <v>672.36</v>
      </c>
      <c r="K4" s="5">
        <v>1048.24</v>
      </c>
      <c r="L4" s="5">
        <v>1017.89</v>
      </c>
      <c r="M4" s="5">
        <v>938.29</v>
      </c>
      <c r="N4" s="5">
        <v>939.29</v>
      </c>
      <c r="O4" s="5">
        <v>496.63</v>
      </c>
      <c r="P4" s="5">
        <v>3458.5</v>
      </c>
      <c r="Q4" s="5">
        <v>2454.4899999999998</v>
      </c>
      <c r="R4" s="5">
        <v>1549.94</v>
      </c>
      <c r="S4" s="5">
        <v>997.03</v>
      </c>
      <c r="T4" s="5">
        <v>586.13</v>
      </c>
      <c r="U4" s="5">
        <v>1325.56</v>
      </c>
      <c r="V4" s="5">
        <v>1086.55</v>
      </c>
      <c r="W4" s="5">
        <v>332.44</v>
      </c>
      <c r="X4" s="5">
        <v>347.55</v>
      </c>
      <c r="Y4" s="5">
        <v>1162.04</v>
      </c>
      <c r="Z4" s="5">
        <v>323.82</v>
      </c>
      <c r="AA4" s="5">
        <v>1426.29</v>
      </c>
      <c r="AB4" s="5">
        <v>139.88</v>
      </c>
      <c r="AC4" s="5">
        <v>214.21</v>
      </c>
      <c r="AD4" s="5">
        <v>259.20999999999998</v>
      </c>
      <c r="AE4" s="5">
        <v>250.98</v>
      </c>
      <c r="AF4" s="5">
        <v>278.44</v>
      </c>
      <c r="AG4" s="5">
        <v>192.2</v>
      </c>
      <c r="AH4" s="5">
        <v>237.55</v>
      </c>
      <c r="AI4" s="5">
        <v>267.25</v>
      </c>
      <c r="AJ4" s="5">
        <v>298.24</v>
      </c>
      <c r="AK4" s="5">
        <v>458.68</v>
      </c>
      <c r="AL4" s="5">
        <v>219.38</v>
      </c>
      <c r="AM4" s="5">
        <v>135.38999999999999</v>
      </c>
      <c r="AN4" s="5">
        <v>131.65</v>
      </c>
      <c r="AO4" s="5">
        <v>362.32</v>
      </c>
      <c r="AP4" s="5">
        <v>159.08000000000001</v>
      </c>
      <c r="AQ4" s="5">
        <v>974.66</v>
      </c>
      <c r="AR4" s="5">
        <v>164.24</v>
      </c>
      <c r="AS4" s="5">
        <v>175.74</v>
      </c>
      <c r="AT4" s="5">
        <v>412.78</v>
      </c>
      <c r="AU4" s="5">
        <v>213.14</v>
      </c>
      <c r="AV4" s="5">
        <v>113.28</v>
      </c>
      <c r="AW4" s="5">
        <v>472.14</v>
      </c>
      <c r="AX4" s="5">
        <v>249.34</v>
      </c>
      <c r="AY4" s="5">
        <v>255.19</v>
      </c>
      <c r="AZ4" s="5">
        <v>210.01</v>
      </c>
      <c r="BA4" s="5">
        <v>335.1</v>
      </c>
      <c r="BB4" s="5">
        <v>3309.48</v>
      </c>
      <c r="BC4" s="5">
        <v>279.58999999999997</v>
      </c>
      <c r="BD4" s="5">
        <v>302.45999999999998</v>
      </c>
      <c r="BE4" s="5">
        <v>604.65</v>
      </c>
      <c r="BF4" s="5">
        <v>623.57000000000005</v>
      </c>
      <c r="BG4" s="5">
        <v>140.07</v>
      </c>
      <c r="BH4" s="5">
        <v>281.66000000000003</v>
      </c>
      <c r="BI4" s="5">
        <v>309.36</v>
      </c>
      <c r="BJ4" s="5">
        <v>329.14</v>
      </c>
      <c r="BK4" s="5">
        <v>348.25</v>
      </c>
      <c r="BL4" s="5">
        <v>223.96</v>
      </c>
      <c r="BM4" s="5">
        <v>170.41</v>
      </c>
      <c r="BN4" s="5">
        <v>2224.2600000000002</v>
      </c>
      <c r="BO4" s="5">
        <v>485.43</v>
      </c>
      <c r="BP4" s="5">
        <v>353.12</v>
      </c>
      <c r="BQ4" s="5">
        <v>600.63</v>
      </c>
      <c r="BR4" s="5">
        <v>326.54000000000002</v>
      </c>
      <c r="BS4" s="5">
        <v>571.12</v>
      </c>
      <c r="BT4" s="5">
        <v>627.21</v>
      </c>
      <c r="BU4" s="5">
        <v>182.97</v>
      </c>
      <c r="BV4" s="5">
        <v>307.22000000000003</v>
      </c>
      <c r="BW4" s="5">
        <v>419.61</v>
      </c>
      <c r="BX4" s="5">
        <v>355.65</v>
      </c>
      <c r="BY4" s="5">
        <v>341.04</v>
      </c>
      <c r="BZ4" s="5">
        <v>249.13</v>
      </c>
      <c r="CA4" s="5">
        <v>3700.24</v>
      </c>
      <c r="CB4" s="5">
        <v>3602.96</v>
      </c>
      <c r="CC4" s="5">
        <v>256.27999999999997</v>
      </c>
      <c r="CD4" s="5">
        <v>137.12</v>
      </c>
      <c r="CE4" s="5">
        <v>258.23</v>
      </c>
      <c r="CF4" s="5">
        <v>335.44</v>
      </c>
      <c r="CG4" s="5">
        <v>445.12</v>
      </c>
      <c r="CH4" s="5">
        <v>150.1</v>
      </c>
      <c r="CI4" s="5">
        <v>164.17</v>
      </c>
      <c r="CJ4" s="5">
        <v>287.83999999999997</v>
      </c>
      <c r="CK4" s="5">
        <v>292.91000000000003</v>
      </c>
      <c r="CL4" s="5">
        <v>315.01</v>
      </c>
      <c r="CM4" s="5">
        <v>204.11</v>
      </c>
      <c r="CN4" s="5">
        <v>292.23</v>
      </c>
      <c r="CO4" s="5">
        <v>216.64</v>
      </c>
      <c r="CP4" s="5">
        <v>324.24</v>
      </c>
      <c r="CQ4" s="5">
        <v>119.93</v>
      </c>
      <c r="CR4" s="5">
        <v>129.19</v>
      </c>
      <c r="CS4" s="5">
        <v>149.25</v>
      </c>
      <c r="CT4" s="5">
        <v>1214.5708</v>
      </c>
      <c r="CU4" s="5">
        <v>337.02809999999999</v>
      </c>
      <c r="CV4" s="5">
        <v>242.95840000000001</v>
      </c>
      <c r="CW4" s="5">
        <v>117.8781</v>
      </c>
      <c r="CX4" s="5">
        <v>150.5641</v>
      </c>
      <c r="CY4" s="5">
        <v>73.619200000000006</v>
      </c>
      <c r="CZ4" s="5">
        <v>102.8017</v>
      </c>
      <c r="DA4" s="5">
        <v>80.551699999999997</v>
      </c>
      <c r="DB4" s="5">
        <v>733.68</v>
      </c>
      <c r="DC4" s="5">
        <v>197.1</v>
      </c>
      <c r="DD4" s="5">
        <v>476.88</v>
      </c>
      <c r="DE4" s="5">
        <v>128.59</v>
      </c>
      <c r="DF4" s="5">
        <v>261.5</v>
      </c>
      <c r="DG4" s="5">
        <v>154.31</v>
      </c>
      <c r="DH4" s="5"/>
      <c r="DI4" s="6"/>
      <c r="DJ4" s="6"/>
      <c r="DK4" s="6"/>
      <c r="DL4" s="7"/>
      <c r="DM4" s="7"/>
      <c r="DN4" s="7"/>
      <c r="DO4" s="6"/>
      <c r="DP4" s="6"/>
      <c r="DQ4" s="6"/>
      <c r="DR4" s="6"/>
      <c r="DS4" s="6"/>
      <c r="DT4" s="6"/>
      <c r="DU4" s="6"/>
      <c r="DV4" s="6"/>
      <c r="DW4" s="6"/>
    </row>
    <row r="5" spans="1:127" ht="15.6">
      <c r="A5" s="5">
        <v>2012</v>
      </c>
      <c r="B5" s="5">
        <v>13002.13</v>
      </c>
      <c r="C5" s="5">
        <v>3845.73</v>
      </c>
      <c r="D5" s="5">
        <v>3418.9</v>
      </c>
      <c r="E5" s="5">
        <v>1665.6</v>
      </c>
      <c r="F5" s="5">
        <v>1742.74</v>
      </c>
      <c r="G5" s="5">
        <v>5314.32</v>
      </c>
      <c r="H5" s="5">
        <v>1825.47</v>
      </c>
      <c r="I5" s="5">
        <v>634.88</v>
      </c>
      <c r="J5" s="5">
        <v>783.73</v>
      </c>
      <c r="K5" s="5">
        <v>1191</v>
      </c>
      <c r="L5" s="5">
        <v>1173.55</v>
      </c>
      <c r="M5" s="5">
        <v>1095.1099999999999</v>
      </c>
      <c r="N5" s="5">
        <v>1075.3900000000001</v>
      </c>
      <c r="O5" s="5">
        <v>578.38</v>
      </c>
      <c r="P5" s="5">
        <v>3974.27</v>
      </c>
      <c r="Q5" s="5">
        <v>2796.85</v>
      </c>
      <c r="R5" s="5">
        <v>1701.98</v>
      </c>
      <c r="S5" s="5">
        <v>1136.0999999999999</v>
      </c>
      <c r="T5" s="5">
        <v>655.24</v>
      </c>
      <c r="U5" s="5">
        <v>1506.82</v>
      </c>
      <c r="V5" s="5">
        <v>1231.6199999999999</v>
      </c>
      <c r="W5" s="5">
        <v>376.16</v>
      </c>
      <c r="X5" s="5">
        <v>387.18</v>
      </c>
      <c r="Y5" s="5">
        <v>1290.8699999999999</v>
      </c>
      <c r="Z5" s="5">
        <v>365.23</v>
      </c>
      <c r="AA5" s="5">
        <v>1631.37</v>
      </c>
      <c r="AB5" s="5">
        <v>158.75</v>
      </c>
      <c r="AC5" s="5">
        <v>245.72</v>
      </c>
      <c r="AD5" s="5">
        <v>298.64999999999998</v>
      </c>
      <c r="AE5" s="5">
        <v>286.27999999999997</v>
      </c>
      <c r="AF5" s="5">
        <v>315.60000000000002</v>
      </c>
      <c r="AG5" s="5">
        <v>220.13</v>
      </c>
      <c r="AH5" s="5">
        <v>270.36</v>
      </c>
      <c r="AI5" s="5">
        <v>296.05</v>
      </c>
      <c r="AJ5" s="5">
        <v>341.62</v>
      </c>
      <c r="AK5" s="5">
        <v>521.76</v>
      </c>
      <c r="AL5" s="5">
        <v>250.69</v>
      </c>
      <c r="AM5" s="5">
        <v>153.24</v>
      </c>
      <c r="AN5" s="5">
        <v>151.07</v>
      </c>
      <c r="AO5" s="5">
        <v>404.09</v>
      </c>
      <c r="AP5" s="5">
        <v>179.86</v>
      </c>
      <c r="AQ5" s="5">
        <v>1159.68</v>
      </c>
      <c r="AR5" s="5">
        <v>205.5</v>
      </c>
      <c r="AS5" s="5">
        <v>234.26</v>
      </c>
      <c r="AT5" s="5">
        <v>492.97</v>
      </c>
      <c r="AU5" s="5">
        <v>280.10000000000002</v>
      </c>
      <c r="AV5" s="5">
        <v>134.79</v>
      </c>
      <c r="AW5" s="5">
        <v>559.29999999999995</v>
      </c>
      <c r="AX5" s="5">
        <v>305.16000000000003</v>
      </c>
      <c r="AY5" s="5">
        <v>342.73</v>
      </c>
      <c r="AZ5" s="5">
        <v>237.11</v>
      </c>
      <c r="BA5" s="5">
        <v>410.02</v>
      </c>
      <c r="BB5" s="5">
        <v>3843.05</v>
      </c>
      <c r="BC5" s="5">
        <v>310.05</v>
      </c>
      <c r="BD5" s="5">
        <v>344.27</v>
      </c>
      <c r="BE5" s="5">
        <v>690.69</v>
      </c>
      <c r="BF5" s="5">
        <v>716.68</v>
      </c>
      <c r="BG5" s="5">
        <v>154.72999999999999</v>
      </c>
      <c r="BH5" s="5">
        <v>319.02</v>
      </c>
      <c r="BI5" s="5">
        <v>351.59</v>
      </c>
      <c r="BJ5" s="5">
        <v>380.68</v>
      </c>
      <c r="BK5" s="5">
        <v>395.23</v>
      </c>
      <c r="BL5" s="5">
        <v>255.96</v>
      </c>
      <c r="BM5" s="5">
        <v>191.4</v>
      </c>
      <c r="BN5" s="5">
        <v>2535.08</v>
      </c>
      <c r="BO5" s="5">
        <v>553.82000000000005</v>
      </c>
      <c r="BP5" s="5">
        <v>406.2</v>
      </c>
      <c r="BQ5" s="5">
        <v>685.3</v>
      </c>
      <c r="BR5" s="5">
        <v>377.6</v>
      </c>
      <c r="BS5" s="5">
        <v>721.51</v>
      </c>
      <c r="BT5" s="5">
        <v>727.49</v>
      </c>
      <c r="BU5" s="5">
        <v>211.28</v>
      </c>
      <c r="BV5" s="5">
        <v>357.72</v>
      </c>
      <c r="BW5" s="5">
        <v>481.34</v>
      </c>
      <c r="BX5" s="5">
        <v>404.82</v>
      </c>
      <c r="BY5" s="5">
        <v>406.59</v>
      </c>
      <c r="BZ5" s="5">
        <v>300.73</v>
      </c>
      <c r="CA5" s="5">
        <v>4291.3999999999996</v>
      </c>
      <c r="CB5" s="5">
        <v>4297.79</v>
      </c>
      <c r="CC5" s="5">
        <v>305.08</v>
      </c>
      <c r="CD5" s="5">
        <v>149.38999999999999</v>
      </c>
      <c r="CE5" s="5">
        <v>300.69</v>
      </c>
      <c r="CF5" s="5">
        <v>387.9</v>
      </c>
      <c r="CG5" s="5">
        <v>499.58</v>
      </c>
      <c r="CH5" s="5">
        <v>167.08</v>
      </c>
      <c r="CI5" s="5">
        <v>185.17</v>
      </c>
      <c r="CJ5" s="5">
        <v>345.95</v>
      </c>
      <c r="CK5" s="5">
        <v>330.66</v>
      </c>
      <c r="CL5" s="5">
        <v>362.16</v>
      </c>
      <c r="CM5" s="5">
        <v>236.94</v>
      </c>
      <c r="CN5" s="5">
        <v>329.6</v>
      </c>
      <c r="CO5" s="5">
        <v>253.88</v>
      </c>
      <c r="CP5" s="5">
        <v>356.6</v>
      </c>
      <c r="CQ5" s="5">
        <v>141.52000000000001</v>
      </c>
      <c r="CR5" s="5">
        <v>150.08000000000001</v>
      </c>
      <c r="CS5" s="5">
        <v>183.81</v>
      </c>
      <c r="CT5" s="5">
        <v>1473.49</v>
      </c>
      <c r="CU5" s="5">
        <v>394.95</v>
      </c>
      <c r="CV5" s="5">
        <v>278.77999999999997</v>
      </c>
      <c r="CW5" s="5">
        <v>143.11000000000001</v>
      </c>
      <c r="CX5" s="5">
        <v>171.64</v>
      </c>
      <c r="CY5" s="5">
        <v>85.89</v>
      </c>
      <c r="CZ5" s="5">
        <v>120.41</v>
      </c>
      <c r="DA5" s="5">
        <v>94.78</v>
      </c>
      <c r="DB5" s="5">
        <v>920.7</v>
      </c>
      <c r="DC5" s="5">
        <v>268.81</v>
      </c>
      <c r="DD5" s="5">
        <v>554.46</v>
      </c>
      <c r="DE5" s="5">
        <v>177.41</v>
      </c>
      <c r="DF5" s="5">
        <v>333.92</v>
      </c>
      <c r="DG5" s="5">
        <v>202.19</v>
      </c>
      <c r="DH5" s="5"/>
      <c r="DI5" s="6"/>
      <c r="DJ5" s="6"/>
      <c r="DK5" s="6"/>
      <c r="DL5" s="7"/>
      <c r="DM5" s="7"/>
      <c r="DN5" s="7"/>
      <c r="DO5" s="6"/>
      <c r="DP5" s="6"/>
      <c r="DQ5" s="6"/>
      <c r="DR5" s="6"/>
      <c r="DS5" s="6"/>
      <c r="DT5" s="6"/>
      <c r="DU5" s="6"/>
      <c r="DV5" s="6"/>
      <c r="DW5" s="6"/>
    </row>
    <row r="6" spans="1:127" ht="15.6">
      <c r="A6" s="5">
        <v>2013</v>
      </c>
      <c r="B6" s="5">
        <v>14785.96</v>
      </c>
      <c r="C6" s="5">
        <v>4356.5600000000004</v>
      </c>
      <c r="D6" s="5">
        <v>3714.22</v>
      </c>
      <c r="E6" s="5">
        <v>1885.12</v>
      </c>
      <c r="F6" s="5">
        <v>1972.01</v>
      </c>
      <c r="G6" s="5">
        <v>5951.62</v>
      </c>
      <c r="H6" s="5">
        <v>2069.98</v>
      </c>
      <c r="I6" s="5">
        <v>718.83</v>
      </c>
      <c r="J6" s="5">
        <v>900.13</v>
      </c>
      <c r="K6" s="5">
        <v>1350.34</v>
      </c>
      <c r="L6" s="5">
        <v>1333.86</v>
      </c>
      <c r="M6" s="5">
        <v>1248.8800000000001</v>
      </c>
      <c r="N6" s="5">
        <v>1226.95</v>
      </c>
      <c r="O6" s="5">
        <v>655.67</v>
      </c>
      <c r="P6" s="5">
        <v>4416.12</v>
      </c>
      <c r="Q6" s="5">
        <v>3110.8</v>
      </c>
      <c r="R6" s="5">
        <v>1872.99</v>
      </c>
      <c r="S6" s="5">
        <v>1265.31</v>
      </c>
      <c r="T6" s="5">
        <v>724.4</v>
      </c>
      <c r="U6" s="5">
        <v>1671.09</v>
      </c>
      <c r="V6" s="5">
        <v>1372.88</v>
      </c>
      <c r="W6" s="5">
        <v>417.51</v>
      </c>
      <c r="X6" s="5">
        <v>423.57</v>
      </c>
      <c r="Y6" s="5">
        <v>1424.49</v>
      </c>
      <c r="Z6" s="5">
        <v>400.56</v>
      </c>
      <c r="AA6" s="5">
        <v>1841.95</v>
      </c>
      <c r="AB6" s="5">
        <v>173.47</v>
      </c>
      <c r="AC6" s="5">
        <v>276.02</v>
      </c>
      <c r="AD6" s="5">
        <v>337.21</v>
      </c>
      <c r="AE6" s="5">
        <v>319.81</v>
      </c>
      <c r="AF6" s="5">
        <v>353.31</v>
      </c>
      <c r="AG6" s="5">
        <v>244.74</v>
      </c>
      <c r="AH6" s="5">
        <v>302.33</v>
      </c>
      <c r="AI6" s="5">
        <v>322.56</v>
      </c>
      <c r="AJ6" s="5">
        <v>379.25</v>
      </c>
      <c r="AK6" s="5">
        <v>582.70000000000005</v>
      </c>
      <c r="AL6" s="5">
        <v>280.05</v>
      </c>
      <c r="AM6" s="5">
        <v>174.64</v>
      </c>
      <c r="AN6" s="5">
        <v>169.26</v>
      </c>
      <c r="AO6" s="5">
        <v>450.41</v>
      </c>
      <c r="AP6" s="5">
        <v>199.21</v>
      </c>
      <c r="AQ6" s="5">
        <v>1328.3</v>
      </c>
      <c r="AR6" s="5">
        <v>231.51</v>
      </c>
      <c r="AS6" s="5">
        <v>268.31</v>
      </c>
      <c r="AT6" s="5">
        <v>573.44000000000005</v>
      </c>
      <c r="AU6" s="5">
        <v>303.75</v>
      </c>
      <c r="AV6" s="5">
        <v>162.55000000000001</v>
      </c>
      <c r="AW6" s="5">
        <v>637.57000000000005</v>
      </c>
      <c r="AX6" s="5">
        <v>351.08</v>
      </c>
      <c r="AY6" s="5">
        <v>407.47</v>
      </c>
      <c r="AZ6" s="5">
        <v>288.14</v>
      </c>
      <c r="BA6" s="5">
        <v>478.72</v>
      </c>
      <c r="BB6" s="5">
        <v>4319.7</v>
      </c>
      <c r="BC6" s="5">
        <v>347.62</v>
      </c>
      <c r="BD6" s="5">
        <v>390.55</v>
      </c>
      <c r="BE6" s="5">
        <v>788.35</v>
      </c>
      <c r="BF6" s="5">
        <v>816.16</v>
      </c>
      <c r="BG6" s="5">
        <v>177.35</v>
      </c>
      <c r="BH6" s="5">
        <v>360.38</v>
      </c>
      <c r="BI6" s="5">
        <v>393.49</v>
      </c>
      <c r="BJ6" s="5">
        <v>419.64</v>
      </c>
      <c r="BK6" s="5">
        <v>454.48</v>
      </c>
      <c r="BL6" s="5">
        <v>286.12</v>
      </c>
      <c r="BM6" s="5">
        <v>216.89</v>
      </c>
      <c r="BN6" s="5">
        <v>2911.61</v>
      </c>
      <c r="BO6" s="5">
        <v>623.02</v>
      </c>
      <c r="BP6" s="5">
        <v>470.27</v>
      </c>
      <c r="BQ6" s="5">
        <v>791.61</v>
      </c>
      <c r="BR6" s="5">
        <v>436.48</v>
      </c>
      <c r="BS6" s="5">
        <v>825.68</v>
      </c>
      <c r="BT6" s="5">
        <v>838.67</v>
      </c>
      <c r="BU6" s="5">
        <v>227.26</v>
      </c>
      <c r="BV6" s="5">
        <v>401.81</v>
      </c>
      <c r="BW6" s="5">
        <v>550.20000000000005</v>
      </c>
      <c r="BX6" s="5">
        <v>464.76</v>
      </c>
      <c r="BY6" s="5">
        <v>468.9</v>
      </c>
      <c r="BZ6" s="5">
        <v>351.01</v>
      </c>
      <c r="CA6" s="5">
        <v>4775.67</v>
      </c>
      <c r="CB6" s="5">
        <v>5038.8900000000003</v>
      </c>
      <c r="CC6" s="5">
        <v>342.56</v>
      </c>
      <c r="CD6" s="5">
        <v>158.78</v>
      </c>
      <c r="CE6" s="5">
        <v>347.92</v>
      </c>
      <c r="CF6" s="5">
        <v>435.61</v>
      </c>
      <c r="CG6" s="5">
        <v>528.80999999999995</v>
      </c>
      <c r="CH6" s="5">
        <v>178.74</v>
      </c>
      <c r="CI6" s="5">
        <v>199.09</v>
      </c>
      <c r="CJ6" s="5">
        <v>371.13</v>
      </c>
      <c r="CK6" s="5">
        <v>356.63</v>
      </c>
      <c r="CL6" s="5">
        <v>393.51</v>
      </c>
      <c r="CM6" s="5">
        <v>264.61</v>
      </c>
      <c r="CN6" s="5">
        <v>373.07</v>
      </c>
      <c r="CO6" s="5">
        <v>313.95999999999998</v>
      </c>
      <c r="CP6" s="5">
        <v>383.09</v>
      </c>
      <c r="CQ6" s="5">
        <v>162.38</v>
      </c>
      <c r="CR6" s="5">
        <v>161.16999999999999</v>
      </c>
      <c r="CS6" s="5">
        <v>207.55</v>
      </c>
      <c r="CT6" s="5">
        <v>1708.52</v>
      </c>
      <c r="CU6" s="5">
        <v>538.54</v>
      </c>
      <c r="CV6" s="5">
        <v>326.62</v>
      </c>
      <c r="CW6" s="5">
        <v>168.01</v>
      </c>
      <c r="CX6" s="5">
        <v>189.29</v>
      </c>
      <c r="CY6" s="5">
        <v>96.16</v>
      </c>
      <c r="CZ6" s="5">
        <v>135.19999999999999</v>
      </c>
      <c r="DA6" s="5">
        <v>112.63</v>
      </c>
      <c r="DB6" s="5">
        <v>1155.26</v>
      </c>
      <c r="DC6" s="5">
        <v>320.26</v>
      </c>
      <c r="DD6" s="5">
        <v>632.65</v>
      </c>
      <c r="DE6" s="5">
        <v>203.72</v>
      </c>
      <c r="DF6" s="5">
        <v>395.58</v>
      </c>
      <c r="DG6" s="5">
        <v>244.09</v>
      </c>
      <c r="DH6" s="5"/>
      <c r="DI6" s="6"/>
      <c r="DJ6" s="6"/>
      <c r="DK6" s="6"/>
      <c r="DL6" s="7"/>
      <c r="DM6" s="7"/>
      <c r="DN6" s="7"/>
      <c r="DO6" s="6"/>
      <c r="DP6" s="6"/>
      <c r="DQ6" s="6"/>
      <c r="DR6" s="6"/>
      <c r="DS6" s="6"/>
      <c r="DT6" s="6"/>
      <c r="DU6" s="6"/>
      <c r="DV6" s="6"/>
      <c r="DW6" s="6"/>
    </row>
    <row r="7" spans="1:127" ht="15.6">
      <c r="A7" s="5">
        <v>2014</v>
      </c>
      <c r="B7" s="5">
        <v>16504.54</v>
      </c>
      <c r="C7" s="5">
        <v>5045.46</v>
      </c>
      <c r="D7" s="5">
        <v>3978.27</v>
      </c>
      <c r="E7" s="5">
        <v>2245.2800000000002</v>
      </c>
      <c r="F7" s="5">
        <v>2358.42</v>
      </c>
      <c r="G7" s="5">
        <v>6693.79</v>
      </c>
      <c r="H7" s="5">
        <v>2535.0700000000002</v>
      </c>
      <c r="I7" s="5">
        <v>815.3</v>
      </c>
      <c r="J7" s="5">
        <v>1086.6500000000001</v>
      </c>
      <c r="K7" s="5">
        <v>1575.31</v>
      </c>
      <c r="L7" s="5">
        <v>1589.13</v>
      </c>
      <c r="M7" s="5">
        <v>1505.24</v>
      </c>
      <c r="N7" s="5">
        <v>1476.44</v>
      </c>
      <c r="O7" s="5">
        <v>753.95</v>
      </c>
      <c r="P7" s="5">
        <v>5086.24</v>
      </c>
      <c r="Q7" s="5">
        <v>3354.17</v>
      </c>
      <c r="R7" s="5">
        <v>2155.41</v>
      </c>
      <c r="S7" s="5">
        <v>1394.17</v>
      </c>
      <c r="T7" s="5">
        <v>836.56</v>
      </c>
      <c r="U7" s="5">
        <v>1858.12</v>
      </c>
      <c r="V7" s="5">
        <v>1561.29</v>
      </c>
      <c r="W7" s="5">
        <v>473.56</v>
      </c>
      <c r="X7" s="5">
        <v>489.09</v>
      </c>
      <c r="Y7" s="5">
        <v>1592.89</v>
      </c>
      <c r="Z7" s="5">
        <v>457.63</v>
      </c>
      <c r="AA7" s="5">
        <v>2066.1799999999998</v>
      </c>
      <c r="AB7" s="5">
        <v>219.89</v>
      </c>
      <c r="AC7" s="5">
        <v>340.45</v>
      </c>
      <c r="AD7" s="5">
        <v>402.47</v>
      </c>
      <c r="AE7" s="5">
        <v>375.35</v>
      </c>
      <c r="AF7" s="5">
        <v>407.37</v>
      </c>
      <c r="AG7" s="5">
        <v>281.52999999999997</v>
      </c>
      <c r="AH7" s="5">
        <v>349.11</v>
      </c>
      <c r="AI7" s="5">
        <v>360.38</v>
      </c>
      <c r="AJ7" s="5">
        <v>424.96</v>
      </c>
      <c r="AK7" s="5">
        <v>715.5</v>
      </c>
      <c r="AL7" s="5">
        <v>328.07</v>
      </c>
      <c r="AM7" s="5">
        <v>193.27</v>
      </c>
      <c r="AN7" s="5">
        <v>204.81</v>
      </c>
      <c r="AO7" s="5">
        <v>517.20000000000005</v>
      </c>
      <c r="AP7" s="5">
        <v>236.69</v>
      </c>
      <c r="AQ7" s="5">
        <v>1488.23</v>
      </c>
      <c r="AR7" s="5">
        <v>255.52</v>
      </c>
      <c r="AS7" s="5">
        <v>296.48</v>
      </c>
      <c r="AT7" s="5">
        <v>663.63</v>
      </c>
      <c r="AU7" s="5">
        <v>327.25</v>
      </c>
      <c r="AV7" s="5">
        <v>188.15</v>
      </c>
      <c r="AW7" s="5">
        <v>717.6</v>
      </c>
      <c r="AX7" s="5">
        <v>403.77</v>
      </c>
      <c r="AY7" s="5">
        <v>474.25</v>
      </c>
      <c r="AZ7" s="5">
        <v>337.43</v>
      </c>
      <c r="BA7" s="5">
        <v>557.97</v>
      </c>
      <c r="BB7" s="5">
        <v>4933.76</v>
      </c>
      <c r="BC7" s="5">
        <v>390.08</v>
      </c>
      <c r="BD7" s="5">
        <v>439.5</v>
      </c>
      <c r="BE7" s="5">
        <v>920.87</v>
      </c>
      <c r="BF7" s="5">
        <v>923.01</v>
      </c>
      <c r="BG7" s="5">
        <v>198.3</v>
      </c>
      <c r="BH7" s="5">
        <v>405.96</v>
      </c>
      <c r="BI7" s="5">
        <v>438.19</v>
      </c>
      <c r="BJ7" s="5">
        <v>473.91</v>
      </c>
      <c r="BK7" s="5">
        <v>515.92999999999995</v>
      </c>
      <c r="BL7" s="5">
        <v>315.63</v>
      </c>
      <c r="BM7" s="5">
        <v>242.8</v>
      </c>
      <c r="BN7" s="5">
        <v>3271.66</v>
      </c>
      <c r="BO7" s="5">
        <v>713.96</v>
      </c>
      <c r="BP7" s="5">
        <v>547.89</v>
      </c>
      <c r="BQ7" s="5">
        <v>917.43</v>
      </c>
      <c r="BR7" s="5">
        <v>508.52</v>
      </c>
      <c r="BS7" s="5">
        <v>943.13</v>
      </c>
      <c r="BT7" s="5">
        <v>978.38</v>
      </c>
      <c r="BU7" s="5">
        <v>262.79000000000002</v>
      </c>
      <c r="BV7" s="5">
        <v>469.72</v>
      </c>
      <c r="BW7" s="5">
        <v>630.44000000000005</v>
      </c>
      <c r="BX7" s="5">
        <v>528.30999999999995</v>
      </c>
      <c r="BY7" s="5">
        <v>494.34</v>
      </c>
      <c r="BZ7" s="5">
        <v>387.8</v>
      </c>
      <c r="CA7" s="5">
        <v>5369.87</v>
      </c>
      <c r="CB7" s="5">
        <v>5771.87</v>
      </c>
      <c r="CC7" s="5">
        <v>357.14</v>
      </c>
      <c r="CD7" s="5">
        <v>166.89</v>
      </c>
      <c r="CE7" s="5">
        <v>386.75</v>
      </c>
      <c r="CF7" s="5">
        <v>476.1</v>
      </c>
      <c r="CG7" s="5">
        <v>574.87</v>
      </c>
      <c r="CH7" s="5">
        <v>193.2</v>
      </c>
      <c r="CI7" s="5">
        <v>212.95</v>
      </c>
      <c r="CJ7" s="5">
        <v>413.27</v>
      </c>
      <c r="CK7" s="5">
        <v>393.79</v>
      </c>
      <c r="CL7" s="5">
        <v>439.85</v>
      </c>
      <c r="CM7" s="5">
        <v>309.31</v>
      </c>
      <c r="CN7" s="5">
        <v>449.68</v>
      </c>
      <c r="CO7" s="5">
        <v>340.83</v>
      </c>
      <c r="CP7" s="5">
        <v>445.42</v>
      </c>
      <c r="CQ7" s="5">
        <v>196.09</v>
      </c>
      <c r="CR7" s="5">
        <v>211.82</v>
      </c>
      <c r="CS7" s="5">
        <v>223.66</v>
      </c>
      <c r="CT7" s="5">
        <v>1992.9</v>
      </c>
      <c r="CU7" s="5">
        <v>605.5</v>
      </c>
      <c r="CV7" s="5">
        <v>377.31</v>
      </c>
      <c r="CW7" s="5">
        <v>192.74</v>
      </c>
      <c r="CX7" s="5">
        <v>234.36</v>
      </c>
      <c r="CY7" s="5">
        <v>119.17</v>
      </c>
      <c r="CZ7" s="5">
        <v>171.57</v>
      </c>
      <c r="DA7" s="5">
        <v>167.95</v>
      </c>
      <c r="DB7" s="5">
        <v>1412.66</v>
      </c>
      <c r="DC7" s="5">
        <v>399.9</v>
      </c>
      <c r="DD7" s="5">
        <v>746.2</v>
      </c>
      <c r="DE7" s="5">
        <v>251.83</v>
      </c>
      <c r="DF7" s="5">
        <v>491.15</v>
      </c>
      <c r="DG7" s="5">
        <v>304.7</v>
      </c>
      <c r="DH7" s="5"/>
      <c r="DI7" s="6"/>
      <c r="DJ7" s="6"/>
      <c r="DK7" s="6"/>
      <c r="DL7" s="7"/>
      <c r="DM7" s="7"/>
      <c r="DN7" s="7"/>
      <c r="DO7" s="6"/>
      <c r="DP7" s="6"/>
      <c r="DQ7" s="6"/>
      <c r="DR7" s="6"/>
      <c r="DS7" s="6"/>
      <c r="DT7" s="6"/>
      <c r="DU7" s="6"/>
      <c r="DV7" s="6"/>
      <c r="DW7" s="6"/>
    </row>
    <row r="8" spans="1:127" ht="15.6">
      <c r="A8" s="5">
        <v>2015</v>
      </c>
      <c r="B8" s="5">
        <v>18352.84</v>
      </c>
      <c r="C8" s="5">
        <v>5646.11</v>
      </c>
      <c r="D8" s="5">
        <v>4188.6899999999996</v>
      </c>
      <c r="E8" s="5">
        <v>2463.46</v>
      </c>
      <c r="F8" s="5">
        <v>2613.66</v>
      </c>
      <c r="G8" s="5">
        <v>7275.32</v>
      </c>
      <c r="H8" s="5">
        <v>2858.16</v>
      </c>
      <c r="I8" s="5">
        <v>920.14</v>
      </c>
      <c r="J8" s="5">
        <v>1265.5</v>
      </c>
      <c r="K8" s="5">
        <v>1787.5</v>
      </c>
      <c r="L8" s="5">
        <v>1767.37</v>
      </c>
      <c r="M8" s="5">
        <v>1650.2</v>
      </c>
      <c r="N8" s="5">
        <v>1673.74</v>
      </c>
      <c r="O8" s="5">
        <v>839.58</v>
      </c>
      <c r="P8" s="5">
        <v>5853.25</v>
      </c>
      <c r="Q8" s="5">
        <v>3620.71</v>
      </c>
      <c r="R8" s="5">
        <v>2465.92</v>
      </c>
      <c r="S8" s="5">
        <v>1528.04</v>
      </c>
      <c r="T8" s="5">
        <v>940.6</v>
      </c>
      <c r="U8" s="5">
        <v>2014.15</v>
      </c>
      <c r="V8" s="5">
        <v>1712.16</v>
      </c>
      <c r="W8" s="5">
        <v>526.84</v>
      </c>
      <c r="X8" s="5">
        <v>532.21</v>
      </c>
      <c r="Y8" s="5">
        <v>1756.45</v>
      </c>
      <c r="Z8" s="5">
        <v>508.02</v>
      </c>
      <c r="AA8" s="5">
        <v>2419.5700000000002</v>
      </c>
      <c r="AB8" s="5">
        <v>259.49</v>
      </c>
      <c r="AC8" s="5">
        <v>377.39</v>
      </c>
      <c r="AD8" s="5">
        <v>498.72</v>
      </c>
      <c r="AE8" s="5">
        <v>463.53</v>
      </c>
      <c r="AF8" s="5">
        <v>464.79</v>
      </c>
      <c r="AG8" s="5">
        <v>356.24</v>
      </c>
      <c r="AH8" s="5">
        <v>427.15</v>
      </c>
      <c r="AI8" s="5">
        <v>367.65</v>
      </c>
      <c r="AJ8" s="5">
        <v>512.22</v>
      </c>
      <c r="AK8" s="5">
        <v>931.87</v>
      </c>
      <c r="AL8" s="5">
        <v>376.83</v>
      </c>
      <c r="AM8" s="5">
        <v>301.43</v>
      </c>
      <c r="AN8" s="5">
        <v>222.84</v>
      </c>
      <c r="AO8" s="5">
        <v>545.72</v>
      </c>
      <c r="AP8" s="5">
        <v>264.04000000000002</v>
      </c>
      <c r="AQ8" s="5">
        <v>1648.79</v>
      </c>
      <c r="AR8" s="5">
        <v>277.25</v>
      </c>
      <c r="AS8" s="5">
        <v>332.27</v>
      </c>
      <c r="AT8" s="5">
        <v>747.34</v>
      </c>
      <c r="AU8" s="5">
        <v>362.92</v>
      </c>
      <c r="AV8" s="5">
        <v>210.29</v>
      </c>
      <c r="AW8" s="5">
        <v>807.85</v>
      </c>
      <c r="AX8" s="5">
        <v>453.89</v>
      </c>
      <c r="AY8" s="5">
        <v>546.38</v>
      </c>
      <c r="AZ8" s="5">
        <v>374.02</v>
      </c>
      <c r="BA8" s="5">
        <v>624.62</v>
      </c>
      <c r="BB8" s="5">
        <v>5564.25</v>
      </c>
      <c r="BC8" s="5">
        <v>439.67</v>
      </c>
      <c r="BD8" s="5">
        <v>506.53</v>
      </c>
      <c r="BE8" s="5">
        <v>1037.03</v>
      </c>
      <c r="BF8" s="5">
        <v>1057.06</v>
      </c>
      <c r="BG8" s="5">
        <v>222.91</v>
      </c>
      <c r="BH8" s="5">
        <v>457.94</v>
      </c>
      <c r="BI8" s="5">
        <v>491.99</v>
      </c>
      <c r="BJ8" s="5">
        <v>542.37</v>
      </c>
      <c r="BK8" s="5">
        <v>591.20000000000005</v>
      </c>
      <c r="BL8" s="5">
        <v>351.01</v>
      </c>
      <c r="BM8" s="5">
        <v>276.75</v>
      </c>
      <c r="BN8" s="5">
        <v>3834.77</v>
      </c>
      <c r="BO8" s="5">
        <v>818.46</v>
      </c>
      <c r="BP8" s="5">
        <v>628.67999999999995</v>
      </c>
      <c r="BQ8" s="5">
        <v>1044.71</v>
      </c>
      <c r="BR8" s="5">
        <v>579.57000000000005</v>
      </c>
      <c r="BS8" s="5">
        <v>1122.1199999999999</v>
      </c>
      <c r="BT8" s="5">
        <v>1116.3399999999999</v>
      </c>
      <c r="BU8" s="5">
        <v>293.98</v>
      </c>
      <c r="BV8" s="5">
        <v>532.69000000000005</v>
      </c>
      <c r="BW8" s="5">
        <v>715.85</v>
      </c>
      <c r="BX8" s="5">
        <v>591.58000000000004</v>
      </c>
      <c r="BY8" s="5">
        <v>556.20000000000005</v>
      </c>
      <c r="BZ8" s="5">
        <v>452.34</v>
      </c>
      <c r="CA8" s="5">
        <v>5621.47</v>
      </c>
      <c r="CB8" s="5">
        <v>6037.39</v>
      </c>
      <c r="CC8" s="5">
        <v>373.9</v>
      </c>
      <c r="CD8" s="5">
        <v>184.82</v>
      </c>
      <c r="CE8" s="5">
        <v>467.08</v>
      </c>
      <c r="CF8" s="5">
        <v>531.55999999999995</v>
      </c>
      <c r="CG8" s="5">
        <v>696.82</v>
      </c>
      <c r="CH8" s="5">
        <v>225</v>
      </c>
      <c r="CI8" s="5">
        <v>245.03</v>
      </c>
      <c r="CJ8" s="5">
        <v>447.82</v>
      </c>
      <c r="CK8" s="5">
        <v>454.94</v>
      </c>
      <c r="CL8" s="5">
        <v>505.89</v>
      </c>
      <c r="CM8" s="5">
        <v>359.2</v>
      </c>
      <c r="CN8" s="5">
        <v>494.79</v>
      </c>
      <c r="CO8" s="5">
        <v>364.91</v>
      </c>
      <c r="CP8" s="5">
        <v>525.72</v>
      </c>
      <c r="CQ8" s="5">
        <v>231.97</v>
      </c>
      <c r="CR8" s="5">
        <v>244.7</v>
      </c>
      <c r="CS8" s="5">
        <v>250.58</v>
      </c>
      <c r="CT8" s="5">
        <v>2193.5300000000002</v>
      </c>
      <c r="CU8" s="5">
        <v>670.88</v>
      </c>
      <c r="CV8" s="5">
        <v>434.02</v>
      </c>
      <c r="CW8" s="5">
        <v>217.94</v>
      </c>
      <c r="CX8" s="5">
        <v>259.60000000000002</v>
      </c>
      <c r="CY8" s="5">
        <v>129.84</v>
      </c>
      <c r="CZ8" s="5">
        <v>192</v>
      </c>
      <c r="DA8" s="5">
        <v>186.98</v>
      </c>
      <c r="DB8" s="5">
        <v>1652.75</v>
      </c>
      <c r="DC8" s="5">
        <v>472.43</v>
      </c>
      <c r="DD8" s="5">
        <v>848.32</v>
      </c>
      <c r="DE8" s="5">
        <v>304.69</v>
      </c>
      <c r="DF8" s="5">
        <v>570.07000000000005</v>
      </c>
      <c r="DG8" s="5">
        <v>358.59</v>
      </c>
      <c r="DH8" s="5"/>
      <c r="DI8" s="6"/>
      <c r="DJ8" s="6"/>
      <c r="DK8" s="6"/>
      <c r="DL8" s="7"/>
      <c r="DM8" s="7"/>
      <c r="DN8" s="7"/>
      <c r="DO8" s="6"/>
      <c r="DP8" s="6"/>
      <c r="DQ8" s="6"/>
      <c r="DR8" s="6"/>
      <c r="DS8" s="6"/>
      <c r="DT8" s="6"/>
      <c r="DU8" s="6"/>
      <c r="DV8" s="6"/>
      <c r="DW8" s="6"/>
    </row>
    <row r="9" spans="1:127" ht="15.6">
      <c r="A9" s="5">
        <v>2016</v>
      </c>
      <c r="B9" s="5">
        <v>21202.44</v>
      </c>
      <c r="C9" s="5">
        <v>6218.45</v>
      </c>
      <c r="D9" s="5">
        <v>4786.63</v>
      </c>
      <c r="E9" s="5">
        <v>2774.06</v>
      </c>
      <c r="F9" s="5">
        <v>2973.18</v>
      </c>
      <c r="G9" s="5">
        <v>8064.22</v>
      </c>
      <c r="H9" s="5">
        <v>3278.63</v>
      </c>
      <c r="I9" s="5">
        <v>1029.4100000000001</v>
      </c>
      <c r="J9" s="5">
        <v>1461.32</v>
      </c>
      <c r="K9" s="5">
        <v>2011.73</v>
      </c>
      <c r="L9" s="5">
        <v>2007.18</v>
      </c>
      <c r="M9" s="5">
        <v>1832.01</v>
      </c>
      <c r="N9" s="5">
        <v>1947.7</v>
      </c>
      <c r="O9" s="5">
        <v>938.39</v>
      </c>
      <c r="P9" s="5">
        <v>6888.59</v>
      </c>
      <c r="Q9" s="5">
        <v>3929.1</v>
      </c>
      <c r="R9" s="5">
        <v>2865.55</v>
      </c>
      <c r="S9" s="5">
        <v>1714.7</v>
      </c>
      <c r="T9" s="5">
        <v>1057.49</v>
      </c>
      <c r="U9" s="5">
        <v>2183.11</v>
      </c>
      <c r="V9" s="5">
        <v>1893.19</v>
      </c>
      <c r="W9" s="5">
        <v>598.78</v>
      </c>
      <c r="X9" s="5">
        <v>604.45000000000005</v>
      </c>
      <c r="Y9" s="5">
        <v>1948.73</v>
      </c>
      <c r="Z9" s="5">
        <v>571.19000000000005</v>
      </c>
      <c r="AA9" s="5">
        <v>2822.97</v>
      </c>
      <c r="AB9" s="5">
        <v>287.26</v>
      </c>
      <c r="AC9" s="5">
        <v>435</v>
      </c>
      <c r="AD9" s="5">
        <v>578.79999999999995</v>
      </c>
      <c r="AE9" s="5">
        <v>576.69000000000005</v>
      </c>
      <c r="AF9" s="5">
        <v>541.75</v>
      </c>
      <c r="AG9" s="5">
        <v>390.8</v>
      </c>
      <c r="AH9" s="5">
        <v>490.08</v>
      </c>
      <c r="AI9" s="5">
        <v>428.15</v>
      </c>
      <c r="AJ9" s="5">
        <v>582.48</v>
      </c>
      <c r="AK9" s="5">
        <v>1066.22</v>
      </c>
      <c r="AL9" s="5">
        <v>428.08</v>
      </c>
      <c r="AM9" s="5">
        <v>338.72</v>
      </c>
      <c r="AN9" s="5">
        <v>260.04000000000002</v>
      </c>
      <c r="AO9" s="5">
        <v>611.84</v>
      </c>
      <c r="AP9" s="5">
        <v>296.19</v>
      </c>
      <c r="AQ9" s="5">
        <v>1907.68</v>
      </c>
      <c r="AR9" s="5">
        <v>337.09</v>
      </c>
      <c r="AS9" s="5">
        <v>413.13</v>
      </c>
      <c r="AT9" s="5">
        <v>885.62</v>
      </c>
      <c r="AU9" s="5">
        <v>432.89</v>
      </c>
      <c r="AV9" s="5">
        <v>263.14999999999998</v>
      </c>
      <c r="AW9" s="5">
        <v>953.78</v>
      </c>
      <c r="AX9" s="5">
        <v>575.96</v>
      </c>
      <c r="AY9" s="5">
        <v>702.71</v>
      </c>
      <c r="AZ9" s="5">
        <v>477.65</v>
      </c>
      <c r="BA9" s="5">
        <v>729.05</v>
      </c>
      <c r="BB9" s="5">
        <v>6294.94</v>
      </c>
      <c r="BC9" s="5">
        <v>470.01</v>
      </c>
      <c r="BD9" s="5">
        <v>574.16</v>
      </c>
      <c r="BE9" s="5">
        <v>1187.73</v>
      </c>
      <c r="BF9" s="5">
        <v>1216.8399999999999</v>
      </c>
      <c r="BG9" s="5">
        <v>266.02999999999997</v>
      </c>
      <c r="BH9" s="5">
        <v>518.34</v>
      </c>
      <c r="BI9" s="5">
        <v>538.77</v>
      </c>
      <c r="BJ9" s="5">
        <v>607.64</v>
      </c>
      <c r="BK9" s="5">
        <v>676.82</v>
      </c>
      <c r="BL9" s="5">
        <v>395.78</v>
      </c>
      <c r="BM9" s="5">
        <v>313.2</v>
      </c>
      <c r="BN9" s="5">
        <v>4472.68</v>
      </c>
      <c r="BO9" s="5">
        <v>973.02</v>
      </c>
      <c r="BP9" s="5">
        <v>739.78</v>
      </c>
      <c r="BQ9" s="5">
        <v>1285.81</v>
      </c>
      <c r="BR9" s="5">
        <v>659.71</v>
      </c>
      <c r="BS9" s="5">
        <v>1285.94</v>
      </c>
      <c r="BT9" s="5">
        <v>1313.41</v>
      </c>
      <c r="BU9" s="5">
        <v>332</v>
      </c>
      <c r="BV9" s="5">
        <v>627.12</v>
      </c>
      <c r="BW9" s="5">
        <v>840.47</v>
      </c>
      <c r="BX9" s="5">
        <v>693.81</v>
      </c>
      <c r="BY9" s="5">
        <v>660.51</v>
      </c>
      <c r="BZ9" s="5">
        <v>523.95000000000005</v>
      </c>
      <c r="CA9" s="5">
        <v>5896.16</v>
      </c>
      <c r="CB9" s="5">
        <v>7165.69</v>
      </c>
      <c r="CC9" s="5">
        <v>403.39</v>
      </c>
      <c r="CD9" s="5">
        <v>212.79</v>
      </c>
      <c r="CE9" s="5">
        <v>539.04</v>
      </c>
      <c r="CF9" s="5">
        <v>670.25</v>
      </c>
      <c r="CG9" s="5">
        <v>876.7</v>
      </c>
      <c r="CH9" s="5">
        <v>247.64</v>
      </c>
      <c r="CI9" s="5">
        <v>284.56</v>
      </c>
      <c r="CJ9" s="5">
        <v>495.89</v>
      </c>
      <c r="CK9" s="5">
        <v>495.02</v>
      </c>
      <c r="CL9" s="5">
        <v>606.98</v>
      </c>
      <c r="CM9" s="5">
        <v>396</v>
      </c>
      <c r="CN9" s="5">
        <v>604.38</v>
      </c>
      <c r="CO9" s="5">
        <v>409.62</v>
      </c>
      <c r="CP9" s="5">
        <v>634.16</v>
      </c>
      <c r="CQ9" s="5">
        <v>271.27999999999997</v>
      </c>
      <c r="CR9" s="5">
        <v>274.51</v>
      </c>
      <c r="CS9" s="5">
        <v>313.98</v>
      </c>
      <c r="CT9" s="5">
        <v>2439.46</v>
      </c>
      <c r="CU9" s="5">
        <v>757.94</v>
      </c>
      <c r="CV9" s="5">
        <v>491.52</v>
      </c>
      <c r="CW9" s="5">
        <v>248.04</v>
      </c>
      <c r="CX9" s="5">
        <v>294.02999999999997</v>
      </c>
      <c r="CY9" s="5">
        <v>141.61000000000001</v>
      </c>
      <c r="CZ9" s="5">
        <v>219.88</v>
      </c>
      <c r="DA9" s="5">
        <v>210.38</v>
      </c>
      <c r="DB9" s="5">
        <v>1801.77</v>
      </c>
      <c r="DC9" s="5">
        <v>528.21</v>
      </c>
      <c r="DD9" s="5">
        <v>970.46</v>
      </c>
      <c r="DE9" s="5">
        <v>350.16</v>
      </c>
      <c r="DF9" s="5">
        <v>663.49</v>
      </c>
      <c r="DG9" s="5">
        <v>410.86</v>
      </c>
      <c r="DH9" s="5"/>
      <c r="DI9" s="6"/>
      <c r="DJ9" s="6"/>
      <c r="DK9" s="6"/>
      <c r="DL9" s="7"/>
      <c r="DM9" s="7"/>
      <c r="DN9" s="7"/>
      <c r="DO9" s="6"/>
      <c r="DP9" s="6"/>
      <c r="DQ9" s="6"/>
      <c r="DR9" s="6"/>
      <c r="DS9" s="6"/>
      <c r="DT9" s="6"/>
      <c r="DU9" s="6"/>
      <c r="DV9" s="6"/>
      <c r="DW9" s="6"/>
    </row>
    <row r="10" spans="1:127" ht="15.6">
      <c r="A10" s="5">
        <v>2017</v>
      </c>
      <c r="B10" s="5">
        <v>23288.34</v>
      </c>
      <c r="C10" s="5">
        <v>6997.22</v>
      </c>
      <c r="D10" s="5">
        <v>5412.18</v>
      </c>
      <c r="E10" s="5">
        <v>3121.08</v>
      </c>
      <c r="F10" s="5">
        <v>3362.7</v>
      </c>
      <c r="G10" s="5">
        <v>8861.65</v>
      </c>
      <c r="H10" s="5">
        <v>3712.14</v>
      </c>
      <c r="I10" s="5">
        <v>1147.03</v>
      </c>
      <c r="J10" s="5">
        <v>1583.05</v>
      </c>
      <c r="K10" s="5">
        <v>2261.7800000000002</v>
      </c>
      <c r="L10" s="5">
        <v>2327.02</v>
      </c>
      <c r="M10" s="5">
        <v>1889.92</v>
      </c>
      <c r="N10" s="5">
        <v>2242.3200000000002</v>
      </c>
      <c r="O10" s="5">
        <v>1065.31</v>
      </c>
      <c r="P10" s="5">
        <v>7929.8</v>
      </c>
      <c r="Q10" s="5">
        <v>4416.8</v>
      </c>
      <c r="R10" s="5">
        <v>3117.34</v>
      </c>
      <c r="S10" s="5">
        <v>1927.05</v>
      </c>
      <c r="T10" s="5">
        <v>1175.26</v>
      </c>
      <c r="U10" s="5">
        <v>2398.33</v>
      </c>
      <c r="V10" s="5">
        <v>2076.37</v>
      </c>
      <c r="W10" s="5">
        <v>656.84</v>
      </c>
      <c r="X10" s="5">
        <v>676.44</v>
      </c>
      <c r="Y10" s="5">
        <v>2181.59</v>
      </c>
      <c r="Z10" s="5">
        <v>643.98</v>
      </c>
      <c r="AA10" s="5">
        <v>3297.63</v>
      </c>
      <c r="AB10" s="5">
        <v>336.81</v>
      </c>
      <c r="AC10" s="5">
        <v>500.27</v>
      </c>
      <c r="AD10" s="5">
        <v>669.71</v>
      </c>
      <c r="AE10" s="5">
        <v>664.03</v>
      </c>
      <c r="AF10" s="5">
        <v>616.59</v>
      </c>
      <c r="AG10" s="5">
        <v>437.33</v>
      </c>
      <c r="AH10" s="5">
        <v>561.69000000000005</v>
      </c>
      <c r="AI10" s="5">
        <v>484.38</v>
      </c>
      <c r="AJ10" s="5">
        <v>663.51</v>
      </c>
      <c r="AK10" s="5">
        <v>1210.19</v>
      </c>
      <c r="AL10" s="5">
        <v>486.11</v>
      </c>
      <c r="AM10" s="5">
        <v>381.51</v>
      </c>
      <c r="AN10" s="5">
        <v>284.12</v>
      </c>
      <c r="AO10" s="5">
        <v>686.37</v>
      </c>
      <c r="AP10" s="5">
        <v>332.19</v>
      </c>
      <c r="AQ10" s="5">
        <v>2209.7838727754802</v>
      </c>
      <c r="AR10" s="5">
        <v>384.39113196352503</v>
      </c>
      <c r="AS10" s="5">
        <v>486.96452961826498</v>
      </c>
      <c r="AT10" s="5">
        <v>1032.5488899996701</v>
      </c>
      <c r="AU10" s="5">
        <v>493.19615735446803</v>
      </c>
      <c r="AV10" s="5">
        <v>305.43869285340497</v>
      </c>
      <c r="AW10" s="5">
        <v>1087.1504352635</v>
      </c>
      <c r="AX10" s="5">
        <v>654.92233084355405</v>
      </c>
      <c r="AY10" s="5">
        <v>847.95417034763295</v>
      </c>
      <c r="AZ10" s="5">
        <v>525.78769304688603</v>
      </c>
      <c r="BA10" s="5">
        <v>865.65658135024501</v>
      </c>
      <c r="BB10" s="5">
        <v>7140.79</v>
      </c>
      <c r="BC10" s="5">
        <v>514.95000000000005</v>
      </c>
      <c r="BD10" s="5">
        <v>666.27</v>
      </c>
      <c r="BE10" s="5">
        <v>1352.87</v>
      </c>
      <c r="BF10" s="5">
        <v>1455.25</v>
      </c>
      <c r="BG10" s="5">
        <v>326.44</v>
      </c>
      <c r="BH10" s="5">
        <v>590.69000000000005</v>
      </c>
      <c r="BI10" s="5">
        <v>605.26</v>
      </c>
      <c r="BJ10" s="5">
        <v>684.51</v>
      </c>
      <c r="BK10" s="5">
        <v>756.2</v>
      </c>
      <c r="BL10" s="5">
        <v>444</v>
      </c>
      <c r="BM10" s="5">
        <v>347.43</v>
      </c>
      <c r="BN10" s="5">
        <v>5157.8</v>
      </c>
      <c r="BO10" s="5">
        <v>1136.3699999999999</v>
      </c>
      <c r="BP10" s="5">
        <v>886.54</v>
      </c>
      <c r="BQ10" s="5">
        <v>1479.97</v>
      </c>
      <c r="BR10" s="5">
        <v>762.9</v>
      </c>
      <c r="BS10" s="5">
        <v>1470.75</v>
      </c>
      <c r="BT10" s="5">
        <v>1550.09</v>
      </c>
      <c r="BU10" s="5">
        <v>371.53</v>
      </c>
      <c r="BV10" s="5">
        <v>742.18</v>
      </c>
      <c r="BW10" s="5">
        <v>971.83</v>
      </c>
      <c r="BX10" s="5">
        <v>792.2</v>
      </c>
      <c r="BY10" s="5">
        <v>756.92</v>
      </c>
      <c r="BZ10" s="5">
        <v>599.29</v>
      </c>
      <c r="CA10" s="5">
        <v>6202.38</v>
      </c>
      <c r="CB10" s="5">
        <v>8861.48</v>
      </c>
      <c r="CC10" s="5">
        <v>495.61</v>
      </c>
      <c r="CD10" s="5">
        <v>257.23</v>
      </c>
      <c r="CE10" s="5">
        <v>650.45000000000005</v>
      </c>
      <c r="CF10" s="5">
        <v>723.62</v>
      </c>
      <c r="CG10" s="5">
        <v>1059.1600000000001</v>
      </c>
      <c r="CH10" s="5">
        <v>297.95999999999998</v>
      </c>
      <c r="CI10" s="5">
        <v>360.76</v>
      </c>
      <c r="CJ10" s="5">
        <v>542.58000000000004</v>
      </c>
      <c r="CK10" s="5">
        <v>591.45000000000005</v>
      </c>
      <c r="CL10" s="5">
        <v>774.01</v>
      </c>
      <c r="CM10" s="5">
        <v>499.49</v>
      </c>
      <c r="CN10" s="5">
        <v>753.8</v>
      </c>
      <c r="CO10" s="5">
        <v>495.2</v>
      </c>
      <c r="CP10" s="5">
        <v>791.84</v>
      </c>
      <c r="CQ10" s="5">
        <v>300.41000000000003</v>
      </c>
      <c r="CR10" s="5">
        <v>297.14999999999998</v>
      </c>
      <c r="CS10" s="5">
        <v>346.78</v>
      </c>
      <c r="CT10" s="5">
        <v>2781.54</v>
      </c>
      <c r="CU10" s="5">
        <v>832.48</v>
      </c>
      <c r="CV10" s="5">
        <v>543.75</v>
      </c>
      <c r="CW10" s="5">
        <v>274.19</v>
      </c>
      <c r="CX10" s="5">
        <v>318.13</v>
      </c>
      <c r="CY10" s="5">
        <v>152.72999999999999</v>
      </c>
      <c r="CZ10" s="5">
        <v>241.88</v>
      </c>
      <c r="DA10" s="5">
        <v>233.95</v>
      </c>
      <c r="DB10" s="5">
        <v>2015.45</v>
      </c>
      <c r="DC10" s="5">
        <v>597.51</v>
      </c>
      <c r="DD10" s="5">
        <v>1105.2</v>
      </c>
      <c r="DE10" s="5">
        <v>398.94</v>
      </c>
      <c r="DF10" s="5">
        <v>770.81</v>
      </c>
      <c r="DG10" s="5">
        <v>472.6</v>
      </c>
      <c r="DH10" s="5"/>
      <c r="DI10" s="6"/>
      <c r="DJ10" s="6"/>
      <c r="DK10" s="6"/>
      <c r="DL10" s="7"/>
      <c r="DM10" s="7"/>
      <c r="DN10" s="7"/>
      <c r="DO10" s="6"/>
      <c r="DP10" s="6"/>
      <c r="DQ10" s="6"/>
      <c r="DR10" s="6"/>
      <c r="DS10" s="6"/>
      <c r="DT10" s="6"/>
      <c r="DU10" s="6"/>
      <c r="DV10" s="6"/>
      <c r="DW10" s="6"/>
    </row>
    <row r="11" spans="1:127" ht="15.6">
      <c r="A11" s="5">
        <v>2018</v>
      </c>
      <c r="B11" s="5">
        <v>25546.26</v>
      </c>
      <c r="C11" s="5">
        <v>7825.37</v>
      </c>
      <c r="D11" s="5">
        <v>5849.54</v>
      </c>
      <c r="E11" s="5">
        <v>3311.82</v>
      </c>
      <c r="F11" s="5">
        <v>3630.73</v>
      </c>
      <c r="G11" s="5">
        <v>9450.2000000000007</v>
      </c>
      <c r="H11" s="5">
        <v>4081.35</v>
      </c>
      <c r="I11" s="5">
        <v>1238.74</v>
      </c>
      <c r="J11" s="5">
        <v>1734.44</v>
      </c>
      <c r="K11" s="5">
        <v>2477.23</v>
      </c>
      <c r="L11" s="5">
        <v>2569.59</v>
      </c>
      <c r="M11" s="5">
        <v>1935</v>
      </c>
      <c r="N11" s="5">
        <v>2393.5700000000002</v>
      </c>
      <c r="O11" s="5">
        <v>1170.3399999999999</v>
      </c>
      <c r="P11" s="5">
        <v>8631.7099999999991</v>
      </c>
      <c r="Q11" s="5">
        <v>4931.97</v>
      </c>
      <c r="R11" s="5">
        <v>3484.88</v>
      </c>
      <c r="S11" s="5">
        <v>2132.46</v>
      </c>
      <c r="T11" s="5">
        <v>1317.75</v>
      </c>
      <c r="U11" s="5">
        <v>2608.98</v>
      </c>
      <c r="V11" s="5">
        <v>2218.9</v>
      </c>
      <c r="W11" s="5">
        <v>727.97</v>
      </c>
      <c r="X11" s="5">
        <v>745.7</v>
      </c>
      <c r="Y11" s="5">
        <v>2427.79</v>
      </c>
      <c r="Z11" s="5">
        <v>722.72</v>
      </c>
      <c r="AA11" s="5">
        <v>3933.07</v>
      </c>
      <c r="AB11" s="5">
        <v>379.93</v>
      </c>
      <c r="AC11" s="5">
        <v>569.99</v>
      </c>
      <c r="AD11" s="5">
        <v>776.03</v>
      </c>
      <c r="AE11" s="5">
        <v>744.48</v>
      </c>
      <c r="AF11" s="5">
        <v>711.62</v>
      </c>
      <c r="AG11" s="5">
        <v>483.09</v>
      </c>
      <c r="AH11" s="5">
        <v>650.95000000000005</v>
      </c>
      <c r="AI11" s="5">
        <v>568.28</v>
      </c>
      <c r="AJ11" s="5">
        <v>803.29</v>
      </c>
      <c r="AK11" s="5">
        <v>1434.86</v>
      </c>
      <c r="AL11" s="5">
        <v>540.17999999999995</v>
      </c>
      <c r="AM11" s="5">
        <v>460.34</v>
      </c>
      <c r="AN11" s="5">
        <v>320.31</v>
      </c>
      <c r="AO11" s="5">
        <v>761.31</v>
      </c>
      <c r="AP11" s="5">
        <v>384.42</v>
      </c>
      <c r="AQ11" s="5">
        <v>2529.2955504315901</v>
      </c>
      <c r="AR11" s="5">
        <v>440.88474912945998</v>
      </c>
      <c r="AS11" s="5">
        <v>573.43604038957801</v>
      </c>
      <c r="AT11" s="5">
        <v>1201.05463734045</v>
      </c>
      <c r="AU11" s="5">
        <v>562.68449721659999</v>
      </c>
      <c r="AV11" s="5">
        <v>360.095520964934</v>
      </c>
      <c r="AW11" s="5">
        <v>1247.3058595243499</v>
      </c>
      <c r="AX11" s="5">
        <v>767.76880408751595</v>
      </c>
      <c r="AY11" s="5">
        <v>1029.43154098019</v>
      </c>
      <c r="AZ11" s="5">
        <v>610.52978923385001</v>
      </c>
      <c r="BA11" s="5">
        <v>1010.06316889839</v>
      </c>
      <c r="BB11" s="5">
        <v>8107.54</v>
      </c>
      <c r="BC11" s="5">
        <v>562.15</v>
      </c>
      <c r="BD11" s="5">
        <v>746.06</v>
      </c>
      <c r="BE11" s="5">
        <v>1545.49</v>
      </c>
      <c r="BF11" s="5">
        <v>1676.85</v>
      </c>
      <c r="BG11" s="5">
        <v>387.45</v>
      </c>
      <c r="BH11" s="5">
        <v>677.8</v>
      </c>
      <c r="BI11" s="5">
        <v>700.19</v>
      </c>
      <c r="BJ11" s="5">
        <v>768.96</v>
      </c>
      <c r="BK11" s="5">
        <v>827.06</v>
      </c>
      <c r="BL11" s="5">
        <v>512.71</v>
      </c>
      <c r="BM11" s="5">
        <v>378.32</v>
      </c>
      <c r="BN11" s="5">
        <v>6024.49</v>
      </c>
      <c r="BO11" s="5">
        <v>1296.81</v>
      </c>
      <c r="BP11" s="5">
        <v>994.27</v>
      </c>
      <c r="BQ11" s="5">
        <v>1685.43</v>
      </c>
      <c r="BR11" s="5">
        <v>860.01</v>
      </c>
      <c r="BS11" s="5">
        <v>1666.76</v>
      </c>
      <c r="BT11" s="5">
        <v>1760.81</v>
      </c>
      <c r="BU11" s="5">
        <v>417.59</v>
      </c>
      <c r="BV11" s="5">
        <v>842.97</v>
      </c>
      <c r="BW11" s="5">
        <v>1112.72</v>
      </c>
      <c r="BX11" s="5">
        <v>901.65</v>
      </c>
      <c r="BY11" s="5">
        <v>863.18</v>
      </c>
      <c r="BZ11" s="5">
        <v>690.29</v>
      </c>
      <c r="CA11" s="5">
        <v>6268.1</v>
      </c>
      <c r="CB11" s="5">
        <v>10285.94</v>
      </c>
      <c r="CC11" s="5">
        <v>599.87</v>
      </c>
      <c r="CD11" s="5">
        <v>332.46</v>
      </c>
      <c r="CE11" s="5">
        <v>760.25</v>
      </c>
      <c r="CF11" s="5">
        <v>841.64</v>
      </c>
      <c r="CG11" s="5">
        <v>1255.71</v>
      </c>
      <c r="CH11" s="5">
        <v>374.22</v>
      </c>
      <c r="CI11" s="5">
        <v>497.77</v>
      </c>
      <c r="CJ11" s="5">
        <v>643.86</v>
      </c>
      <c r="CK11" s="5">
        <v>751.01</v>
      </c>
      <c r="CL11" s="5">
        <v>897.97</v>
      </c>
      <c r="CM11" s="5">
        <v>591.47</v>
      </c>
      <c r="CN11" s="5">
        <v>913.58</v>
      </c>
      <c r="CO11" s="5">
        <v>580.34</v>
      </c>
      <c r="CP11" s="5">
        <v>912.64</v>
      </c>
      <c r="CQ11" s="5">
        <v>331.73</v>
      </c>
      <c r="CR11" s="5">
        <v>358.12</v>
      </c>
      <c r="CS11" s="5">
        <v>375.86</v>
      </c>
      <c r="CT11" s="5">
        <v>2946.72</v>
      </c>
      <c r="CU11" s="5">
        <v>875.79</v>
      </c>
      <c r="CV11" s="5">
        <v>577.19000000000005</v>
      </c>
      <c r="CW11" s="5">
        <v>288.5</v>
      </c>
      <c r="CX11" s="5">
        <v>329.1</v>
      </c>
      <c r="CY11" s="5">
        <v>160.28</v>
      </c>
      <c r="CZ11" s="5">
        <v>254.66</v>
      </c>
      <c r="DA11" s="5">
        <v>252.52</v>
      </c>
      <c r="DB11" s="5">
        <v>2231.6799999999998</v>
      </c>
      <c r="DC11" s="5">
        <v>635.77</v>
      </c>
      <c r="DD11" s="5">
        <v>1214.71</v>
      </c>
      <c r="DE11" s="5">
        <v>427.41</v>
      </c>
      <c r="DF11" s="5">
        <v>809.64</v>
      </c>
      <c r="DG11" s="5">
        <v>522.46</v>
      </c>
      <c r="DH11" s="5"/>
      <c r="DI11" s="6"/>
      <c r="DJ11" s="6"/>
      <c r="DK11" s="6"/>
      <c r="DL11" s="7"/>
      <c r="DM11" s="7"/>
      <c r="DN11" s="7"/>
      <c r="DO11" s="6"/>
      <c r="DP11" s="6"/>
      <c r="DQ11" s="6"/>
      <c r="DR11" s="6"/>
      <c r="DS11" s="6"/>
      <c r="DT11" s="6"/>
      <c r="DU11" s="6"/>
      <c r="DV11" s="6"/>
      <c r="DW11" s="6"/>
    </row>
    <row r="12" spans="1:127" ht="15.6">
      <c r="A12" s="5">
        <v>2019</v>
      </c>
      <c r="B12" s="5">
        <v>27752.28</v>
      </c>
      <c r="C12" s="5">
        <v>8701.48</v>
      </c>
      <c r="D12" s="5">
        <v>6101.93</v>
      </c>
      <c r="E12" s="5">
        <v>3582.36</v>
      </c>
      <c r="F12" s="5">
        <v>3714.69</v>
      </c>
      <c r="G12" s="5">
        <v>9908.92</v>
      </c>
      <c r="H12" s="5">
        <v>4352.45</v>
      </c>
      <c r="I12" s="5">
        <v>1413.44</v>
      </c>
      <c r="J12" s="5">
        <v>1867.82</v>
      </c>
      <c r="K12" s="5">
        <v>2710.77</v>
      </c>
      <c r="L12" s="5">
        <v>2779.07</v>
      </c>
      <c r="M12" s="5">
        <v>1982.11</v>
      </c>
      <c r="N12" s="5">
        <v>2314.88</v>
      </c>
      <c r="O12" s="5">
        <v>1450.29</v>
      </c>
      <c r="P12" s="5">
        <v>10172.280000000001</v>
      </c>
      <c r="Q12" s="5">
        <v>5879.93</v>
      </c>
      <c r="R12" s="5">
        <v>3642.46</v>
      </c>
      <c r="S12" s="5">
        <v>2356.88</v>
      </c>
      <c r="T12" s="5">
        <v>1393.23</v>
      </c>
      <c r="U12" s="5">
        <v>2801.56</v>
      </c>
      <c r="V12" s="5">
        <v>2581.06</v>
      </c>
      <c r="W12" s="5">
        <v>835.88</v>
      </c>
      <c r="X12" s="5">
        <v>749.67</v>
      </c>
      <c r="Y12" s="5">
        <v>2512.0700000000002</v>
      </c>
      <c r="Z12" s="5">
        <v>805.23</v>
      </c>
      <c r="AA12" s="5">
        <v>5702.22</v>
      </c>
      <c r="AB12" s="5">
        <v>544.48</v>
      </c>
      <c r="AC12" s="5">
        <v>888.97</v>
      </c>
      <c r="AD12" s="5">
        <v>980.9</v>
      </c>
      <c r="AE12" s="5">
        <v>976.98</v>
      </c>
      <c r="AF12" s="5">
        <v>1321.33</v>
      </c>
      <c r="AG12" s="5">
        <v>638.52</v>
      </c>
      <c r="AH12" s="5">
        <v>1232.07</v>
      </c>
      <c r="AI12" s="5">
        <v>817.66</v>
      </c>
      <c r="AJ12" s="5">
        <v>983.56</v>
      </c>
      <c r="AK12" s="5">
        <v>1714.82</v>
      </c>
      <c r="AL12" s="5">
        <v>673.18</v>
      </c>
      <c r="AM12" s="5">
        <v>462.65</v>
      </c>
      <c r="AN12" s="5">
        <v>380.48</v>
      </c>
      <c r="AO12" s="5">
        <v>1094.78</v>
      </c>
      <c r="AP12" s="5">
        <v>472.93</v>
      </c>
      <c r="AQ12" s="5">
        <v>2729.47</v>
      </c>
      <c r="AR12" s="5">
        <v>455.23</v>
      </c>
      <c r="AS12" s="5">
        <v>448.08</v>
      </c>
      <c r="AT12" s="5">
        <v>1399.19</v>
      </c>
      <c r="AU12" s="5">
        <v>455.53</v>
      </c>
      <c r="AV12" s="5">
        <v>380.04</v>
      </c>
      <c r="AW12" s="5">
        <v>1729.83</v>
      </c>
      <c r="AX12" s="5">
        <v>925.64</v>
      </c>
      <c r="AY12" s="5">
        <v>1254.42</v>
      </c>
      <c r="AZ12" s="5">
        <v>721.85</v>
      </c>
      <c r="BA12" s="5">
        <v>1260.8399999999999</v>
      </c>
      <c r="BB12" s="5">
        <v>9855.3446859267096</v>
      </c>
      <c r="BC12" s="5">
        <v>762.99216016385299</v>
      </c>
      <c r="BD12" s="5">
        <v>957.08341472173299</v>
      </c>
      <c r="BE12" s="5">
        <v>1990.62024116716</v>
      </c>
      <c r="BF12" s="5">
        <v>2034.3478270344201</v>
      </c>
      <c r="BG12" s="5">
        <v>489.27915214465099</v>
      </c>
      <c r="BH12" s="5">
        <v>829.380291441655</v>
      </c>
      <c r="BI12" s="5">
        <v>1007.72591482641</v>
      </c>
      <c r="BJ12" s="5">
        <v>1148.12734353116</v>
      </c>
      <c r="BK12" s="5">
        <v>1043.1583798434499</v>
      </c>
      <c r="BL12" s="5">
        <v>690.07686661326704</v>
      </c>
      <c r="BM12" s="5">
        <v>461.93028584589598</v>
      </c>
      <c r="BN12" s="5">
        <v>6775.21</v>
      </c>
      <c r="BO12" s="5">
        <v>1423.68</v>
      </c>
      <c r="BP12" s="5">
        <v>999.57</v>
      </c>
      <c r="BQ12" s="5">
        <v>1900.99</v>
      </c>
      <c r="BR12" s="5">
        <v>1205.55</v>
      </c>
      <c r="BS12" s="5">
        <v>1873.96</v>
      </c>
      <c r="BT12" s="5">
        <v>1765.73</v>
      </c>
      <c r="BU12" s="5">
        <v>401.28</v>
      </c>
      <c r="BV12" s="5">
        <v>748.81</v>
      </c>
      <c r="BW12" s="5">
        <v>1249.8499999999999</v>
      </c>
      <c r="BX12" s="5">
        <v>1040.56</v>
      </c>
      <c r="BY12" s="5">
        <v>943.86</v>
      </c>
      <c r="BZ12" s="5">
        <v>833.45</v>
      </c>
      <c r="CA12" s="5">
        <v>6551.84</v>
      </c>
      <c r="CB12" s="5">
        <v>11155.85</v>
      </c>
      <c r="CC12" s="5">
        <v>653.42999999999995</v>
      </c>
      <c r="CD12" s="5">
        <v>367.71</v>
      </c>
      <c r="CE12" s="5">
        <v>842.42</v>
      </c>
      <c r="CF12" s="5">
        <v>916.92</v>
      </c>
      <c r="CG12" s="5">
        <v>1402.41</v>
      </c>
      <c r="CH12" s="5">
        <v>399.16</v>
      </c>
      <c r="CI12" s="5">
        <v>545.23</v>
      </c>
      <c r="CJ12" s="5">
        <v>702.92</v>
      </c>
      <c r="CK12" s="5">
        <v>818.75</v>
      </c>
      <c r="CL12" s="5">
        <v>980.35</v>
      </c>
      <c r="CM12" s="5">
        <v>653.91</v>
      </c>
      <c r="CN12" s="5">
        <v>1015.33</v>
      </c>
      <c r="CO12" s="5">
        <v>635.14</v>
      </c>
      <c r="CP12" s="5">
        <v>990.39</v>
      </c>
      <c r="CQ12" s="5">
        <v>368.54</v>
      </c>
      <c r="CR12" s="5">
        <v>388.17</v>
      </c>
      <c r="CS12" s="5">
        <v>398.09</v>
      </c>
      <c r="CT12" s="5">
        <v>4126.84</v>
      </c>
      <c r="CU12" s="5">
        <v>1194.9000000000001</v>
      </c>
      <c r="CV12" s="5">
        <v>915.49</v>
      </c>
      <c r="CW12" s="5">
        <v>388.65</v>
      </c>
      <c r="CX12" s="5">
        <v>537.80999999999995</v>
      </c>
      <c r="CY12" s="5">
        <v>258.27999999999997</v>
      </c>
      <c r="CZ12" s="5">
        <v>445.03</v>
      </c>
      <c r="DA12" s="5">
        <v>353.75</v>
      </c>
      <c r="DB12" s="5">
        <v>2382.85</v>
      </c>
      <c r="DC12" s="5">
        <v>528.78</v>
      </c>
      <c r="DD12" s="5">
        <v>1458.66</v>
      </c>
      <c r="DE12" s="5">
        <v>474.61</v>
      </c>
      <c r="DF12" s="5">
        <v>941.33</v>
      </c>
      <c r="DG12" s="5">
        <v>668.4</v>
      </c>
      <c r="DH12" s="5"/>
      <c r="DI12" s="6"/>
      <c r="DJ12" s="6"/>
      <c r="DK12" s="6"/>
      <c r="DL12" s="7"/>
      <c r="DM12" s="7"/>
      <c r="DN12" s="7"/>
      <c r="DO12" s="6"/>
      <c r="DP12" s="6"/>
      <c r="DQ12" s="6"/>
      <c r="DR12" s="6"/>
      <c r="DS12" s="6"/>
      <c r="DT12" s="6"/>
      <c r="DU12" s="6"/>
      <c r="DV12" s="6"/>
      <c r="DW12" s="6"/>
    </row>
    <row r="13" spans="1:127" ht="15.6">
      <c r="A13" s="5">
        <v>2020</v>
      </c>
      <c r="B13" s="5">
        <v>28307.54</v>
      </c>
      <c r="C13" s="5">
        <v>9306.7999999999993</v>
      </c>
      <c r="D13" s="5">
        <v>6491.19</v>
      </c>
      <c r="E13" s="5">
        <v>3669.48</v>
      </c>
      <c r="F13" s="5">
        <v>4024.87</v>
      </c>
      <c r="G13" s="5">
        <v>10588.47</v>
      </c>
      <c r="H13" s="5">
        <v>4811.76</v>
      </c>
      <c r="I13" s="5">
        <v>1518.62</v>
      </c>
      <c r="J13" s="5">
        <v>1984.69</v>
      </c>
      <c r="K13" s="5">
        <v>2912.79</v>
      </c>
      <c r="L13" s="5">
        <v>2954.88</v>
      </c>
      <c r="M13" s="5">
        <v>2081.96</v>
      </c>
      <c r="N13" s="5">
        <v>2464.5700000000002</v>
      </c>
      <c r="O13" s="5">
        <v>1553.63</v>
      </c>
      <c r="P13" s="5">
        <v>10959</v>
      </c>
      <c r="Q13" s="5">
        <v>6376</v>
      </c>
      <c r="R13" s="5">
        <v>3877</v>
      </c>
      <c r="S13" s="5">
        <v>2525</v>
      </c>
      <c r="T13" s="5">
        <v>1473</v>
      </c>
      <c r="U13" s="5">
        <v>3070</v>
      </c>
      <c r="V13" s="5">
        <v>2733</v>
      </c>
      <c r="W13" s="5">
        <v>887</v>
      </c>
      <c r="X13" s="5">
        <v>769</v>
      </c>
      <c r="Y13" s="5">
        <v>2670</v>
      </c>
      <c r="Z13" s="5">
        <v>880</v>
      </c>
      <c r="AA13" s="5">
        <v>6133.89</v>
      </c>
      <c r="AB13" s="5">
        <v>571.69000000000005</v>
      </c>
      <c r="AC13" s="5">
        <v>918.17</v>
      </c>
      <c r="AD13" s="5">
        <v>1014.96</v>
      </c>
      <c r="AE13" s="5">
        <v>992.53</v>
      </c>
      <c r="AF13" s="5">
        <v>1373.34</v>
      </c>
      <c r="AG13" s="5">
        <v>668.68</v>
      </c>
      <c r="AH13" s="5">
        <v>1282.57</v>
      </c>
      <c r="AI13" s="5">
        <v>824.18</v>
      </c>
      <c r="AJ13" s="5">
        <v>1042.3399999999999</v>
      </c>
      <c r="AK13" s="5">
        <v>1804.18</v>
      </c>
      <c r="AL13" s="5">
        <v>687.34</v>
      </c>
      <c r="AM13" s="5">
        <v>491.71</v>
      </c>
      <c r="AN13" s="5">
        <v>397.79</v>
      </c>
      <c r="AO13" s="5">
        <v>1160.8599999999999</v>
      </c>
      <c r="AP13" s="5">
        <v>488.21</v>
      </c>
      <c r="AQ13" s="5">
        <v>2833.35</v>
      </c>
      <c r="AR13" s="5">
        <v>476.23</v>
      </c>
      <c r="AS13" s="5">
        <v>467.04</v>
      </c>
      <c r="AT13" s="5">
        <v>1477.84</v>
      </c>
      <c r="AU13" s="5">
        <v>472.35</v>
      </c>
      <c r="AV13" s="5">
        <v>406.58</v>
      </c>
      <c r="AW13" s="5">
        <v>1841.37</v>
      </c>
      <c r="AX13" s="5">
        <v>973.02</v>
      </c>
      <c r="AY13" s="5">
        <v>1328.9</v>
      </c>
      <c r="AZ13" s="5">
        <v>762.28</v>
      </c>
      <c r="BA13" s="5">
        <v>1326.13</v>
      </c>
      <c r="BB13" s="5">
        <v>9656.41</v>
      </c>
      <c r="BC13" s="5">
        <v>727.73</v>
      </c>
      <c r="BD13" s="5">
        <v>931.64</v>
      </c>
      <c r="BE13" s="5">
        <v>1973.28</v>
      </c>
      <c r="BF13" s="5">
        <v>1984.83</v>
      </c>
      <c r="BG13" s="5">
        <v>471</v>
      </c>
      <c r="BH13" s="8">
        <v>823.77</v>
      </c>
      <c r="BI13" s="5">
        <v>989.75</v>
      </c>
      <c r="BJ13" s="5">
        <v>1109.78</v>
      </c>
      <c r="BK13" s="5">
        <v>981.43</v>
      </c>
      <c r="BL13" s="5">
        <v>678.46</v>
      </c>
      <c r="BM13" s="8">
        <v>466.18</v>
      </c>
      <c r="BN13" s="5">
        <v>6979.79</v>
      </c>
      <c r="BO13" s="5">
        <v>1412.63</v>
      </c>
      <c r="BP13" s="5">
        <v>999.21</v>
      </c>
      <c r="BQ13" s="5">
        <v>1907.5</v>
      </c>
      <c r="BR13" s="5">
        <v>1152.4100000000001</v>
      </c>
      <c r="BS13" s="5">
        <v>1919.39</v>
      </c>
      <c r="BT13" s="5">
        <v>1740.84</v>
      </c>
      <c r="BU13" s="5">
        <v>387.29</v>
      </c>
      <c r="BV13" s="5">
        <v>740.26</v>
      </c>
      <c r="BW13" s="5">
        <v>1252.06</v>
      </c>
      <c r="BX13" s="5">
        <v>1039.42</v>
      </c>
      <c r="BY13" s="5">
        <v>933.52</v>
      </c>
      <c r="BZ13" s="5">
        <v>830.07</v>
      </c>
      <c r="CA13" s="5">
        <v>6990.77</v>
      </c>
      <c r="CB13" s="5">
        <v>11643</v>
      </c>
      <c r="CC13" s="5">
        <v>659.15</v>
      </c>
      <c r="CD13" s="5">
        <v>385.53</v>
      </c>
      <c r="CE13" s="5">
        <v>862.67</v>
      </c>
      <c r="CF13" s="5">
        <v>1002.73</v>
      </c>
      <c r="CG13" s="5">
        <v>1464.77</v>
      </c>
      <c r="CH13" s="5">
        <v>428.29</v>
      </c>
      <c r="CI13" s="5">
        <v>550.80999999999995</v>
      </c>
      <c r="CJ13" s="5">
        <v>717.7</v>
      </c>
      <c r="CK13" s="5">
        <v>890.02</v>
      </c>
      <c r="CL13" s="5">
        <v>1029.52</v>
      </c>
      <c r="CM13" s="5">
        <v>673.25</v>
      </c>
      <c r="CN13" s="5">
        <v>1108.27</v>
      </c>
      <c r="CO13" s="5">
        <v>649.19000000000005</v>
      </c>
      <c r="CP13" s="5">
        <v>1003.93</v>
      </c>
      <c r="CQ13" s="5">
        <v>376.93</v>
      </c>
      <c r="CR13" s="5">
        <v>390.24</v>
      </c>
      <c r="CS13" s="5">
        <v>410.37</v>
      </c>
      <c r="CT13" s="5">
        <v>4318.51</v>
      </c>
      <c r="CU13" s="5">
        <v>1310.9</v>
      </c>
      <c r="CV13" s="5">
        <v>986.59</v>
      </c>
      <c r="CW13" s="5">
        <v>416.67</v>
      </c>
      <c r="CX13" s="5">
        <v>579.84</v>
      </c>
      <c r="CY13" s="5">
        <v>269.72000000000003</v>
      </c>
      <c r="CZ13" s="5">
        <v>481.67</v>
      </c>
      <c r="DA13" s="5">
        <v>375.14</v>
      </c>
      <c r="DB13" s="5">
        <v>2580.75</v>
      </c>
      <c r="DC13" s="5">
        <v>568.84</v>
      </c>
      <c r="DD13" s="5">
        <v>1614.83</v>
      </c>
      <c r="DE13" s="5">
        <v>497.81</v>
      </c>
      <c r="DF13" s="5">
        <v>1000.39</v>
      </c>
      <c r="DG13" s="5">
        <v>705.82</v>
      </c>
      <c r="DH13" s="5"/>
      <c r="DI13" s="6"/>
      <c r="DJ13" s="6"/>
      <c r="DK13" s="6"/>
      <c r="DL13" s="7"/>
      <c r="DM13" s="7"/>
      <c r="DN13" s="7"/>
      <c r="DO13" s="6"/>
      <c r="DP13" s="6"/>
      <c r="DQ13" s="6"/>
      <c r="DR13" s="6"/>
      <c r="DS13" s="6"/>
      <c r="DT13" s="6"/>
      <c r="DU13" s="6"/>
      <c r="DV13" s="6"/>
      <c r="DW13" s="6"/>
    </row>
    <row r="14" spans="1:127" ht="15.6">
      <c r="A14" s="5">
        <v>2021</v>
      </c>
      <c r="B14" s="5">
        <v>31665.56</v>
      </c>
      <c r="C14" s="5">
        <v>10148.74</v>
      </c>
      <c r="D14" s="5">
        <v>7162.41</v>
      </c>
      <c r="E14" s="5">
        <v>3998.08</v>
      </c>
      <c r="F14" s="5">
        <v>4441.78</v>
      </c>
      <c r="G14" s="5">
        <v>11655.8</v>
      </c>
      <c r="H14" s="5">
        <v>5184</v>
      </c>
      <c r="I14" s="5">
        <v>1704.03</v>
      </c>
      <c r="J14" s="5">
        <v>2237.6</v>
      </c>
      <c r="K14" s="5">
        <v>3195.5</v>
      </c>
      <c r="L14" s="5">
        <v>3171.87</v>
      </c>
      <c r="M14" s="5">
        <v>2286.67</v>
      </c>
      <c r="N14" s="5">
        <v>2788.54</v>
      </c>
      <c r="O14" s="5">
        <v>1752.51</v>
      </c>
      <c r="P14" s="5">
        <v>12287</v>
      </c>
      <c r="Q14" s="5">
        <v>7241.6</v>
      </c>
      <c r="R14" s="5">
        <v>4229.3999999999996</v>
      </c>
      <c r="S14" s="5">
        <v>2769.6</v>
      </c>
      <c r="T14" s="5">
        <v>1631.3</v>
      </c>
      <c r="U14" s="5">
        <v>3340.3</v>
      </c>
      <c r="V14" s="5">
        <v>2996.4</v>
      </c>
      <c r="W14" s="5">
        <v>977.5</v>
      </c>
      <c r="X14" s="5">
        <v>790.7</v>
      </c>
      <c r="Y14" s="5">
        <v>2939.2</v>
      </c>
      <c r="Z14" s="5">
        <v>964.9</v>
      </c>
      <c r="AA14" s="8">
        <v>6890.54</v>
      </c>
      <c r="AB14" s="8">
        <v>622.41</v>
      </c>
      <c r="AC14" s="8">
        <v>1019.92</v>
      </c>
      <c r="AD14" s="8">
        <v>1066.98</v>
      </c>
      <c r="AE14" s="8">
        <v>1043</v>
      </c>
      <c r="AF14" s="8">
        <v>1503.04</v>
      </c>
      <c r="AG14" s="8">
        <v>711.52</v>
      </c>
      <c r="AH14" s="8">
        <v>1429.42</v>
      </c>
      <c r="AI14" s="8">
        <v>922.09</v>
      </c>
      <c r="AJ14" s="8">
        <v>1128.8399999999999</v>
      </c>
      <c r="AK14" s="8">
        <v>2084.09</v>
      </c>
      <c r="AL14" s="8">
        <v>771.2</v>
      </c>
      <c r="AM14" s="8">
        <v>529.33000000000004</v>
      </c>
      <c r="AN14" s="8">
        <v>447.78</v>
      </c>
      <c r="AO14" s="8">
        <v>1241.3599999999999</v>
      </c>
      <c r="AP14" s="8">
        <v>541.76</v>
      </c>
      <c r="AQ14" s="8">
        <v>3194.11</v>
      </c>
      <c r="AR14" s="8">
        <v>543.89</v>
      </c>
      <c r="AS14" s="8">
        <v>533.52</v>
      </c>
      <c r="AT14" s="5">
        <v>1704.28</v>
      </c>
      <c r="AU14" s="5">
        <v>546.77</v>
      </c>
      <c r="AV14" s="5">
        <v>470.01</v>
      </c>
      <c r="AW14" s="8">
        <v>2089.5100000000002</v>
      </c>
      <c r="AX14" s="5">
        <v>1120.21</v>
      </c>
      <c r="AY14" s="8">
        <v>1503.21</v>
      </c>
      <c r="AZ14" s="8">
        <v>870.96</v>
      </c>
      <c r="BA14" s="8">
        <v>1525.7</v>
      </c>
      <c r="BB14" s="8">
        <v>11064.21</v>
      </c>
      <c r="BC14" s="8">
        <v>892.41</v>
      </c>
      <c r="BD14" s="8">
        <v>1117.04</v>
      </c>
      <c r="BE14" s="8">
        <v>2370.4</v>
      </c>
      <c r="BF14" s="8">
        <v>2395.8200000000002</v>
      </c>
      <c r="BG14" s="8">
        <v>551.25</v>
      </c>
      <c r="BH14" s="8">
        <v>965.21</v>
      </c>
      <c r="BI14" s="8">
        <v>1171.3900000000001</v>
      </c>
      <c r="BJ14" s="8">
        <v>1308.7</v>
      </c>
      <c r="BK14" s="8">
        <v>1230.48</v>
      </c>
      <c r="BL14" s="8">
        <v>812.02</v>
      </c>
      <c r="BM14" s="8">
        <v>530.09</v>
      </c>
      <c r="BN14" s="8">
        <v>7593.85</v>
      </c>
      <c r="BO14" s="8">
        <v>1533.2</v>
      </c>
      <c r="BP14" s="8">
        <v>1062.4000000000001</v>
      </c>
      <c r="BQ14" s="8">
        <v>2093.12</v>
      </c>
      <c r="BR14" s="8">
        <v>1266.5</v>
      </c>
      <c r="BS14" s="8">
        <v>2106.46</v>
      </c>
      <c r="BT14" s="8">
        <v>1899.72</v>
      </c>
      <c r="BU14" s="8">
        <v>415.81</v>
      </c>
      <c r="BV14" s="8">
        <v>801.59</v>
      </c>
      <c r="BW14" s="8">
        <v>1385.65</v>
      </c>
      <c r="BX14" s="8">
        <v>1118.9000000000001</v>
      </c>
      <c r="BY14" s="8">
        <v>1001.55</v>
      </c>
      <c r="BZ14" s="8">
        <v>898.02</v>
      </c>
      <c r="CA14" s="5">
        <v>6333.74</v>
      </c>
      <c r="CB14" s="10">
        <v>13219.85</v>
      </c>
      <c r="CC14" s="5">
        <v>730.64</v>
      </c>
      <c r="CD14" s="5">
        <v>408.91</v>
      </c>
      <c r="CE14" s="5">
        <v>955.42</v>
      </c>
      <c r="CF14" s="5">
        <v>1091.9100000000001</v>
      </c>
      <c r="CG14" s="5">
        <v>1620.32</v>
      </c>
      <c r="CH14" s="5">
        <v>460.35</v>
      </c>
      <c r="CI14" s="5">
        <v>594.99</v>
      </c>
      <c r="CJ14" s="5">
        <v>801.83</v>
      </c>
      <c r="CK14" s="5">
        <v>982.47</v>
      </c>
      <c r="CL14" s="5">
        <v>1107.71</v>
      </c>
      <c r="CM14" s="5">
        <v>721.49</v>
      </c>
      <c r="CN14" s="5">
        <v>1223.32</v>
      </c>
      <c r="CO14" s="5">
        <v>702.12</v>
      </c>
      <c r="CP14" s="5">
        <v>1105.0999999999999</v>
      </c>
      <c r="CQ14" s="5">
        <v>423.16</v>
      </c>
      <c r="CR14" s="5">
        <v>360.74</v>
      </c>
      <c r="CS14" s="5">
        <v>454.67</v>
      </c>
      <c r="CT14" s="5">
        <v>4601.67</v>
      </c>
      <c r="CU14" s="5">
        <v>1479.89</v>
      </c>
      <c r="CV14" s="5">
        <v>1092.03</v>
      </c>
      <c r="CW14" s="5">
        <v>451.32</v>
      </c>
      <c r="CX14" s="5">
        <v>637.20000000000005</v>
      </c>
      <c r="CY14" s="5">
        <v>293.72000000000003</v>
      </c>
      <c r="CZ14" s="5">
        <v>516.96</v>
      </c>
      <c r="DA14" s="5">
        <v>404.44</v>
      </c>
      <c r="DB14" s="5">
        <v>2836.25</v>
      </c>
      <c r="DC14" s="5">
        <v>623.91999999999996</v>
      </c>
      <c r="DD14" s="5">
        <v>1722.59</v>
      </c>
      <c r="DE14" s="5">
        <v>559.07000000000005</v>
      </c>
      <c r="DF14" s="5">
        <v>1064.06</v>
      </c>
      <c r="DG14" s="5">
        <v>779.08</v>
      </c>
      <c r="DH14" s="5"/>
      <c r="DI14" s="6"/>
      <c r="DJ14" s="6"/>
      <c r="DK14" s="6"/>
      <c r="DL14" s="7"/>
      <c r="DM14" s="7"/>
      <c r="DN14" s="7"/>
      <c r="DO14" s="6"/>
      <c r="DP14" s="6"/>
      <c r="DQ14" s="6"/>
      <c r="DR14" s="6"/>
      <c r="DS14" s="6"/>
      <c r="DT14" s="6"/>
      <c r="DU14" s="6"/>
      <c r="DV14" s="6"/>
      <c r="DW14" s="6"/>
    </row>
    <row r="15" spans="1:127">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row>
    <row r="16" spans="1:127">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row>
    <row r="17" spans="1:11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row>
    <row r="18" spans="1:11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row>
    <row r="19" spans="1:11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row>
    <row r="20" spans="1:11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row>
    <row r="21" spans="1:11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row>
    <row r="22" spans="1:11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row>
    <row r="23" spans="1:11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row>
    <row r="24" spans="1:11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row>
    <row r="25" spans="1:11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row>
    <row r="26" spans="1:11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row>
    <row r="27" spans="1:11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row>
    <row r="29" spans="1:11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row>
    <row r="30" spans="1:11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row>
    <row r="31" spans="1:11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row>
    <row r="32" spans="1:11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row>
    <row r="33" spans="1:11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row>
    <row r="34" spans="1:11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row>
    <row r="35" spans="1:11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row>
    <row r="36" spans="1:11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row>
    <row r="37" spans="1:11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row>
    <row r="38" spans="1:11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row>
    <row r="39" spans="1:11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row>
    <row r="40" spans="1:11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row>
    <row r="41" spans="1:11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row>
    <row r="42" spans="1:11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row>
    <row r="43" spans="1:11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row>
    <row r="44" spans="1:11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row>
    <row r="45" spans="1:11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row>
    <row r="46" spans="1:11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row>
    <row r="48" spans="1:11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row>
    <row r="49" spans="1:11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row>
    <row r="50" spans="1:11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row>
    <row r="51" spans="1:11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row>
    <row r="52" spans="1:11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row>
    <row r="53" spans="1:11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row>
    <row r="54" spans="1:11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row>
    <row r="55" spans="1:11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row>
    <row r="57" spans="1:11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row>
    <row r="58" spans="1:11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row>
    <row r="59" spans="1:11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row>
    <row r="60" spans="1:11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row>
    <row r="61" spans="1:11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row>
    <row r="62" spans="1:11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row>
    <row r="63" spans="1:11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row>
    <row r="64" spans="1:11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row>
    <row r="65" spans="1:11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row>
    <row r="66" spans="1:11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row>
    <row r="67" spans="1:11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row>
    <row r="68" spans="1:11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row>
    <row r="69" spans="1:11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row>
    <row r="70" spans="1:11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row>
    <row r="71" spans="1:11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row>
    <row r="72" spans="1:11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row>
    <row r="73" spans="1:11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row>
    <row r="74" spans="1:11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row>
    <row r="75" spans="1:11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row>
    <row r="76" spans="1:11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row>
    <row r="77" spans="1:11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row>
    <row r="78" spans="1:11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row>
    <row r="79" spans="1:11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row>
    <row r="80" spans="1:11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row>
    <row r="81" spans="1:11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row>
    <row r="82" spans="1:11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row>
    <row r="83" spans="1:11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row>
    <row r="84" spans="1:11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row>
    <row r="85" spans="1:11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row>
    <row r="86" spans="1:11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row>
    <row r="89" spans="1:11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row>
    <row r="90" spans="1:11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row>
    <row r="91" spans="1:11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row>
    <row r="92" spans="1:11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row>
    <row r="93" spans="1:11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row>
    <row r="94" spans="1:11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row>
    <row r="95" spans="1:11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row>
    <row r="96" spans="1:11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row>
    <row r="97" spans="1:11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row>
    <row r="98" spans="1:11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row>
    <row r="99" spans="1:11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row>
    <row r="100" spans="1:11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row>
    <row r="101" spans="1:11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row>
    <row r="102" spans="1:11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row>
    <row r="103" spans="1:11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row>
    <row r="104" spans="1:11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row>
    <row r="106" spans="1:11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row>
    <row r="107" spans="1:11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row>
    <row r="108" spans="1:11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row>
    <row r="109" spans="1:11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row>
    <row r="110" spans="1:11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row>
    <row r="111" spans="1:11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row>
    <row r="112" spans="1:11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row>
    <row r="113" spans="1: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row>
    <row r="114" spans="1:11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row>
    <row r="115" spans="1:11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row>
    <row r="116" spans="1:11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row>
    <row r="117" spans="1:11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row>
    <row r="118" spans="1:11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row>
    <row r="119" spans="1:11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row>
    <row r="120" spans="1:11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row>
    <row r="121" spans="1:11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row>
    <row r="123" spans="1:11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row>
    <row r="124" spans="1:11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row>
    <row r="125" spans="1:11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row>
    <row r="126" spans="1:11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row>
    <row r="127" spans="1:11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row>
    <row r="128" spans="1:11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row>
    <row r="129" spans="1:11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row>
    <row r="130" spans="1:11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row>
    <row r="131" spans="1:11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row>
    <row r="132" spans="1:11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row>
    <row r="133" spans="1:11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row>
    <row r="134" spans="1:11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row>
    <row r="135" spans="1:11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row>
    <row r="136" spans="1:11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row>
    <row r="137" spans="1:11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row>
    <row r="138" spans="1:11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row>
    <row r="140" spans="1:11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row>
    <row r="141" spans="1:11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row>
    <row r="142" spans="1:11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row>
    <row r="143" spans="1:11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row>
    <row r="144" spans="1:11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row>
    <row r="145" spans="1:11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row>
    <row r="146" spans="1:11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row>
    <row r="147" spans="1:11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row>
    <row r="148" spans="1:11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row>
    <row r="149" spans="1:11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row>
    <row r="150" spans="1:11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row>
    <row r="151" spans="1:11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row>
    <row r="152" spans="1:11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row>
    <row r="153" spans="1:11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row>
    <row r="154" spans="1:11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row>
    <row r="155" spans="1:11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row>
    <row r="157" spans="1:11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row>
    <row r="158" spans="1:11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row>
    <row r="159" spans="1:11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row>
    <row r="160" spans="1:11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row>
    <row r="161" spans="1:11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row>
    <row r="162" spans="1:11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row>
    <row r="163" spans="1:11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row>
    <row r="164" spans="1:11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row>
    <row r="165" spans="1:11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row>
    <row r="166" spans="1:11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row>
    <row r="167" spans="1:11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row>
    <row r="168" spans="1:11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row>
    <row r="169" spans="1:11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row>
    <row r="170" spans="1:11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row>
    <row r="171" spans="1:11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row>
    <row r="172" spans="1:11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row>
    <row r="174" spans="1:11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row>
    <row r="175" spans="1:11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row>
    <row r="176" spans="1:11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row>
    <row r="177" spans="1:11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row>
    <row r="178" spans="1:11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row>
    <row r="179" spans="1:11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row>
    <row r="180" spans="1:11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row>
    <row r="181" spans="1:11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row>
    <row r="182" spans="1:11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row>
    <row r="183" spans="1:11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row>
    <row r="184" spans="1:11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row>
    <row r="185" spans="1:11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row>
    <row r="186" spans="1:11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row>
    <row r="187" spans="1:11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row>
    <row r="188" spans="1:11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row>
    <row r="189" spans="1:11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row>
    <row r="192" spans="1:11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row>
    <row r="193" spans="1:11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row>
    <row r="194" spans="1:11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row>
    <row r="195" spans="1:11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row>
    <row r="196" spans="1:11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row>
    <row r="197" spans="1:11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row>
    <row r="198" spans="1:11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row>
    <row r="199" spans="1:11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row>
    <row r="200" spans="1:11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row>
    <row r="201" spans="1:11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99"/>
  <sheetViews>
    <sheetView workbookViewId="0">
      <selection activeCell="A15" sqref="A15:XFD16"/>
    </sheetView>
  </sheetViews>
  <sheetFormatPr defaultColWidth="8.77734375" defaultRowHeight="14.4"/>
  <cols>
    <col min="1" max="97" width="9" style="94" customWidth="1"/>
    <col min="98" max="99" width="14" style="94" customWidth="1"/>
    <col min="100" max="112" width="9" style="94" customWidth="1"/>
    <col min="113" max="16384" width="8.77734375" style="94"/>
  </cols>
  <sheetData>
    <row r="1" spans="1:112">
      <c r="A1" s="5" t="s">
        <v>186</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221" t="s">
        <v>9</v>
      </c>
      <c r="DC1" s="221"/>
      <c r="DD1" s="221"/>
      <c r="DE1" s="221"/>
      <c r="DF1" s="221"/>
      <c r="DG1" s="221"/>
      <c r="DH1" s="13"/>
    </row>
    <row r="2" spans="1:112">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13" t="s">
        <v>115</v>
      </c>
      <c r="DC2" s="13" t="s">
        <v>116</v>
      </c>
      <c r="DD2" s="13" t="s">
        <v>117</v>
      </c>
      <c r="DE2" s="13" t="s">
        <v>118</v>
      </c>
      <c r="DF2" s="13" t="s">
        <v>119</v>
      </c>
      <c r="DG2" s="13" t="s">
        <v>120</v>
      </c>
      <c r="DH2" s="13"/>
    </row>
    <row r="3" spans="1:112">
      <c r="A3" s="143">
        <v>2010</v>
      </c>
      <c r="B3" s="147">
        <v>11483</v>
      </c>
      <c r="C3" s="147">
        <v>4948</v>
      </c>
      <c r="D3" s="147">
        <v>8880</v>
      </c>
      <c r="E3" s="143">
        <v>1334</v>
      </c>
      <c r="F3" s="143">
        <v>3501.5027340362299</v>
      </c>
      <c r="G3" s="143">
        <v>10625</v>
      </c>
      <c r="H3" s="143">
        <v>1757</v>
      </c>
      <c r="I3" s="143">
        <v>2147</v>
      </c>
      <c r="J3" s="143">
        <v>2319</v>
      </c>
      <c r="K3" s="143">
        <v>2573</v>
      </c>
      <c r="L3" s="143">
        <v>2556.062454768</v>
      </c>
      <c r="M3" s="143">
        <v>1646</v>
      </c>
      <c r="N3" s="143">
        <v>1967</v>
      </c>
      <c r="O3" s="143">
        <v>1517</v>
      </c>
      <c r="P3" s="143">
        <v>3904</v>
      </c>
      <c r="Q3" s="143">
        <v>3407</v>
      </c>
      <c r="R3" s="143">
        <v>1539</v>
      </c>
      <c r="S3" s="143">
        <v>727</v>
      </c>
      <c r="T3" s="143">
        <v>1652</v>
      </c>
      <c r="U3" s="143">
        <v>982</v>
      </c>
      <c r="V3" s="143">
        <v>1323</v>
      </c>
      <c r="W3" s="143">
        <v>952</v>
      </c>
      <c r="X3" s="143">
        <v>834</v>
      </c>
      <c r="Y3" s="143">
        <v>3205</v>
      </c>
      <c r="Z3" s="143">
        <v>427</v>
      </c>
      <c r="AA3" s="143">
        <v>3611</v>
      </c>
      <c r="AB3" s="143">
        <v>125</v>
      </c>
      <c r="AC3" s="143">
        <v>547</v>
      </c>
      <c r="AD3" s="143">
        <v>605</v>
      </c>
      <c r="AE3" s="143">
        <v>763</v>
      </c>
      <c r="AF3" s="143">
        <v>458</v>
      </c>
      <c r="AG3" s="143">
        <v>646</v>
      </c>
      <c r="AH3" s="143">
        <v>589</v>
      </c>
      <c r="AI3" s="143">
        <v>324</v>
      </c>
      <c r="AJ3" s="143">
        <v>595</v>
      </c>
      <c r="AK3" s="143">
        <v>1311</v>
      </c>
      <c r="AL3" s="143">
        <v>524</v>
      </c>
      <c r="AM3" s="143">
        <v>256</v>
      </c>
      <c r="AN3" s="143">
        <v>414</v>
      </c>
      <c r="AO3" s="143">
        <v>624</v>
      </c>
      <c r="AP3" s="143">
        <v>566</v>
      </c>
      <c r="AQ3" s="143">
        <v>1239</v>
      </c>
      <c r="AR3" s="143">
        <v>646</v>
      </c>
      <c r="AS3" s="143">
        <v>246</v>
      </c>
      <c r="AT3" s="143">
        <v>853</v>
      </c>
      <c r="AU3" s="147">
        <v>591</v>
      </c>
      <c r="AV3" s="147">
        <v>61</v>
      </c>
      <c r="AW3" s="143">
        <v>463</v>
      </c>
      <c r="AX3" s="143">
        <v>317</v>
      </c>
      <c r="AY3" s="143">
        <v>380</v>
      </c>
      <c r="AZ3" s="143">
        <v>569</v>
      </c>
      <c r="BA3" s="143">
        <v>531</v>
      </c>
      <c r="BB3" s="143">
        <v>7543</v>
      </c>
      <c r="BC3" s="143">
        <v>602</v>
      </c>
      <c r="BD3" s="143">
        <v>473</v>
      </c>
      <c r="BE3" s="143">
        <v>582</v>
      </c>
      <c r="BF3" s="143">
        <v>671.34</v>
      </c>
      <c r="BG3" s="143">
        <v>543</v>
      </c>
      <c r="BH3" s="143">
        <v>996</v>
      </c>
      <c r="BI3" s="143">
        <v>1038</v>
      </c>
      <c r="BJ3" s="143">
        <v>385</v>
      </c>
      <c r="BK3" s="143">
        <v>201</v>
      </c>
      <c r="BL3" s="143">
        <v>190</v>
      </c>
      <c r="BM3" s="143">
        <v>236</v>
      </c>
      <c r="BN3" s="143">
        <v>1274</v>
      </c>
      <c r="BO3" s="143">
        <v>291</v>
      </c>
      <c r="BP3" s="143">
        <v>724</v>
      </c>
      <c r="BQ3" s="143">
        <v>924</v>
      </c>
      <c r="BR3" s="143">
        <v>480</v>
      </c>
      <c r="BS3" s="143">
        <v>874</v>
      </c>
      <c r="BT3" s="143">
        <v>483</v>
      </c>
      <c r="BU3" s="143">
        <v>96</v>
      </c>
      <c r="BV3" s="143">
        <v>333</v>
      </c>
      <c r="BW3" s="143">
        <v>390</v>
      </c>
      <c r="BX3" s="143">
        <v>343</v>
      </c>
      <c r="BY3" s="143">
        <v>221</v>
      </c>
      <c r="BZ3" s="143">
        <v>376</v>
      </c>
      <c r="CA3" s="143">
        <v>21323</v>
      </c>
      <c r="CB3" s="147">
        <v>5213</v>
      </c>
      <c r="CC3" s="147">
        <v>455</v>
      </c>
      <c r="CD3" s="147">
        <v>545</v>
      </c>
      <c r="CE3" s="147">
        <v>632</v>
      </c>
      <c r="CF3" s="147">
        <v>360</v>
      </c>
      <c r="CG3" s="147">
        <v>1016</v>
      </c>
      <c r="CH3" s="147">
        <v>313</v>
      </c>
      <c r="CI3" s="147">
        <v>487</v>
      </c>
      <c r="CJ3" s="147">
        <v>222</v>
      </c>
      <c r="CK3" s="147">
        <v>456</v>
      </c>
      <c r="CL3" s="147">
        <v>730</v>
      </c>
      <c r="CM3" s="147">
        <v>260</v>
      </c>
      <c r="CN3" s="147">
        <v>153</v>
      </c>
      <c r="CO3" s="147">
        <v>232</v>
      </c>
      <c r="CP3" s="147">
        <v>415</v>
      </c>
      <c r="CQ3" s="147">
        <v>180</v>
      </c>
      <c r="CR3" s="147">
        <v>185</v>
      </c>
      <c r="CS3" s="147">
        <v>214</v>
      </c>
      <c r="CT3" s="147">
        <v>1206.06619239257</v>
      </c>
      <c r="CU3" s="147">
        <v>572.00403861244399</v>
      </c>
      <c r="CV3" s="143">
        <v>420.70969952154599</v>
      </c>
      <c r="CW3" s="143">
        <v>156.64146839242801</v>
      </c>
      <c r="CX3" s="143">
        <v>216.88452205658999</v>
      </c>
      <c r="CY3" s="143">
        <v>82.029365263020395</v>
      </c>
      <c r="CZ3" s="143">
        <v>141.72188129013199</v>
      </c>
      <c r="DA3" s="143">
        <v>123.949518637214</v>
      </c>
      <c r="DB3" s="147">
        <v>1798</v>
      </c>
      <c r="DC3" s="147">
        <v>70</v>
      </c>
      <c r="DD3" s="147">
        <v>222</v>
      </c>
      <c r="DE3" s="147">
        <v>295</v>
      </c>
      <c r="DF3" s="147">
        <v>75</v>
      </c>
      <c r="DG3" s="147">
        <v>129</v>
      </c>
      <c r="DH3" s="13"/>
    </row>
    <row r="4" spans="1:112">
      <c r="A4" s="143">
        <v>2011</v>
      </c>
      <c r="B4" s="147">
        <v>17599</v>
      </c>
      <c r="C4" s="147">
        <v>5301</v>
      </c>
      <c r="D4" s="147">
        <v>11111</v>
      </c>
      <c r="E4" s="147">
        <v>1362</v>
      </c>
      <c r="F4" s="147">
        <v>3807</v>
      </c>
      <c r="G4" s="147">
        <v>11126</v>
      </c>
      <c r="H4" s="147">
        <v>1975</v>
      </c>
      <c r="I4" s="147">
        <v>2296</v>
      </c>
      <c r="J4" s="147">
        <v>2319</v>
      </c>
      <c r="K4" s="147">
        <v>2780</v>
      </c>
      <c r="L4" s="143">
        <v>2786.2565856409201</v>
      </c>
      <c r="M4" s="147">
        <v>1756</v>
      </c>
      <c r="N4" s="143">
        <v>2234</v>
      </c>
      <c r="O4" s="147">
        <v>1689</v>
      </c>
      <c r="P4" s="143">
        <v>4055.97</v>
      </c>
      <c r="Q4" s="143">
        <v>3589</v>
      </c>
      <c r="R4" s="143">
        <v>1550</v>
      </c>
      <c r="S4" s="143">
        <v>735.9</v>
      </c>
      <c r="T4" s="143">
        <v>1778.65</v>
      </c>
      <c r="U4" s="143">
        <v>1047.1600000000001</v>
      </c>
      <c r="V4" s="143">
        <v>1389.08</v>
      </c>
      <c r="W4" s="143">
        <v>1015.64</v>
      </c>
      <c r="X4" s="143">
        <v>922</v>
      </c>
      <c r="Y4" s="143">
        <v>3489</v>
      </c>
      <c r="Z4" s="143">
        <v>431.92</v>
      </c>
      <c r="AA4" s="143">
        <v>4188.2700000000004</v>
      </c>
      <c r="AB4" s="143">
        <v>135</v>
      </c>
      <c r="AC4" s="143">
        <v>681.24</v>
      </c>
      <c r="AD4" s="143">
        <v>670.02</v>
      </c>
      <c r="AE4" s="143">
        <v>831</v>
      </c>
      <c r="AF4" s="143">
        <v>516.75</v>
      </c>
      <c r="AG4" s="143">
        <v>648</v>
      </c>
      <c r="AH4" s="143">
        <v>836</v>
      </c>
      <c r="AI4" s="143">
        <v>353.95</v>
      </c>
      <c r="AJ4" s="143">
        <v>1259.22</v>
      </c>
      <c r="AK4" s="143">
        <v>2000</v>
      </c>
      <c r="AL4" s="143">
        <v>571.99</v>
      </c>
      <c r="AM4" s="143">
        <v>570</v>
      </c>
      <c r="AN4" s="143">
        <v>466.6</v>
      </c>
      <c r="AO4" s="143">
        <v>962.68</v>
      </c>
      <c r="AP4" s="143">
        <v>311.95</v>
      </c>
      <c r="AQ4" s="143">
        <v>1556.51</v>
      </c>
      <c r="AR4" s="143">
        <v>662.4</v>
      </c>
      <c r="AS4" s="143">
        <v>300</v>
      </c>
      <c r="AT4" s="143">
        <v>885</v>
      </c>
      <c r="AU4" s="147">
        <v>712</v>
      </c>
      <c r="AV4" s="147">
        <v>78</v>
      </c>
      <c r="AW4" s="143">
        <v>520</v>
      </c>
      <c r="AX4" s="143">
        <v>506.6</v>
      </c>
      <c r="AY4" s="143">
        <v>426.53</v>
      </c>
      <c r="AZ4" s="143">
        <v>628</v>
      </c>
      <c r="BA4" s="143">
        <v>542</v>
      </c>
      <c r="BB4" s="143">
        <v>7909</v>
      </c>
      <c r="BC4" s="143">
        <v>673</v>
      </c>
      <c r="BD4" s="143">
        <v>508</v>
      </c>
      <c r="BE4" s="143">
        <v>645</v>
      </c>
      <c r="BF4" s="143">
        <v>775.18</v>
      </c>
      <c r="BG4" s="143">
        <v>587</v>
      </c>
      <c r="BH4" s="143">
        <v>1127</v>
      </c>
      <c r="BI4" s="143">
        <v>1038</v>
      </c>
      <c r="BJ4" s="143">
        <v>394</v>
      </c>
      <c r="BK4" s="143">
        <v>205</v>
      </c>
      <c r="BL4" s="143">
        <v>210</v>
      </c>
      <c r="BM4" s="143">
        <v>236</v>
      </c>
      <c r="BN4" s="143">
        <v>1374</v>
      </c>
      <c r="BO4" s="143">
        <v>1284</v>
      </c>
      <c r="BP4" s="143">
        <v>771</v>
      </c>
      <c r="BQ4" s="143">
        <v>987</v>
      </c>
      <c r="BR4" s="143">
        <v>1005</v>
      </c>
      <c r="BS4" s="143">
        <v>1012</v>
      </c>
      <c r="BT4" s="143">
        <v>483</v>
      </c>
      <c r="BU4" s="143">
        <v>220</v>
      </c>
      <c r="BV4" s="143">
        <v>242</v>
      </c>
      <c r="BW4" s="143">
        <v>403</v>
      </c>
      <c r="BX4" s="143">
        <v>400</v>
      </c>
      <c r="BY4" s="143">
        <v>304</v>
      </c>
      <c r="BZ4" s="143">
        <v>403</v>
      </c>
      <c r="CA4" s="143">
        <v>11212</v>
      </c>
      <c r="CB4" s="147">
        <v>5430.31</v>
      </c>
      <c r="CC4" s="147">
        <v>459.47</v>
      </c>
      <c r="CD4" s="147">
        <v>584.39</v>
      </c>
      <c r="CE4" s="147">
        <v>476.88</v>
      </c>
      <c r="CF4" s="147">
        <v>422</v>
      </c>
      <c r="CG4" s="147">
        <v>1079.3</v>
      </c>
      <c r="CH4" s="147">
        <v>353.18</v>
      </c>
      <c r="CI4" s="147">
        <v>527.37</v>
      </c>
      <c r="CJ4" s="147">
        <v>257.18</v>
      </c>
      <c r="CK4" s="147">
        <v>528.65</v>
      </c>
      <c r="CL4" s="147">
        <v>870</v>
      </c>
      <c r="CM4" s="147">
        <v>260</v>
      </c>
      <c r="CN4" s="147">
        <v>117.77</v>
      </c>
      <c r="CO4" s="147">
        <v>238</v>
      </c>
      <c r="CP4" s="147">
        <v>416.3</v>
      </c>
      <c r="CQ4" s="147">
        <v>181</v>
      </c>
      <c r="CR4" s="147">
        <v>185</v>
      </c>
      <c r="CS4" s="147">
        <v>254</v>
      </c>
      <c r="CT4" s="147">
        <v>1264.9192271868601</v>
      </c>
      <c r="CU4" s="147">
        <v>609.84984558648296</v>
      </c>
      <c r="CV4" s="143">
        <v>438.22339491322703</v>
      </c>
      <c r="CW4" s="143">
        <v>170.86822263268499</v>
      </c>
      <c r="CX4" s="143">
        <v>232.48870997245601</v>
      </c>
      <c r="CY4" s="143">
        <v>89.240159642890603</v>
      </c>
      <c r="CZ4" s="143">
        <v>150.57708063420301</v>
      </c>
      <c r="DA4" s="143">
        <v>136.200536735296</v>
      </c>
      <c r="DB4" s="147">
        <v>2051</v>
      </c>
      <c r="DC4" s="147">
        <v>70</v>
      </c>
      <c r="DD4" s="147">
        <v>222</v>
      </c>
      <c r="DE4" s="147">
        <v>297</v>
      </c>
      <c r="DF4" s="147">
        <v>92</v>
      </c>
      <c r="DG4" s="147">
        <v>145</v>
      </c>
      <c r="DH4" s="13"/>
    </row>
    <row r="5" spans="1:112">
      <c r="A5" s="143">
        <v>2012</v>
      </c>
      <c r="B5" s="143">
        <v>18191</v>
      </c>
      <c r="C5" s="143">
        <v>5982</v>
      </c>
      <c r="D5" s="143">
        <v>12250</v>
      </c>
      <c r="E5" s="143">
        <v>1569</v>
      </c>
      <c r="F5" s="143">
        <v>4214</v>
      </c>
      <c r="G5" s="143">
        <v>11534</v>
      </c>
      <c r="H5" s="143">
        <v>2148</v>
      </c>
      <c r="I5" s="143">
        <v>2473.4899999999998</v>
      </c>
      <c r="J5" s="143">
        <v>2954</v>
      </c>
      <c r="K5" s="143">
        <v>2967</v>
      </c>
      <c r="L5" s="143">
        <v>3150.9716198229098</v>
      </c>
      <c r="M5" s="143">
        <v>1906</v>
      </c>
      <c r="N5" s="147">
        <v>2243</v>
      </c>
      <c r="O5" s="143">
        <v>1923</v>
      </c>
      <c r="P5" s="143">
        <v>4279.8999999999996</v>
      </c>
      <c r="Q5" s="143">
        <v>3793.61</v>
      </c>
      <c r="R5" s="143">
        <v>1613</v>
      </c>
      <c r="S5" s="143">
        <v>794.54</v>
      </c>
      <c r="T5" s="143">
        <v>1791.65</v>
      </c>
      <c r="U5" s="143">
        <v>1075.45</v>
      </c>
      <c r="V5" s="143">
        <v>1446.83</v>
      </c>
      <c r="W5" s="143">
        <v>1069.46</v>
      </c>
      <c r="X5" s="143">
        <v>993</v>
      </c>
      <c r="Y5" s="143">
        <v>3626</v>
      </c>
      <c r="Z5" s="143">
        <v>468.08</v>
      </c>
      <c r="AA5" s="143">
        <v>5963.12</v>
      </c>
      <c r="AB5" s="143">
        <v>163.08000000000001</v>
      </c>
      <c r="AC5" s="143">
        <v>851.66</v>
      </c>
      <c r="AD5" s="143">
        <v>718.42</v>
      </c>
      <c r="AE5" s="143">
        <v>992.08</v>
      </c>
      <c r="AF5" s="143">
        <v>596.01</v>
      </c>
      <c r="AG5" s="143">
        <v>680.47</v>
      </c>
      <c r="AH5" s="143">
        <v>981.06</v>
      </c>
      <c r="AI5" s="143">
        <v>424.81</v>
      </c>
      <c r="AJ5" s="143">
        <v>1314.57</v>
      </c>
      <c r="AK5" s="143">
        <v>2206</v>
      </c>
      <c r="AL5" s="143">
        <v>647.15</v>
      </c>
      <c r="AM5" s="143">
        <v>799</v>
      </c>
      <c r="AN5" s="143">
        <v>528.78</v>
      </c>
      <c r="AO5" s="143">
        <v>957.44</v>
      </c>
      <c r="AP5" s="143">
        <v>394.6</v>
      </c>
      <c r="AQ5" s="143">
        <v>2217.5300000000002</v>
      </c>
      <c r="AR5" s="143">
        <v>704.75</v>
      </c>
      <c r="AS5" s="143">
        <v>329</v>
      </c>
      <c r="AT5" s="143">
        <v>998</v>
      </c>
      <c r="AU5" s="147">
        <v>758</v>
      </c>
      <c r="AV5" s="147">
        <v>78</v>
      </c>
      <c r="AW5" s="143">
        <v>575</v>
      </c>
      <c r="AX5" s="143">
        <v>492</v>
      </c>
      <c r="AY5" s="143">
        <v>454.67</v>
      </c>
      <c r="AZ5" s="143">
        <v>687</v>
      </c>
      <c r="BA5" s="143">
        <v>621</v>
      </c>
      <c r="BB5" s="143">
        <v>8173.15</v>
      </c>
      <c r="BC5" s="143">
        <v>751</v>
      </c>
      <c r="BD5" s="143">
        <v>568</v>
      </c>
      <c r="BE5" s="143">
        <v>759</v>
      </c>
      <c r="BF5" s="143">
        <v>879.02</v>
      </c>
      <c r="BG5" s="143">
        <v>872</v>
      </c>
      <c r="BH5" s="143">
        <v>1193</v>
      </c>
      <c r="BI5" s="143">
        <v>1117</v>
      </c>
      <c r="BJ5" s="143">
        <v>433</v>
      </c>
      <c r="BK5" s="143">
        <v>209</v>
      </c>
      <c r="BL5" s="143">
        <v>230</v>
      </c>
      <c r="BM5" s="143">
        <v>256</v>
      </c>
      <c r="BN5" s="143">
        <v>2062</v>
      </c>
      <c r="BO5" s="143">
        <v>818</v>
      </c>
      <c r="BP5" s="143">
        <v>818</v>
      </c>
      <c r="BQ5" s="143">
        <v>992</v>
      </c>
      <c r="BR5" s="143">
        <v>762</v>
      </c>
      <c r="BS5" s="143">
        <v>1185</v>
      </c>
      <c r="BT5" s="143">
        <v>506</v>
      </c>
      <c r="BU5" s="143">
        <v>220</v>
      </c>
      <c r="BV5" s="143">
        <v>265</v>
      </c>
      <c r="BW5" s="143">
        <v>406</v>
      </c>
      <c r="BX5" s="143">
        <v>429</v>
      </c>
      <c r="BY5" s="143">
        <v>304</v>
      </c>
      <c r="BZ5" s="143">
        <v>437</v>
      </c>
      <c r="CA5" s="143">
        <v>12061</v>
      </c>
      <c r="CB5" s="147">
        <v>6234.34</v>
      </c>
      <c r="CC5" s="147">
        <v>478.47</v>
      </c>
      <c r="CD5" s="147">
        <v>607.16</v>
      </c>
      <c r="CE5" s="147">
        <v>783.21</v>
      </c>
      <c r="CF5" s="147">
        <v>446.82</v>
      </c>
      <c r="CG5" s="147">
        <v>1183.71</v>
      </c>
      <c r="CH5" s="147">
        <v>437.89</v>
      </c>
      <c r="CI5" s="147">
        <v>666.78</v>
      </c>
      <c r="CJ5" s="147">
        <v>291.93</v>
      </c>
      <c r="CK5" s="147">
        <v>560.21</v>
      </c>
      <c r="CL5" s="147">
        <v>1120</v>
      </c>
      <c r="CM5" s="147">
        <v>428.3</v>
      </c>
      <c r="CN5" s="147">
        <v>502.77</v>
      </c>
      <c r="CO5" s="147">
        <v>243</v>
      </c>
      <c r="CP5" s="147">
        <v>603</v>
      </c>
      <c r="CQ5" s="147">
        <v>237.59</v>
      </c>
      <c r="CR5" s="147">
        <v>211</v>
      </c>
      <c r="CS5" s="147">
        <v>289.5</v>
      </c>
      <c r="CT5" s="147">
        <v>1438.0896769420599</v>
      </c>
      <c r="CU5" s="147">
        <v>668.70687612132201</v>
      </c>
      <c r="CV5" s="143">
        <v>475.50792753971899</v>
      </c>
      <c r="CW5" s="143">
        <v>197.12439126677501</v>
      </c>
      <c r="CX5" s="143">
        <v>264.14729950015197</v>
      </c>
      <c r="CY5" s="143">
        <v>100.904648750742</v>
      </c>
      <c r="CZ5" s="143">
        <v>174.41043344426001</v>
      </c>
      <c r="DA5" s="143">
        <v>167.816259498855</v>
      </c>
      <c r="DB5" s="147">
        <v>1910</v>
      </c>
      <c r="DC5" s="147">
        <v>70</v>
      </c>
      <c r="DD5" s="147">
        <v>222</v>
      </c>
      <c r="DE5" s="147">
        <v>314.89999999999998</v>
      </c>
      <c r="DF5" s="147">
        <v>139.22</v>
      </c>
      <c r="DG5" s="147">
        <v>148.75</v>
      </c>
      <c r="DH5" s="13"/>
    </row>
    <row r="6" spans="1:112">
      <c r="A6" s="143">
        <v>2013</v>
      </c>
      <c r="B6" s="143">
        <v>19425</v>
      </c>
      <c r="C6" s="143">
        <v>7398</v>
      </c>
      <c r="D6" s="143">
        <v>12536</v>
      </c>
      <c r="E6" s="143">
        <v>2016</v>
      </c>
      <c r="F6" s="143">
        <v>5003</v>
      </c>
      <c r="G6" s="143">
        <v>12050</v>
      </c>
      <c r="H6" s="143">
        <v>2507</v>
      </c>
      <c r="I6" s="143">
        <v>2563.6999999999998</v>
      </c>
      <c r="J6" s="143">
        <v>3040</v>
      </c>
      <c r="K6" s="143">
        <v>3191</v>
      </c>
      <c r="L6" s="143">
        <v>3015</v>
      </c>
      <c r="M6" s="143">
        <v>1969</v>
      </c>
      <c r="N6" s="143">
        <v>2837</v>
      </c>
      <c r="O6" s="143">
        <v>2299</v>
      </c>
      <c r="P6" s="143">
        <v>4455</v>
      </c>
      <c r="Q6" s="143">
        <v>4492</v>
      </c>
      <c r="R6" s="143">
        <v>2674</v>
      </c>
      <c r="S6" s="143">
        <v>852</v>
      </c>
      <c r="T6" s="143">
        <v>1813</v>
      </c>
      <c r="U6" s="143">
        <v>2393</v>
      </c>
      <c r="V6" s="143">
        <v>1503</v>
      </c>
      <c r="W6" s="143">
        <v>1146</v>
      </c>
      <c r="X6" s="143">
        <v>1057</v>
      </c>
      <c r="Y6" s="143">
        <v>3812</v>
      </c>
      <c r="Z6" s="143">
        <v>522</v>
      </c>
      <c r="AA6" s="143">
        <v>6678.9</v>
      </c>
      <c r="AB6" s="143">
        <v>163.1</v>
      </c>
      <c r="AC6" s="143">
        <v>962.9</v>
      </c>
      <c r="AD6" s="143">
        <v>754.8</v>
      </c>
      <c r="AE6" s="143">
        <v>1057.0999999999999</v>
      </c>
      <c r="AF6" s="143">
        <v>677</v>
      </c>
      <c r="AG6" s="143">
        <v>700.8</v>
      </c>
      <c r="AH6" s="143">
        <v>1153.3</v>
      </c>
      <c r="AI6" s="143">
        <v>452.2</v>
      </c>
      <c r="AJ6" s="143">
        <v>1379.9</v>
      </c>
      <c r="AK6" s="143">
        <v>2288</v>
      </c>
      <c r="AL6" s="143">
        <v>675.4</v>
      </c>
      <c r="AM6" s="143">
        <v>1075</v>
      </c>
      <c r="AN6" s="143">
        <v>533.9</v>
      </c>
      <c r="AO6" s="143">
        <v>1013.8</v>
      </c>
      <c r="AP6" s="143">
        <v>457.3</v>
      </c>
      <c r="AQ6" s="143">
        <v>2259.35</v>
      </c>
      <c r="AR6" s="143">
        <v>709.15</v>
      </c>
      <c r="AS6" s="143">
        <v>488</v>
      </c>
      <c r="AT6" s="143">
        <v>1101</v>
      </c>
      <c r="AU6" s="147">
        <v>782</v>
      </c>
      <c r="AV6" s="147">
        <v>173</v>
      </c>
      <c r="AW6" s="143">
        <v>706</v>
      </c>
      <c r="AX6" s="143">
        <v>506</v>
      </c>
      <c r="AY6" s="143">
        <v>554.6</v>
      </c>
      <c r="AZ6" s="143">
        <v>729</v>
      </c>
      <c r="BA6" s="143">
        <v>719</v>
      </c>
      <c r="BB6" s="143">
        <v>9010</v>
      </c>
      <c r="BC6" s="143">
        <v>1062</v>
      </c>
      <c r="BD6" s="143">
        <v>590</v>
      </c>
      <c r="BE6" s="143">
        <v>893</v>
      </c>
      <c r="BF6" s="143">
        <v>889</v>
      </c>
      <c r="BG6" s="143">
        <v>817</v>
      </c>
      <c r="BH6" s="143">
        <v>1303</v>
      </c>
      <c r="BI6" s="143">
        <v>1160</v>
      </c>
      <c r="BJ6" s="143">
        <v>465.35</v>
      </c>
      <c r="BK6" s="143">
        <v>267.33</v>
      </c>
      <c r="BL6" s="143">
        <v>261.33</v>
      </c>
      <c r="BM6" s="143">
        <v>256</v>
      </c>
      <c r="BN6" s="143">
        <v>2062</v>
      </c>
      <c r="BO6" s="143">
        <v>914</v>
      </c>
      <c r="BP6" s="143">
        <v>959</v>
      </c>
      <c r="BQ6" s="143">
        <v>998</v>
      </c>
      <c r="BR6" s="143">
        <v>857</v>
      </c>
      <c r="BS6" s="143">
        <v>1204</v>
      </c>
      <c r="BT6" s="143">
        <v>533</v>
      </c>
      <c r="BU6" s="143">
        <v>225</v>
      </c>
      <c r="BV6" s="143">
        <v>281</v>
      </c>
      <c r="BW6" s="143">
        <v>290</v>
      </c>
      <c r="BX6" s="143">
        <v>453</v>
      </c>
      <c r="BY6" s="143">
        <v>346</v>
      </c>
      <c r="BZ6" s="143">
        <v>444</v>
      </c>
      <c r="CA6" s="143">
        <v>13005</v>
      </c>
      <c r="CB6" s="147">
        <v>6304.84</v>
      </c>
      <c r="CC6" s="147">
        <v>125.48</v>
      </c>
      <c r="CD6" s="147">
        <v>624.14</v>
      </c>
      <c r="CE6" s="147">
        <v>873.12</v>
      </c>
      <c r="CF6" s="147">
        <v>470.21</v>
      </c>
      <c r="CG6" s="147">
        <v>1853.94</v>
      </c>
      <c r="CH6" s="147">
        <v>526.62</v>
      </c>
      <c r="CI6" s="147">
        <v>756.1</v>
      </c>
      <c r="CJ6" s="147">
        <v>306.22000000000003</v>
      </c>
      <c r="CK6" s="147">
        <v>580.97</v>
      </c>
      <c r="CL6" s="147">
        <v>1210</v>
      </c>
      <c r="CM6" s="147">
        <v>444.8</v>
      </c>
      <c r="CN6" s="147">
        <v>505.66</v>
      </c>
      <c r="CO6" s="147">
        <v>256.2</v>
      </c>
      <c r="CP6" s="147">
        <v>78.099999999999994</v>
      </c>
      <c r="CQ6" s="147">
        <v>242.6</v>
      </c>
      <c r="CR6" s="147">
        <v>238</v>
      </c>
      <c r="CS6" s="147">
        <v>289.5</v>
      </c>
      <c r="CT6" s="147">
        <v>1624.3776831396301</v>
      </c>
      <c r="CU6" s="147">
        <v>753.34795009301797</v>
      </c>
      <c r="CV6" s="143">
        <v>521.25834706903299</v>
      </c>
      <c r="CW6" s="143">
        <v>227.78304665875501</v>
      </c>
      <c r="CX6" s="143">
        <v>300.09222281306103</v>
      </c>
      <c r="CY6" s="143">
        <v>117.63974469531701</v>
      </c>
      <c r="CZ6" s="143">
        <v>201.12845543161799</v>
      </c>
      <c r="DA6" s="143">
        <v>196.736054691216</v>
      </c>
      <c r="DB6" s="147">
        <v>3516.6</v>
      </c>
      <c r="DC6" s="147">
        <v>75</v>
      </c>
      <c r="DD6" s="147">
        <v>222</v>
      </c>
      <c r="DE6" s="147">
        <v>344.7</v>
      </c>
      <c r="DF6" s="147">
        <v>165.4</v>
      </c>
      <c r="DG6" s="147">
        <v>148.80000000000001</v>
      </c>
      <c r="DH6" s="13"/>
    </row>
    <row r="7" spans="1:112">
      <c r="A7" s="143">
        <v>2014</v>
      </c>
      <c r="B7" s="147">
        <v>20972</v>
      </c>
      <c r="C7" s="147">
        <v>7910</v>
      </c>
      <c r="D7" s="147">
        <v>12687</v>
      </c>
      <c r="E7" s="147">
        <v>2094</v>
      </c>
      <c r="F7" s="147">
        <v>4876</v>
      </c>
      <c r="G7" s="147">
        <v>12279</v>
      </c>
      <c r="H7" s="147">
        <v>3907</v>
      </c>
      <c r="I7" s="147">
        <v>2669.38</v>
      </c>
      <c r="J7" s="147">
        <v>3118</v>
      </c>
      <c r="K7" s="147">
        <v>3709</v>
      </c>
      <c r="L7" s="147">
        <v>3133.05</v>
      </c>
      <c r="M7" s="147">
        <v>1987</v>
      </c>
      <c r="N7" s="143">
        <v>3216.44</v>
      </c>
      <c r="O7" s="147">
        <v>2772</v>
      </c>
      <c r="P7" s="147">
        <v>5012</v>
      </c>
      <c r="Q7" s="143">
        <v>4614</v>
      </c>
      <c r="R7" s="143">
        <v>3167</v>
      </c>
      <c r="S7" s="143">
        <v>4670</v>
      </c>
      <c r="T7" s="143">
        <v>1955</v>
      </c>
      <c r="U7" s="143">
        <v>2568</v>
      </c>
      <c r="V7" s="143">
        <v>1575</v>
      </c>
      <c r="W7" s="143">
        <v>1224</v>
      </c>
      <c r="X7" s="143">
        <v>1099</v>
      </c>
      <c r="Y7" s="143">
        <v>4139</v>
      </c>
      <c r="Z7" s="143">
        <v>555</v>
      </c>
      <c r="AA7" s="143">
        <v>7623</v>
      </c>
      <c r="AB7" s="143">
        <v>167</v>
      </c>
      <c r="AC7" s="143">
        <v>1038</v>
      </c>
      <c r="AD7" s="143">
        <v>803</v>
      </c>
      <c r="AE7" s="143">
        <v>1127</v>
      </c>
      <c r="AF7" s="143">
        <v>829</v>
      </c>
      <c r="AG7" s="143">
        <v>706</v>
      </c>
      <c r="AH7" s="143">
        <v>1366</v>
      </c>
      <c r="AI7" s="143">
        <v>508</v>
      </c>
      <c r="AJ7" s="143">
        <v>1415</v>
      </c>
      <c r="AK7" s="143">
        <v>2766</v>
      </c>
      <c r="AL7" s="143">
        <v>716</v>
      </c>
      <c r="AM7" s="143">
        <v>1203</v>
      </c>
      <c r="AN7" s="143">
        <v>559</v>
      </c>
      <c r="AO7" s="143">
        <v>1041</v>
      </c>
      <c r="AP7" s="143">
        <v>479</v>
      </c>
      <c r="AQ7" s="143">
        <v>2355.23</v>
      </c>
      <c r="AR7" s="143">
        <v>709.15</v>
      </c>
      <c r="AS7" s="143">
        <v>43.28</v>
      </c>
      <c r="AT7" s="143">
        <v>1144</v>
      </c>
      <c r="AU7" s="147">
        <v>792</v>
      </c>
      <c r="AV7" s="147">
        <v>173</v>
      </c>
      <c r="AW7" s="143">
        <v>1177</v>
      </c>
      <c r="AX7" s="143">
        <v>518.76</v>
      </c>
      <c r="AY7" s="143">
        <v>575.91</v>
      </c>
      <c r="AZ7" s="143">
        <v>780</v>
      </c>
      <c r="BA7" s="143">
        <v>741</v>
      </c>
      <c r="BB7" s="143">
        <v>9102</v>
      </c>
      <c r="BC7" s="143">
        <v>1028</v>
      </c>
      <c r="BD7" s="143">
        <v>813</v>
      </c>
      <c r="BE7" s="143">
        <v>1024</v>
      </c>
      <c r="BF7" s="143">
        <v>1113</v>
      </c>
      <c r="BG7" s="143">
        <v>762</v>
      </c>
      <c r="BH7" s="143">
        <v>1374</v>
      </c>
      <c r="BI7" s="143">
        <v>923</v>
      </c>
      <c r="BJ7" s="143">
        <v>558.86</v>
      </c>
      <c r="BK7" s="143">
        <v>325.67</v>
      </c>
      <c r="BL7" s="143">
        <v>292.66000000000003</v>
      </c>
      <c r="BM7" s="143">
        <v>325</v>
      </c>
      <c r="BN7" s="143">
        <v>2062</v>
      </c>
      <c r="BO7" s="143">
        <v>1004</v>
      </c>
      <c r="BP7" s="143">
        <v>1030</v>
      </c>
      <c r="BQ7" s="143">
        <v>998</v>
      </c>
      <c r="BR7" s="143">
        <v>836</v>
      </c>
      <c r="BS7" s="143">
        <v>1271</v>
      </c>
      <c r="BT7" s="143">
        <v>539</v>
      </c>
      <c r="BU7" s="143">
        <v>231</v>
      </c>
      <c r="BV7" s="143">
        <v>297</v>
      </c>
      <c r="BW7" s="143">
        <v>362</v>
      </c>
      <c r="BX7" s="143">
        <v>476</v>
      </c>
      <c r="BY7" s="143">
        <v>346</v>
      </c>
      <c r="BZ7" s="143">
        <v>444</v>
      </c>
      <c r="CA7" s="143">
        <v>14135</v>
      </c>
      <c r="CB7" s="147">
        <v>7013.52</v>
      </c>
      <c r="CC7" s="147">
        <v>125.48</v>
      </c>
      <c r="CD7" s="147">
        <v>639.86</v>
      </c>
      <c r="CE7" s="147">
        <v>931.15</v>
      </c>
      <c r="CF7" s="147">
        <v>477.85</v>
      </c>
      <c r="CG7" s="147">
        <v>1893.54</v>
      </c>
      <c r="CH7" s="147">
        <v>584.41</v>
      </c>
      <c r="CI7" s="147">
        <v>790.52</v>
      </c>
      <c r="CJ7" s="147">
        <v>321.58</v>
      </c>
      <c r="CK7" s="147">
        <v>604.4</v>
      </c>
      <c r="CL7" s="147">
        <v>1311</v>
      </c>
      <c r="CM7" s="147">
        <v>581.33000000000004</v>
      </c>
      <c r="CN7" s="147">
        <v>571.87</v>
      </c>
      <c r="CO7" s="147">
        <v>267</v>
      </c>
      <c r="CP7" s="147">
        <v>88.2</v>
      </c>
      <c r="CQ7" s="147">
        <v>286.60000000000002</v>
      </c>
      <c r="CR7" s="147">
        <v>258</v>
      </c>
      <c r="CS7" s="147">
        <v>305.5</v>
      </c>
      <c r="CT7" s="147">
        <v>2670.71170410885</v>
      </c>
      <c r="CU7" s="147">
        <v>1113.7897611747901</v>
      </c>
      <c r="CV7" s="143">
        <v>855.20029911014694</v>
      </c>
      <c r="CW7" s="143">
        <v>389.97142301652599</v>
      </c>
      <c r="CX7" s="143">
        <v>483.28745980707401</v>
      </c>
      <c r="CY7" s="143">
        <v>194.66917919190399</v>
      </c>
      <c r="CZ7" s="143">
        <v>344.28754455494902</v>
      </c>
      <c r="DA7" s="143">
        <v>335.74802961190397</v>
      </c>
      <c r="DB7" s="147">
        <v>3519.71</v>
      </c>
      <c r="DC7" s="147">
        <v>75.5</v>
      </c>
      <c r="DD7" s="147">
        <v>222</v>
      </c>
      <c r="DE7" s="147">
        <v>372.2</v>
      </c>
      <c r="DF7" s="147">
        <v>165.38</v>
      </c>
      <c r="DG7" s="147">
        <v>156.75</v>
      </c>
      <c r="DH7" s="13"/>
    </row>
    <row r="8" spans="1:112">
      <c r="A8" s="143">
        <v>2015</v>
      </c>
      <c r="B8" s="143">
        <v>23339</v>
      </c>
      <c r="C8" s="143">
        <v>8308</v>
      </c>
      <c r="D8" s="143">
        <v>12963</v>
      </c>
      <c r="E8" s="143">
        <v>2129</v>
      </c>
      <c r="F8" s="143">
        <v>5503</v>
      </c>
      <c r="G8" s="143">
        <v>13424</v>
      </c>
      <c r="H8" s="143">
        <v>4252.74</v>
      </c>
      <c r="I8" s="143">
        <v>2808</v>
      </c>
      <c r="J8" s="143">
        <v>3200</v>
      </c>
      <c r="K8" s="143">
        <v>4321</v>
      </c>
      <c r="L8" s="143">
        <v>3285.16</v>
      </c>
      <c r="M8" s="143">
        <v>1954</v>
      </c>
      <c r="N8" s="147">
        <v>3362.26</v>
      </c>
      <c r="O8" s="143">
        <v>2984</v>
      </c>
      <c r="P8" s="147">
        <v>5370</v>
      </c>
      <c r="Q8" s="143">
        <v>4782</v>
      </c>
      <c r="R8" s="143">
        <v>3292</v>
      </c>
      <c r="S8" s="143">
        <v>921</v>
      </c>
      <c r="T8" s="143">
        <v>2033</v>
      </c>
      <c r="U8" s="143">
        <v>2792</v>
      </c>
      <c r="V8" s="143">
        <v>1673</v>
      </c>
      <c r="W8" s="143">
        <v>1290</v>
      </c>
      <c r="X8" s="143">
        <v>1131</v>
      </c>
      <c r="Y8" s="143">
        <v>4401</v>
      </c>
      <c r="Z8" s="143">
        <v>557</v>
      </c>
      <c r="AA8" s="143">
        <v>5934.69</v>
      </c>
      <c r="AB8" s="143">
        <v>618</v>
      </c>
      <c r="AC8" s="143">
        <v>1075.3399999999999</v>
      </c>
      <c r="AD8" s="143">
        <v>839.2</v>
      </c>
      <c r="AE8" s="143">
        <v>1193.4100000000001</v>
      </c>
      <c r="AF8" s="143">
        <v>911.25</v>
      </c>
      <c r="AG8" s="143">
        <v>737.85</v>
      </c>
      <c r="AH8" s="143">
        <v>1536.93</v>
      </c>
      <c r="AI8" s="143">
        <v>543.30999999999995</v>
      </c>
      <c r="AJ8" s="143">
        <v>1500.62</v>
      </c>
      <c r="AK8" s="143">
        <v>2806.7</v>
      </c>
      <c r="AL8" s="143">
        <v>758.08</v>
      </c>
      <c r="AM8" s="143">
        <v>1313</v>
      </c>
      <c r="AN8" s="143">
        <v>565</v>
      </c>
      <c r="AO8" s="143">
        <v>1034.72</v>
      </c>
      <c r="AP8" s="143">
        <v>516.57000000000005</v>
      </c>
      <c r="AQ8" s="143">
        <v>2304.7199999999998</v>
      </c>
      <c r="AR8" s="143">
        <v>728.45</v>
      </c>
      <c r="AS8" s="143">
        <v>49.65</v>
      </c>
      <c r="AT8" s="143">
        <v>1160.8</v>
      </c>
      <c r="AU8" s="147">
        <v>819.34</v>
      </c>
      <c r="AV8" s="147">
        <v>173.98</v>
      </c>
      <c r="AW8" s="143">
        <v>1401.75</v>
      </c>
      <c r="AX8" s="143">
        <v>549.29</v>
      </c>
      <c r="AY8" s="143">
        <v>622.30999999999995</v>
      </c>
      <c r="AZ8" s="143">
        <v>806.4</v>
      </c>
      <c r="BA8" s="143">
        <v>1032.27</v>
      </c>
      <c r="BB8" s="143">
        <v>9202</v>
      </c>
      <c r="BC8" s="143">
        <v>1145</v>
      </c>
      <c r="BD8" s="143">
        <v>1265</v>
      </c>
      <c r="BE8" s="143">
        <v>1067</v>
      </c>
      <c r="BF8" s="143">
        <v>1161</v>
      </c>
      <c r="BG8" s="143">
        <v>707</v>
      </c>
      <c r="BH8" s="143">
        <v>796.12</v>
      </c>
      <c r="BI8" s="143">
        <v>686</v>
      </c>
      <c r="BJ8" s="143">
        <v>573.84</v>
      </c>
      <c r="BK8" s="143">
        <v>384</v>
      </c>
      <c r="BL8" s="143">
        <v>324</v>
      </c>
      <c r="BM8" s="143">
        <v>394</v>
      </c>
      <c r="BN8" s="143">
        <v>2172</v>
      </c>
      <c r="BO8" s="143">
        <v>1475</v>
      </c>
      <c r="BP8" s="143">
        <v>1067</v>
      </c>
      <c r="BQ8" s="143">
        <v>873</v>
      </c>
      <c r="BR8" s="143">
        <v>544</v>
      </c>
      <c r="BS8" s="143">
        <v>1329</v>
      </c>
      <c r="BT8" s="143">
        <v>539</v>
      </c>
      <c r="BU8" s="143">
        <v>233</v>
      </c>
      <c r="BV8" s="143">
        <v>363</v>
      </c>
      <c r="BW8" s="143">
        <v>374</v>
      </c>
      <c r="BX8" s="143">
        <v>542</v>
      </c>
      <c r="BY8" s="143">
        <v>346</v>
      </c>
      <c r="BZ8" s="143">
        <v>474</v>
      </c>
      <c r="CA8" s="143">
        <v>15502</v>
      </c>
      <c r="CB8" s="147">
        <v>7878.16</v>
      </c>
      <c r="CC8" s="147">
        <v>39.450000000000003</v>
      </c>
      <c r="CD8" s="147">
        <v>629.72</v>
      </c>
      <c r="CE8" s="147">
        <v>1033.5899999999999</v>
      </c>
      <c r="CF8" s="147">
        <v>554.85</v>
      </c>
      <c r="CG8" s="147">
        <v>1936.44</v>
      </c>
      <c r="CH8" s="147">
        <v>601.05999999999995</v>
      </c>
      <c r="CI8" s="147">
        <v>798.94</v>
      </c>
      <c r="CJ8" s="147">
        <v>399.06</v>
      </c>
      <c r="CK8" s="147">
        <v>710.53</v>
      </c>
      <c r="CL8" s="147">
        <v>1385</v>
      </c>
      <c r="CM8" s="147">
        <v>742.58</v>
      </c>
      <c r="CN8" s="147">
        <v>644.91</v>
      </c>
      <c r="CO8" s="147">
        <v>272.88</v>
      </c>
      <c r="CP8" s="147">
        <v>91.2</v>
      </c>
      <c r="CQ8" s="147">
        <v>307.7</v>
      </c>
      <c r="CR8" s="147">
        <v>268</v>
      </c>
      <c r="CS8" s="147">
        <v>311.5</v>
      </c>
      <c r="CT8" s="147">
        <v>3050.2750668449198</v>
      </c>
      <c r="CU8" s="147">
        <v>1253.2078877005299</v>
      </c>
      <c r="CV8" s="143">
        <v>954.76978877005297</v>
      </c>
      <c r="CW8" s="143">
        <v>457.91549877673799</v>
      </c>
      <c r="CX8" s="143">
        <v>543.45436229946597</v>
      </c>
      <c r="CY8" s="143">
        <v>222.182752005347</v>
      </c>
      <c r="CZ8" s="143">
        <v>394.337752005347</v>
      </c>
      <c r="DA8" s="143">
        <v>385.21599197861002</v>
      </c>
      <c r="DB8" s="147">
        <v>3523.31</v>
      </c>
      <c r="DC8" s="147">
        <v>77.58</v>
      </c>
      <c r="DD8" s="147">
        <v>222</v>
      </c>
      <c r="DE8" s="147">
        <v>526.95000000000005</v>
      </c>
      <c r="DF8" s="147">
        <v>203.38</v>
      </c>
      <c r="DG8" s="147">
        <v>207</v>
      </c>
      <c r="DH8" s="13"/>
    </row>
    <row r="9" spans="1:112">
      <c r="A9" s="143">
        <v>2016</v>
      </c>
      <c r="B9" s="143">
        <v>24293</v>
      </c>
      <c r="C9" s="143">
        <v>8657</v>
      </c>
      <c r="D9" s="143">
        <v>13105</v>
      </c>
      <c r="E9" s="143">
        <v>2196</v>
      </c>
      <c r="F9" s="143">
        <v>5880</v>
      </c>
      <c r="G9" s="143">
        <v>13212</v>
      </c>
      <c r="H9" s="143">
        <v>4492.92</v>
      </c>
      <c r="I9" s="143">
        <v>3038</v>
      </c>
      <c r="J9" s="143">
        <v>3555</v>
      </c>
      <c r="K9" s="143">
        <v>4326</v>
      </c>
      <c r="L9" s="143">
        <v>3497.82</v>
      </c>
      <c r="M9" s="143">
        <v>2016</v>
      </c>
      <c r="N9" s="143">
        <v>3587</v>
      </c>
      <c r="O9" s="143">
        <v>3150.82</v>
      </c>
      <c r="P9" s="147">
        <v>5944</v>
      </c>
      <c r="Q9" s="143">
        <v>5339</v>
      </c>
      <c r="R9" s="143">
        <v>3528</v>
      </c>
      <c r="S9" s="143">
        <v>953</v>
      </c>
      <c r="T9" s="143">
        <v>2118</v>
      </c>
      <c r="U9" s="143">
        <v>3005</v>
      </c>
      <c r="V9" s="143">
        <v>1789</v>
      </c>
      <c r="W9" s="143">
        <v>1384</v>
      </c>
      <c r="X9" s="143">
        <v>1154</v>
      </c>
      <c r="Y9" s="143">
        <v>4590</v>
      </c>
      <c r="Z9" s="143">
        <v>613</v>
      </c>
      <c r="AA9" s="143">
        <v>6404</v>
      </c>
      <c r="AB9" s="143">
        <v>643</v>
      </c>
      <c r="AC9" s="143">
        <v>1138</v>
      </c>
      <c r="AD9" s="143">
        <v>885</v>
      </c>
      <c r="AE9" s="143">
        <v>1225</v>
      </c>
      <c r="AF9" s="143">
        <v>1044</v>
      </c>
      <c r="AG9" s="143">
        <v>738</v>
      </c>
      <c r="AH9" s="143">
        <v>1814</v>
      </c>
      <c r="AI9" s="143">
        <v>692</v>
      </c>
      <c r="AJ9" s="143">
        <v>1526</v>
      </c>
      <c r="AK9" s="143">
        <v>2924</v>
      </c>
      <c r="AL9" s="143">
        <v>788</v>
      </c>
      <c r="AM9" s="143">
        <v>1447</v>
      </c>
      <c r="AN9" s="143">
        <v>748</v>
      </c>
      <c r="AO9" s="143">
        <v>1140</v>
      </c>
      <c r="AP9" s="143">
        <v>539</v>
      </c>
      <c r="AQ9" s="143">
        <v>2816.33</v>
      </c>
      <c r="AR9" s="143">
        <v>728.5</v>
      </c>
      <c r="AS9" s="143">
        <v>49.65</v>
      </c>
      <c r="AT9" s="143">
        <v>1178.52</v>
      </c>
      <c r="AU9" s="147">
        <v>843.85</v>
      </c>
      <c r="AV9" s="147">
        <v>173.98</v>
      </c>
      <c r="AW9" s="143">
        <v>1813.21</v>
      </c>
      <c r="AX9" s="143">
        <v>568.14</v>
      </c>
      <c r="AY9" s="143">
        <v>681.61</v>
      </c>
      <c r="AZ9" s="143">
        <v>900.37</v>
      </c>
      <c r="BA9" s="143">
        <v>1056.27</v>
      </c>
      <c r="BB9" s="143">
        <v>9316</v>
      </c>
      <c r="BC9" s="143">
        <v>1318.75</v>
      </c>
      <c r="BD9" s="143">
        <v>1265</v>
      </c>
      <c r="BE9" s="143">
        <v>1157</v>
      </c>
      <c r="BF9" s="143">
        <v>1207</v>
      </c>
      <c r="BG9" s="143">
        <v>701</v>
      </c>
      <c r="BH9" s="143">
        <v>860.94</v>
      </c>
      <c r="BI9" s="143">
        <v>741</v>
      </c>
      <c r="BJ9" s="143">
        <v>590.22</v>
      </c>
      <c r="BK9" s="143">
        <v>386</v>
      </c>
      <c r="BL9" s="143">
        <v>288</v>
      </c>
      <c r="BM9" s="143">
        <v>290</v>
      </c>
      <c r="BN9" s="143">
        <v>3647</v>
      </c>
      <c r="BO9" s="143">
        <v>1303</v>
      </c>
      <c r="BP9" s="143">
        <v>1067</v>
      </c>
      <c r="BQ9" s="143">
        <v>936</v>
      </c>
      <c r="BR9" s="143">
        <v>544</v>
      </c>
      <c r="BS9" s="143">
        <v>1366</v>
      </c>
      <c r="BT9" s="143">
        <v>1255</v>
      </c>
      <c r="BU9" s="143">
        <v>246</v>
      </c>
      <c r="BV9" s="143">
        <v>872</v>
      </c>
      <c r="BW9" s="143">
        <v>420</v>
      </c>
      <c r="BX9" s="143">
        <v>546</v>
      </c>
      <c r="BY9" s="143">
        <v>415</v>
      </c>
      <c r="BZ9" s="143">
        <v>499</v>
      </c>
      <c r="CA9" s="143">
        <v>17522</v>
      </c>
      <c r="CB9" s="147">
        <v>10667.85</v>
      </c>
      <c r="CC9" s="147">
        <v>48.94</v>
      </c>
      <c r="CD9" s="147">
        <v>647.95000000000005</v>
      </c>
      <c r="CE9" s="147">
        <v>1205.8800000000001</v>
      </c>
      <c r="CF9" s="147">
        <v>578.41999999999996</v>
      </c>
      <c r="CG9" s="147">
        <v>2503.9499999999998</v>
      </c>
      <c r="CH9" s="147">
        <v>700.33</v>
      </c>
      <c r="CI9" s="147">
        <v>801.04</v>
      </c>
      <c r="CJ9" s="147">
        <v>424.98</v>
      </c>
      <c r="CK9" s="147">
        <v>715.56</v>
      </c>
      <c r="CL9" s="147">
        <v>1445</v>
      </c>
      <c r="CM9" s="147">
        <v>758.11</v>
      </c>
      <c r="CN9" s="147">
        <v>662.47</v>
      </c>
      <c r="CO9" s="147">
        <v>272.88</v>
      </c>
      <c r="CP9" s="147">
        <v>92.2</v>
      </c>
      <c r="CQ9" s="147">
        <v>308.7</v>
      </c>
      <c r="CR9" s="147">
        <v>301</v>
      </c>
      <c r="CS9" s="147">
        <v>324.5</v>
      </c>
      <c r="CT9" s="147">
        <v>3441.3249434907402</v>
      </c>
      <c r="CU9" s="147">
        <v>1415.2465636263701</v>
      </c>
      <c r="CV9" s="143">
        <v>1052.5334498136699</v>
      </c>
      <c r="CW9" s="143">
        <v>532.55386082839505</v>
      </c>
      <c r="CX9" s="143">
        <v>614.19179485612995</v>
      </c>
      <c r="CY9" s="143">
        <v>248.146225792656</v>
      </c>
      <c r="CZ9" s="143">
        <v>455.34258781843698</v>
      </c>
      <c r="DA9" s="143">
        <v>441.92797727411602</v>
      </c>
      <c r="DB9" s="147">
        <v>3523.81</v>
      </c>
      <c r="DC9" s="147">
        <v>84.2</v>
      </c>
      <c r="DD9" s="147">
        <v>323</v>
      </c>
      <c r="DE9" s="147">
        <v>532.72</v>
      </c>
      <c r="DF9" s="147">
        <v>203.38</v>
      </c>
      <c r="DG9" s="147">
        <v>188.2</v>
      </c>
      <c r="DH9" s="13"/>
    </row>
    <row r="10" spans="1:112">
      <c r="A10" s="143">
        <v>2017</v>
      </c>
      <c r="B10" s="143">
        <v>24886</v>
      </c>
      <c r="C10" s="143">
        <v>9290</v>
      </c>
      <c r="D10" s="143">
        <v>13254</v>
      </c>
      <c r="E10" s="143">
        <v>2351</v>
      </c>
      <c r="F10" s="143">
        <v>5983</v>
      </c>
      <c r="G10" s="143">
        <v>15014</v>
      </c>
      <c r="H10" s="143">
        <v>4672.83</v>
      </c>
      <c r="I10" s="143">
        <v>3037</v>
      </c>
      <c r="J10" s="143">
        <v>4276</v>
      </c>
      <c r="K10" s="143">
        <v>4325</v>
      </c>
      <c r="L10" s="143">
        <v>3598.1</v>
      </c>
      <c r="M10" s="143">
        <v>2019</v>
      </c>
      <c r="N10" s="143">
        <v>3770.55</v>
      </c>
      <c r="O10" s="143">
        <v>3310.37</v>
      </c>
      <c r="P10" s="147">
        <v>8614</v>
      </c>
      <c r="Q10" s="143">
        <v>5100</v>
      </c>
      <c r="R10" s="143">
        <v>3400</v>
      </c>
      <c r="S10" s="143">
        <v>985</v>
      </c>
      <c r="T10" s="143">
        <v>2222</v>
      </c>
      <c r="U10" s="143">
        <v>3832</v>
      </c>
      <c r="V10" s="143">
        <v>1901</v>
      </c>
      <c r="W10" s="143">
        <v>1453</v>
      </c>
      <c r="X10" s="143">
        <v>1191</v>
      </c>
      <c r="Y10" s="143">
        <v>5274</v>
      </c>
      <c r="Z10" s="143">
        <v>755</v>
      </c>
      <c r="AA10" s="143">
        <v>7485</v>
      </c>
      <c r="AB10" s="143">
        <v>800</v>
      </c>
      <c r="AC10" s="143">
        <v>1217</v>
      </c>
      <c r="AD10" s="143">
        <v>918</v>
      </c>
      <c r="AE10" s="143">
        <v>1266</v>
      </c>
      <c r="AF10" s="143">
        <v>1090</v>
      </c>
      <c r="AG10" s="143">
        <v>755</v>
      </c>
      <c r="AH10" s="143">
        <v>2015</v>
      </c>
      <c r="AI10" s="143">
        <v>759</v>
      </c>
      <c r="AJ10" s="143">
        <v>1580</v>
      </c>
      <c r="AK10" s="143">
        <v>2934</v>
      </c>
      <c r="AL10" s="143">
        <v>844</v>
      </c>
      <c r="AM10" s="143">
        <v>1481</v>
      </c>
      <c r="AN10" s="143">
        <v>762</v>
      </c>
      <c r="AO10" s="143">
        <v>1457</v>
      </c>
      <c r="AP10" s="143">
        <v>807</v>
      </c>
      <c r="AQ10" s="143">
        <v>3241.41</v>
      </c>
      <c r="AR10" s="143">
        <v>827.48</v>
      </c>
      <c r="AS10" s="143">
        <v>49.65</v>
      </c>
      <c r="AT10" s="143">
        <v>1437.34</v>
      </c>
      <c r="AU10" s="147">
        <v>894.65</v>
      </c>
      <c r="AV10" s="147">
        <v>263.98</v>
      </c>
      <c r="AW10" s="143">
        <v>2289.23</v>
      </c>
      <c r="AX10" s="143">
        <v>619.4</v>
      </c>
      <c r="AY10" s="143">
        <v>757.81</v>
      </c>
      <c r="AZ10" s="143">
        <v>1182.45</v>
      </c>
      <c r="BA10" s="143">
        <v>1061.27</v>
      </c>
      <c r="BB10" s="143">
        <v>9534</v>
      </c>
      <c r="BC10" s="143">
        <v>1552.29</v>
      </c>
      <c r="BD10" s="143">
        <v>975</v>
      </c>
      <c r="BE10" s="143">
        <v>1276.5</v>
      </c>
      <c r="BF10" s="143">
        <v>2018</v>
      </c>
      <c r="BG10" s="143">
        <v>701</v>
      </c>
      <c r="BH10" s="143">
        <v>938</v>
      </c>
      <c r="BI10" s="143">
        <v>784</v>
      </c>
      <c r="BJ10" s="143">
        <v>635.12</v>
      </c>
      <c r="BK10" s="143">
        <v>450</v>
      </c>
      <c r="BL10" s="143">
        <v>290</v>
      </c>
      <c r="BM10" s="143">
        <v>320</v>
      </c>
      <c r="BN10" s="143">
        <v>3353</v>
      </c>
      <c r="BO10" s="143">
        <v>1404</v>
      </c>
      <c r="BP10" s="143">
        <v>1194</v>
      </c>
      <c r="BQ10" s="143">
        <v>1000</v>
      </c>
      <c r="BR10" s="143">
        <v>590</v>
      </c>
      <c r="BS10" s="143">
        <v>1411.8</v>
      </c>
      <c r="BT10" s="143">
        <v>1271</v>
      </c>
      <c r="BU10" s="143">
        <v>254</v>
      </c>
      <c r="BV10" s="143">
        <v>929</v>
      </c>
      <c r="BW10" s="143">
        <v>1520</v>
      </c>
      <c r="BX10" s="143">
        <v>598</v>
      </c>
      <c r="BY10" s="143">
        <v>454</v>
      </c>
      <c r="BZ10" s="143">
        <v>291</v>
      </c>
      <c r="CA10" s="143">
        <v>19575</v>
      </c>
      <c r="CB10" s="147">
        <v>10815.79</v>
      </c>
      <c r="CC10" s="147">
        <v>53.8</v>
      </c>
      <c r="CD10" s="147">
        <v>634.63</v>
      </c>
      <c r="CE10" s="147">
        <v>1303.8</v>
      </c>
      <c r="CF10" s="147">
        <v>691.38</v>
      </c>
      <c r="CG10" s="147">
        <v>2800.85</v>
      </c>
      <c r="CH10" s="147">
        <v>800.47</v>
      </c>
      <c r="CI10" s="147">
        <v>844.33</v>
      </c>
      <c r="CJ10" s="147">
        <v>492.78</v>
      </c>
      <c r="CK10" s="147">
        <v>721.55</v>
      </c>
      <c r="CL10" s="147">
        <v>1600</v>
      </c>
      <c r="CM10" s="147">
        <v>766.91</v>
      </c>
      <c r="CN10" s="147">
        <v>654.32000000000005</v>
      </c>
      <c r="CO10" s="147">
        <v>429.85</v>
      </c>
      <c r="CP10" s="147">
        <v>120.6</v>
      </c>
      <c r="CQ10" s="147">
        <v>342.68</v>
      </c>
      <c r="CR10" s="147">
        <v>310</v>
      </c>
      <c r="CS10" s="147">
        <v>712.86</v>
      </c>
      <c r="CT10" s="147">
        <v>3573.7262793465302</v>
      </c>
      <c r="CU10" s="147">
        <v>1428.0662122687399</v>
      </c>
      <c r="CV10" s="143">
        <v>1441.8</v>
      </c>
      <c r="CW10" s="143">
        <v>554.39054679216702</v>
      </c>
      <c r="CX10" s="143">
        <v>613.14720328897499</v>
      </c>
      <c r="CY10" s="143">
        <v>250.04650438169401</v>
      </c>
      <c r="CZ10" s="143">
        <v>460.04638320891399</v>
      </c>
      <c r="DA10" s="143">
        <v>444.92485989397397</v>
      </c>
      <c r="DB10" s="147">
        <v>3676.15</v>
      </c>
      <c r="DC10" s="147">
        <v>102</v>
      </c>
      <c r="DD10" s="147">
        <v>536</v>
      </c>
      <c r="DE10" s="147">
        <v>590.97</v>
      </c>
      <c r="DF10" s="147">
        <v>203.38</v>
      </c>
      <c r="DG10" s="147">
        <v>189.8</v>
      </c>
      <c r="DH10" s="13"/>
    </row>
    <row r="11" spans="1:112">
      <c r="A11" s="143">
        <v>2018</v>
      </c>
      <c r="B11" s="143">
        <v>27483</v>
      </c>
      <c r="C11" s="143">
        <v>9896</v>
      </c>
      <c r="D11" s="143">
        <v>13419</v>
      </c>
      <c r="E11" s="143">
        <v>2073</v>
      </c>
      <c r="F11" s="143">
        <v>6976</v>
      </c>
      <c r="G11" s="143">
        <v>15676</v>
      </c>
      <c r="H11" s="143">
        <v>4868</v>
      </c>
      <c r="I11" s="143">
        <v>3137</v>
      </c>
      <c r="J11" s="143">
        <v>4494</v>
      </c>
      <c r="K11" s="143">
        <v>4184</v>
      </c>
      <c r="L11" s="143">
        <v>3777.21</v>
      </c>
      <c r="M11" s="143">
        <v>2087</v>
      </c>
      <c r="N11" s="143">
        <v>3813</v>
      </c>
      <c r="O11" s="143">
        <v>3497.47</v>
      </c>
      <c r="P11" s="147">
        <v>8924</v>
      </c>
      <c r="Q11" s="143">
        <v>5167</v>
      </c>
      <c r="R11" s="143">
        <v>3436</v>
      </c>
      <c r="S11" s="143">
        <v>2021</v>
      </c>
      <c r="T11" s="143">
        <v>2362</v>
      </c>
      <c r="U11" s="143">
        <v>4144</v>
      </c>
      <c r="V11" s="143">
        <v>1992</v>
      </c>
      <c r="W11" s="143">
        <v>1464</v>
      </c>
      <c r="X11" s="143">
        <v>1222</v>
      </c>
      <c r="Y11" s="143">
        <v>5551</v>
      </c>
      <c r="Z11" s="143">
        <v>775</v>
      </c>
      <c r="AA11" s="143">
        <v>8055</v>
      </c>
      <c r="AB11" s="143">
        <v>990</v>
      </c>
      <c r="AC11" s="143">
        <v>1288</v>
      </c>
      <c r="AD11" s="143">
        <v>945</v>
      </c>
      <c r="AE11" s="143">
        <v>1350</v>
      </c>
      <c r="AF11" s="143">
        <v>1154</v>
      </c>
      <c r="AG11" s="143">
        <v>871</v>
      </c>
      <c r="AH11" s="143">
        <v>2169</v>
      </c>
      <c r="AI11" s="143">
        <v>847</v>
      </c>
      <c r="AJ11" s="143">
        <v>1578</v>
      </c>
      <c r="AK11" s="143">
        <v>2951</v>
      </c>
      <c r="AL11" s="143">
        <v>885</v>
      </c>
      <c r="AM11" s="143">
        <v>1588</v>
      </c>
      <c r="AN11" s="143">
        <v>791</v>
      </c>
      <c r="AO11" s="143">
        <v>1305</v>
      </c>
      <c r="AP11" s="143">
        <v>822</v>
      </c>
      <c r="AQ11" s="143">
        <v>3759.06</v>
      </c>
      <c r="AR11" s="143">
        <v>815.22</v>
      </c>
      <c r="AS11" s="143">
        <v>58.14</v>
      </c>
      <c r="AT11" s="143">
        <v>1454.68</v>
      </c>
      <c r="AU11" s="147">
        <v>912.88</v>
      </c>
      <c r="AV11" s="147">
        <v>463.92</v>
      </c>
      <c r="AW11" s="143">
        <v>2634.58</v>
      </c>
      <c r="AX11" s="143">
        <v>733.97</v>
      </c>
      <c r="AY11" s="143">
        <v>1136.8800000000001</v>
      </c>
      <c r="AZ11" s="143">
        <v>1269.92</v>
      </c>
      <c r="BA11" s="143">
        <v>1290.4000000000001</v>
      </c>
      <c r="BB11" s="143">
        <v>10245.299999999999</v>
      </c>
      <c r="BC11" s="143">
        <v>1744.28</v>
      </c>
      <c r="BD11" s="143">
        <v>1140</v>
      </c>
      <c r="BE11" s="143">
        <v>1425.9</v>
      </c>
      <c r="BF11" s="143">
        <v>2117</v>
      </c>
      <c r="BG11" s="143">
        <v>756</v>
      </c>
      <c r="BH11" s="143">
        <v>977</v>
      </c>
      <c r="BI11" s="143">
        <v>994</v>
      </c>
      <c r="BJ11" s="143">
        <v>678</v>
      </c>
      <c r="BK11" s="143">
        <v>415</v>
      </c>
      <c r="BL11" s="143">
        <v>298</v>
      </c>
      <c r="BM11" s="143">
        <v>431</v>
      </c>
      <c r="BN11" s="143">
        <v>2685</v>
      </c>
      <c r="BO11" s="143">
        <v>1512</v>
      </c>
      <c r="BP11" s="143">
        <v>1212</v>
      </c>
      <c r="BQ11" s="143">
        <v>1019</v>
      </c>
      <c r="BR11" s="143">
        <v>620</v>
      </c>
      <c r="BS11" s="143">
        <v>1373</v>
      </c>
      <c r="BT11" s="143">
        <v>1703</v>
      </c>
      <c r="BU11" s="143">
        <v>277</v>
      </c>
      <c r="BV11" s="143">
        <v>1009</v>
      </c>
      <c r="BW11" s="143">
        <v>2220</v>
      </c>
      <c r="BX11" s="143">
        <v>626</v>
      </c>
      <c r="BY11" s="143">
        <v>459</v>
      </c>
      <c r="BZ11" s="143">
        <v>306</v>
      </c>
      <c r="CA11" s="143">
        <v>21323</v>
      </c>
      <c r="CB11" s="147">
        <v>11647.03</v>
      </c>
      <c r="CC11" s="147">
        <v>969.71</v>
      </c>
      <c r="CD11" s="147">
        <v>662.67</v>
      </c>
      <c r="CE11" s="147">
        <v>1429.14</v>
      </c>
      <c r="CF11" s="147">
        <v>1494.68</v>
      </c>
      <c r="CG11" s="147">
        <v>2826.86</v>
      </c>
      <c r="CH11" s="147">
        <v>730.52</v>
      </c>
      <c r="CI11" s="147">
        <v>961.41</v>
      </c>
      <c r="CJ11" s="147">
        <v>542.17999999999995</v>
      </c>
      <c r="CK11" s="147">
        <v>806.17</v>
      </c>
      <c r="CL11" s="147">
        <v>1744</v>
      </c>
      <c r="CM11" s="147">
        <v>777.28</v>
      </c>
      <c r="CN11" s="147">
        <v>836.11</v>
      </c>
      <c r="CO11" s="147">
        <v>472.18</v>
      </c>
      <c r="CP11" s="147">
        <v>791.28</v>
      </c>
      <c r="CQ11" s="147">
        <v>389.16</v>
      </c>
      <c r="CR11" s="147">
        <v>360</v>
      </c>
      <c r="CS11" s="147">
        <v>760.61</v>
      </c>
      <c r="CT11" s="147">
        <v>3441.2381235623602</v>
      </c>
      <c r="CU11" s="147">
        <v>1330.62881723396</v>
      </c>
      <c r="CV11" s="143">
        <v>1498.7</v>
      </c>
      <c r="CW11" s="143">
        <v>560.97047694442199</v>
      </c>
      <c r="CX11" s="143">
        <v>586.83159942971099</v>
      </c>
      <c r="CY11" s="143">
        <v>231.39718485505401</v>
      </c>
      <c r="CZ11" s="143">
        <v>437.039591238387</v>
      </c>
      <c r="DA11" s="143">
        <v>415.62565401522801</v>
      </c>
      <c r="DB11" s="143">
        <v>3659.29</v>
      </c>
      <c r="DC11" s="143">
        <v>102</v>
      </c>
      <c r="DD11" s="143">
        <v>535.29999999999995</v>
      </c>
      <c r="DE11" s="143">
        <v>736.12</v>
      </c>
      <c r="DF11" s="143">
        <v>255</v>
      </c>
      <c r="DG11" s="143">
        <v>459.91</v>
      </c>
      <c r="DH11" s="13"/>
    </row>
    <row r="12" spans="1:112">
      <c r="A12" s="143">
        <v>2019</v>
      </c>
      <c r="B12" s="143">
        <v>28233</v>
      </c>
      <c r="C12" s="143">
        <v>10221</v>
      </c>
      <c r="D12" s="143">
        <v>13536</v>
      </c>
      <c r="E12" s="143">
        <v>2242</v>
      </c>
      <c r="F12" s="143">
        <v>7076</v>
      </c>
      <c r="G12" s="143">
        <v>16934</v>
      </c>
      <c r="H12" s="143">
        <v>4524</v>
      </c>
      <c r="I12" s="143">
        <v>3400</v>
      </c>
      <c r="J12" s="143">
        <v>4686</v>
      </c>
      <c r="K12" s="143">
        <v>4427</v>
      </c>
      <c r="L12" s="143">
        <v>4108</v>
      </c>
      <c r="M12" s="143">
        <v>2277</v>
      </c>
      <c r="N12" s="143">
        <v>4196</v>
      </c>
      <c r="O12" s="143">
        <v>3641</v>
      </c>
      <c r="P12" s="147">
        <v>9125</v>
      </c>
      <c r="Q12" s="143">
        <v>6277</v>
      </c>
      <c r="R12" s="143">
        <v>3436</v>
      </c>
      <c r="S12" s="143">
        <v>2196</v>
      </c>
      <c r="T12" s="143">
        <v>1971</v>
      </c>
      <c r="U12" s="143">
        <v>4399</v>
      </c>
      <c r="V12" s="143">
        <v>2127</v>
      </c>
      <c r="W12" s="143">
        <v>1926</v>
      </c>
      <c r="X12" s="143">
        <v>1251</v>
      </c>
      <c r="Y12" s="143">
        <v>5365</v>
      </c>
      <c r="Z12" s="143">
        <v>841</v>
      </c>
      <c r="AA12" s="143">
        <v>8285</v>
      </c>
      <c r="AB12" s="143">
        <v>1087</v>
      </c>
      <c r="AC12" s="143">
        <v>1309</v>
      </c>
      <c r="AD12" s="143">
        <v>993</v>
      </c>
      <c r="AE12" s="143">
        <v>1388</v>
      </c>
      <c r="AF12" s="143">
        <v>1282</v>
      </c>
      <c r="AG12" s="143">
        <v>904</v>
      </c>
      <c r="AH12" s="143">
        <v>2235</v>
      </c>
      <c r="AI12" s="143">
        <v>881</v>
      </c>
      <c r="AJ12" s="143">
        <v>1600</v>
      </c>
      <c r="AK12" s="143">
        <v>2970</v>
      </c>
      <c r="AL12" s="143">
        <v>1093</v>
      </c>
      <c r="AM12" s="143">
        <v>1662</v>
      </c>
      <c r="AN12" s="143">
        <v>799</v>
      </c>
      <c r="AO12" s="143">
        <v>1415</v>
      </c>
      <c r="AP12" s="143">
        <v>826</v>
      </c>
      <c r="AQ12" s="143">
        <v>2961.24</v>
      </c>
      <c r="AR12" s="143">
        <v>872.33</v>
      </c>
      <c r="AS12" s="143">
        <v>113.12</v>
      </c>
      <c r="AT12" s="143">
        <v>1731.64</v>
      </c>
      <c r="AU12" s="147">
        <v>951.53</v>
      </c>
      <c r="AV12" s="147">
        <v>581.79</v>
      </c>
      <c r="AW12" s="143">
        <v>2571.69</v>
      </c>
      <c r="AX12" s="143">
        <v>790.56</v>
      </c>
      <c r="AY12" s="143">
        <v>1261.3800000000001</v>
      </c>
      <c r="AZ12" s="143">
        <v>1382.47</v>
      </c>
      <c r="BA12" s="143">
        <v>1375.5</v>
      </c>
      <c r="BB12" s="143">
        <v>10849.03</v>
      </c>
      <c r="BC12" s="143">
        <v>1970</v>
      </c>
      <c r="BD12" s="143">
        <v>1248.5999999999999</v>
      </c>
      <c r="BE12" s="143">
        <v>1571.2</v>
      </c>
      <c r="BF12" s="143">
        <v>2141</v>
      </c>
      <c r="BG12" s="143">
        <v>846</v>
      </c>
      <c r="BH12" s="143">
        <v>1014</v>
      </c>
      <c r="BI12" s="143">
        <v>1082</v>
      </c>
      <c r="BJ12" s="143">
        <v>744</v>
      </c>
      <c r="BK12" s="143">
        <v>419</v>
      </c>
      <c r="BL12" s="143">
        <v>918</v>
      </c>
      <c r="BM12" s="143">
        <v>461</v>
      </c>
      <c r="BN12" s="143">
        <v>3198</v>
      </c>
      <c r="BO12" s="143">
        <v>2033</v>
      </c>
      <c r="BP12" s="143">
        <v>1258</v>
      </c>
      <c r="BQ12" s="143">
        <v>1133</v>
      </c>
      <c r="BR12" s="143">
        <v>630</v>
      </c>
      <c r="BS12" s="143">
        <v>1450</v>
      </c>
      <c r="BT12" s="143">
        <v>1781</v>
      </c>
      <c r="BU12" s="143">
        <v>294</v>
      </c>
      <c r="BV12" s="143">
        <v>1046</v>
      </c>
      <c r="BW12" s="143">
        <v>1073</v>
      </c>
      <c r="BX12" s="143">
        <v>652</v>
      </c>
      <c r="BY12" s="143">
        <v>507</v>
      </c>
      <c r="BZ12" s="143">
        <v>313</v>
      </c>
      <c r="CA12" s="143">
        <v>23492</v>
      </c>
      <c r="CB12" s="147">
        <v>13631.86</v>
      </c>
      <c r="CC12" s="147">
        <v>1066.05</v>
      </c>
      <c r="CD12" s="147">
        <v>897.96</v>
      </c>
      <c r="CE12" s="147">
        <v>1531.28</v>
      </c>
      <c r="CF12" s="147">
        <v>1548.33</v>
      </c>
      <c r="CG12" s="147">
        <v>2831.92</v>
      </c>
      <c r="CH12" s="147">
        <v>842.28</v>
      </c>
      <c r="CI12" s="147">
        <v>1288.46</v>
      </c>
      <c r="CJ12" s="147">
        <v>1086.75</v>
      </c>
      <c r="CK12" s="147">
        <v>913.35</v>
      </c>
      <c r="CL12" s="147">
        <v>1845</v>
      </c>
      <c r="CM12" s="147">
        <v>839.74</v>
      </c>
      <c r="CN12" s="147">
        <v>1500.27</v>
      </c>
      <c r="CO12" s="147">
        <v>747.33</v>
      </c>
      <c r="CP12" s="147">
        <v>820.88</v>
      </c>
      <c r="CQ12" s="147">
        <v>418.2</v>
      </c>
      <c r="CR12" s="147">
        <v>430</v>
      </c>
      <c r="CS12" s="147">
        <v>760.61</v>
      </c>
      <c r="CT12" s="147">
        <v>4294.2484310242698</v>
      </c>
      <c r="CU12" s="147">
        <v>1749.0235642391899</v>
      </c>
      <c r="CV12" s="143">
        <v>1550</v>
      </c>
      <c r="CW12" s="143">
        <v>635.25948543193897</v>
      </c>
      <c r="CX12" s="143">
        <v>789.67993541094802</v>
      </c>
      <c r="CY12" s="143">
        <v>312.453245922816</v>
      </c>
      <c r="CZ12" s="143">
        <v>578.79003003390903</v>
      </c>
      <c r="DA12" s="143">
        <v>502.07032972711102</v>
      </c>
      <c r="DB12" s="147">
        <v>3846.63</v>
      </c>
      <c r="DC12" s="147">
        <v>556</v>
      </c>
      <c r="DD12" s="147">
        <v>1128.28</v>
      </c>
      <c r="DE12" s="147">
        <v>776.53</v>
      </c>
      <c r="DF12" s="147">
        <v>295</v>
      </c>
      <c r="DG12" s="147">
        <v>469.91</v>
      </c>
      <c r="DH12" s="13"/>
    </row>
    <row r="13" spans="1:112">
      <c r="A13" s="143">
        <v>2020</v>
      </c>
      <c r="B13" s="143">
        <v>29053</v>
      </c>
      <c r="C13" s="167">
        <v>10863</v>
      </c>
      <c r="D13" s="167">
        <v>13639</v>
      </c>
      <c r="E13" s="167">
        <v>2336</v>
      </c>
      <c r="F13" s="167">
        <v>9104</v>
      </c>
      <c r="G13" s="167">
        <v>17791</v>
      </c>
      <c r="H13" s="167">
        <v>3931</v>
      </c>
      <c r="I13" s="167">
        <v>3535</v>
      </c>
      <c r="J13" s="167">
        <v>5012</v>
      </c>
      <c r="K13" s="167">
        <v>5009</v>
      </c>
      <c r="L13" s="167">
        <v>4391</v>
      </c>
      <c r="M13" s="167">
        <v>2400</v>
      </c>
      <c r="N13" s="143">
        <v>4326.92</v>
      </c>
      <c r="O13" s="167">
        <v>3799</v>
      </c>
      <c r="P13" s="147">
        <v>9434</v>
      </c>
      <c r="Q13" s="143">
        <v>4036</v>
      </c>
      <c r="R13" s="143">
        <v>3436</v>
      </c>
      <c r="S13" s="143">
        <v>2205</v>
      </c>
      <c r="T13" s="147">
        <v>2069</v>
      </c>
      <c r="U13" s="143">
        <v>5199</v>
      </c>
      <c r="V13" s="143">
        <v>2361</v>
      </c>
      <c r="W13" s="143">
        <v>1985</v>
      </c>
      <c r="X13" s="143">
        <v>1296</v>
      </c>
      <c r="Y13" s="143">
        <v>6418</v>
      </c>
      <c r="Z13" s="143">
        <v>1063</v>
      </c>
      <c r="AA13" s="143">
        <v>8533</v>
      </c>
      <c r="AB13" s="143">
        <v>1108</v>
      </c>
      <c r="AC13" s="143">
        <v>1310</v>
      </c>
      <c r="AD13" s="143">
        <v>1195</v>
      </c>
      <c r="AE13" s="143">
        <v>1428</v>
      </c>
      <c r="AF13" s="143">
        <v>1429</v>
      </c>
      <c r="AG13" s="143">
        <v>1030</v>
      </c>
      <c r="AH13" s="143">
        <v>2242</v>
      </c>
      <c r="AI13" s="143">
        <v>910</v>
      </c>
      <c r="AJ13" s="143">
        <v>1801</v>
      </c>
      <c r="AK13" s="143">
        <v>3543</v>
      </c>
      <c r="AL13" s="143">
        <v>1252</v>
      </c>
      <c r="AM13" s="143">
        <v>1755</v>
      </c>
      <c r="AN13" s="143">
        <v>789</v>
      </c>
      <c r="AO13" s="143">
        <v>1504</v>
      </c>
      <c r="AP13" s="143">
        <v>796</v>
      </c>
      <c r="AQ13" s="143">
        <v>3476.74</v>
      </c>
      <c r="AR13" s="143">
        <v>900.92</v>
      </c>
      <c r="AS13" s="143">
        <v>260</v>
      </c>
      <c r="AT13" s="143">
        <v>1887.49</v>
      </c>
      <c r="AU13" s="147">
        <v>982.13</v>
      </c>
      <c r="AV13" s="147">
        <v>811.53</v>
      </c>
      <c r="AW13" s="143">
        <v>2849.62</v>
      </c>
      <c r="AX13" s="143">
        <v>836.3</v>
      </c>
      <c r="AY13" s="143">
        <v>1399.97</v>
      </c>
      <c r="AZ13" s="143">
        <v>1661.43</v>
      </c>
      <c r="BA13" s="143">
        <v>1292.18</v>
      </c>
      <c r="BB13" s="143">
        <v>11422</v>
      </c>
      <c r="BC13" s="143">
        <v>2085.44</v>
      </c>
      <c r="BD13" s="143">
        <v>1248.9000000000001</v>
      </c>
      <c r="BE13" s="143">
        <v>1738.7</v>
      </c>
      <c r="BF13" s="143">
        <v>2157</v>
      </c>
      <c r="BG13" s="143">
        <v>848</v>
      </c>
      <c r="BH13" s="143">
        <v>1039</v>
      </c>
      <c r="BI13" s="143">
        <v>1094</v>
      </c>
      <c r="BJ13" s="143">
        <v>796</v>
      </c>
      <c r="BK13" s="143">
        <v>419</v>
      </c>
      <c r="BL13" s="143">
        <v>1147</v>
      </c>
      <c r="BM13" s="143">
        <v>467</v>
      </c>
      <c r="BN13" s="143">
        <v>4652</v>
      </c>
      <c r="BO13" s="143">
        <v>2565</v>
      </c>
      <c r="BP13" s="143">
        <v>1260</v>
      </c>
      <c r="BQ13" s="143">
        <v>1332</v>
      </c>
      <c r="BR13" s="143">
        <v>650</v>
      </c>
      <c r="BS13" s="143">
        <v>1459</v>
      </c>
      <c r="BT13" s="143">
        <v>1945</v>
      </c>
      <c r="BU13" s="143">
        <v>327</v>
      </c>
      <c r="BV13" s="143">
        <v>1098</v>
      </c>
      <c r="BW13" s="143">
        <v>1073</v>
      </c>
      <c r="BX13" s="143">
        <v>698</v>
      </c>
      <c r="BY13" s="143">
        <v>664</v>
      </c>
      <c r="BZ13" s="143">
        <v>320</v>
      </c>
      <c r="CA13" s="143">
        <v>26398</v>
      </c>
      <c r="CB13" s="143">
        <v>15479.7</v>
      </c>
      <c r="CC13" s="143">
        <v>1789.51</v>
      </c>
      <c r="CD13" s="143">
        <v>1092.49</v>
      </c>
      <c r="CE13" s="143">
        <v>1607.18</v>
      </c>
      <c r="CF13" s="143">
        <v>1562.67</v>
      </c>
      <c r="CG13" s="143">
        <v>2929.2</v>
      </c>
      <c r="CH13" s="143">
        <v>1009.76</v>
      </c>
      <c r="CI13" s="143">
        <v>1322.16</v>
      </c>
      <c r="CJ13" s="143">
        <v>1169.6400000000001</v>
      </c>
      <c r="CK13" s="143">
        <v>982.72</v>
      </c>
      <c r="CL13" s="143">
        <v>1845</v>
      </c>
      <c r="CM13" s="143">
        <v>853.86</v>
      </c>
      <c r="CN13" s="143">
        <v>1562.71</v>
      </c>
      <c r="CO13" s="143">
        <v>792.41</v>
      </c>
      <c r="CP13" s="143">
        <v>847</v>
      </c>
      <c r="CQ13" s="143">
        <v>489.42</v>
      </c>
      <c r="CR13" s="143">
        <v>470</v>
      </c>
      <c r="CS13" s="143">
        <v>895.01</v>
      </c>
      <c r="CT13" s="147">
        <v>4469.8659619835998</v>
      </c>
      <c r="CU13" s="147">
        <v>1964.4060528463399</v>
      </c>
      <c r="CV13" s="143">
        <v>1685.5</v>
      </c>
      <c r="CW13" s="143">
        <v>715.84479420680805</v>
      </c>
      <c r="CX13" s="143">
        <v>876.45395858887503</v>
      </c>
      <c r="CY13" s="143">
        <v>348.71406743520498</v>
      </c>
      <c r="CZ13" s="143">
        <v>642.96685252967598</v>
      </c>
      <c r="DA13" s="143">
        <v>558.56818696417804</v>
      </c>
      <c r="DB13" s="147">
        <v>3880.24</v>
      </c>
      <c r="DC13" s="147">
        <v>577.34</v>
      </c>
      <c r="DD13" s="147">
        <v>1175.0999999999999</v>
      </c>
      <c r="DE13" s="147">
        <v>793</v>
      </c>
      <c r="DF13" s="147">
        <v>310</v>
      </c>
      <c r="DG13" s="147">
        <v>484.41</v>
      </c>
      <c r="DH13" s="13"/>
    </row>
    <row r="14" spans="1:112">
      <c r="A14" s="143">
        <v>2021</v>
      </c>
      <c r="B14" s="143">
        <v>29037</v>
      </c>
      <c r="C14" s="143">
        <v>10860</v>
      </c>
      <c r="D14" s="143">
        <v>13396</v>
      </c>
      <c r="E14" s="143">
        <v>3920</v>
      </c>
      <c r="F14" s="143">
        <v>9858</v>
      </c>
      <c r="G14" s="143">
        <v>18856</v>
      </c>
      <c r="H14" s="143">
        <v>3774</v>
      </c>
      <c r="I14" s="143">
        <v>4543</v>
      </c>
      <c r="J14" s="143">
        <v>4850</v>
      </c>
      <c r="K14" s="143">
        <v>5351</v>
      </c>
      <c r="L14" s="143">
        <v>5301.6478144480798</v>
      </c>
      <c r="M14" s="143">
        <v>2122</v>
      </c>
      <c r="N14" s="143">
        <v>4411.04</v>
      </c>
      <c r="O14" s="143">
        <v>3900</v>
      </c>
      <c r="P14" s="143">
        <v>11362</v>
      </c>
      <c r="Q14" s="143">
        <v>7855.94</v>
      </c>
      <c r="R14" s="143">
        <v>3407.66</v>
      </c>
      <c r="S14" s="143">
        <v>2330</v>
      </c>
      <c r="T14" s="143">
        <v>2040</v>
      </c>
      <c r="U14" s="143">
        <v>5639</v>
      </c>
      <c r="V14" s="143">
        <v>2514</v>
      </c>
      <c r="W14" s="143">
        <v>2118</v>
      </c>
      <c r="X14" s="143">
        <v>1332</v>
      </c>
      <c r="Y14" s="143">
        <v>7296</v>
      </c>
      <c r="Z14" s="143">
        <v>1114</v>
      </c>
      <c r="AA14" s="143">
        <v>8763</v>
      </c>
      <c r="AB14" s="143">
        <v>1130</v>
      </c>
      <c r="AC14" s="143">
        <v>1333</v>
      </c>
      <c r="AD14" s="143">
        <v>1195</v>
      </c>
      <c r="AE14" s="143">
        <v>1436</v>
      </c>
      <c r="AF14" s="143">
        <v>1554</v>
      </c>
      <c r="AG14" s="143">
        <v>1181</v>
      </c>
      <c r="AH14" s="143">
        <v>2386</v>
      </c>
      <c r="AI14" s="143">
        <v>946</v>
      </c>
      <c r="AJ14" s="143">
        <v>1799</v>
      </c>
      <c r="AK14" s="143">
        <v>3619</v>
      </c>
      <c r="AL14" s="143">
        <v>1333</v>
      </c>
      <c r="AM14" s="143">
        <v>1803</v>
      </c>
      <c r="AN14" s="143">
        <v>815</v>
      </c>
      <c r="AO14" s="143">
        <v>1544</v>
      </c>
      <c r="AP14" s="143">
        <v>910</v>
      </c>
      <c r="AQ14" s="143">
        <v>3936.92</v>
      </c>
      <c r="AR14" s="143">
        <v>1038.56</v>
      </c>
      <c r="AS14" s="143">
        <v>325.7</v>
      </c>
      <c r="AT14" s="143">
        <v>2184.56</v>
      </c>
      <c r="AU14" s="143">
        <v>1004.11</v>
      </c>
      <c r="AV14" s="143">
        <v>871.12</v>
      </c>
      <c r="AW14" s="143">
        <v>2897.72</v>
      </c>
      <c r="AX14" s="143">
        <v>886.33</v>
      </c>
      <c r="AY14" s="143">
        <v>4654.79</v>
      </c>
      <c r="AZ14" s="143">
        <v>3641</v>
      </c>
      <c r="BA14" s="143">
        <v>1365.8</v>
      </c>
      <c r="BB14" s="143">
        <v>13011</v>
      </c>
      <c r="BC14" s="143">
        <v>2256.4</v>
      </c>
      <c r="BD14" s="143">
        <v>1332.6</v>
      </c>
      <c r="BE14" s="143">
        <v>1863.1</v>
      </c>
      <c r="BF14" s="143">
        <v>2160.14</v>
      </c>
      <c r="BG14" s="143">
        <v>899.9</v>
      </c>
      <c r="BH14" s="143">
        <v>1074</v>
      </c>
      <c r="BI14" s="143">
        <v>1179.55</v>
      </c>
      <c r="BJ14" s="143">
        <v>1093</v>
      </c>
      <c r="BK14" s="143">
        <v>414.27</v>
      </c>
      <c r="BL14" s="143">
        <v>1628.19</v>
      </c>
      <c r="BM14" s="143">
        <v>504.86</v>
      </c>
      <c r="BN14" s="143">
        <v>5318</v>
      </c>
      <c r="BO14" s="143">
        <v>2355</v>
      </c>
      <c r="BP14" s="143">
        <v>1398</v>
      </c>
      <c r="BQ14" s="143">
        <v>1601</v>
      </c>
      <c r="BR14" s="143">
        <v>670</v>
      </c>
      <c r="BS14" s="143">
        <v>1608</v>
      </c>
      <c r="BT14" s="143">
        <v>2208</v>
      </c>
      <c r="BU14" s="143">
        <v>346</v>
      </c>
      <c r="BV14" s="143">
        <v>1126</v>
      </c>
      <c r="BW14" s="143">
        <v>1091</v>
      </c>
      <c r="BX14" s="143">
        <v>791</v>
      </c>
      <c r="BY14" s="143">
        <v>746</v>
      </c>
      <c r="BZ14" s="143">
        <v>437</v>
      </c>
      <c r="CA14" s="143">
        <v>27729</v>
      </c>
      <c r="CB14" s="143">
        <v>17386.3</v>
      </c>
      <c r="CC14" s="143">
        <v>1960.56</v>
      </c>
      <c r="CD14" s="143">
        <v>1157.8800000000001</v>
      </c>
      <c r="CE14" s="143">
        <v>1878.74</v>
      </c>
      <c r="CF14" s="143">
        <v>1597.25</v>
      </c>
      <c r="CG14" s="143">
        <v>2895.58</v>
      </c>
      <c r="CH14" s="143">
        <v>1022.38</v>
      </c>
      <c r="CI14" s="143">
        <v>1365.51</v>
      </c>
      <c r="CJ14" s="143">
        <v>1261.21</v>
      </c>
      <c r="CK14" s="143">
        <v>1039.56</v>
      </c>
      <c r="CL14" s="143">
        <v>1845</v>
      </c>
      <c r="CM14" s="143">
        <v>1131.1199999999999</v>
      </c>
      <c r="CN14" s="143">
        <v>2005.37</v>
      </c>
      <c r="CO14" s="143">
        <v>809.69</v>
      </c>
      <c r="CP14" s="143">
        <v>1010</v>
      </c>
      <c r="CQ14" s="143">
        <v>611.12</v>
      </c>
      <c r="CR14" s="143">
        <v>490</v>
      </c>
      <c r="CS14" s="143">
        <v>716.65</v>
      </c>
      <c r="CT14" s="147">
        <v>5055.0231408831096</v>
      </c>
      <c r="CU14" s="147">
        <v>2375.39544313944</v>
      </c>
      <c r="CV14" s="143">
        <v>1772.9</v>
      </c>
      <c r="CW14" s="143">
        <v>815.76385174510597</v>
      </c>
      <c r="CX14" s="143">
        <v>1023.2948609705199</v>
      </c>
      <c r="CY14" s="143">
        <v>399.28558693560399</v>
      </c>
      <c r="CZ14" s="143">
        <v>720.30142823673998</v>
      </c>
      <c r="DA14" s="143">
        <v>635.84457224361302</v>
      </c>
      <c r="DB14" s="143">
        <v>3792.24</v>
      </c>
      <c r="DC14" s="143">
        <v>1170.31</v>
      </c>
      <c r="DD14" s="143">
        <v>2061.36</v>
      </c>
      <c r="DE14" s="143">
        <v>815.34</v>
      </c>
      <c r="DF14" s="143">
        <v>627.45000000000005</v>
      </c>
      <c r="DG14" s="143">
        <v>524</v>
      </c>
      <c r="DH14" s="13"/>
    </row>
    <row r="15" spans="1:112">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row>
    <row r="16" spans="1:112">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row>
    <row r="17" spans="1:112">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row>
    <row r="18" spans="1:11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row>
    <row r="19" spans="1:112">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row>
    <row r="20" spans="1:11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row>
    <row r="21" spans="1:112">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row>
    <row r="22" spans="1:11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row>
    <row r="23" spans="1:112">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row>
    <row r="24" spans="1:11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row>
    <row r="25" spans="1:11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row>
    <row r="26" spans="1:11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row>
    <row r="27" spans="1:11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row>
    <row r="28" spans="1:11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row>
    <row r="29" spans="1:11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row>
    <row r="30" spans="1:11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row>
    <row r="31" spans="1:11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row>
    <row r="32" spans="1:11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row>
    <row r="33" spans="1:11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row>
    <row r="34" spans="1:11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row>
    <row r="35" spans="1:11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row>
    <row r="36" spans="1:11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row>
    <row r="37" spans="1:11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row>
    <row r="38" spans="1:11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row>
    <row r="39" spans="1:112">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row>
    <row r="40" spans="1:11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row>
    <row r="41" spans="1:11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row>
    <row r="42" spans="1:11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row>
    <row r="43" spans="1:11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row>
    <row r="44" spans="1:11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row>
    <row r="45" spans="1:11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row>
    <row r="46" spans="1:11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row>
    <row r="47" spans="1:11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row>
    <row r="48" spans="1:11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row>
    <row r="49" spans="1:11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row>
    <row r="50" spans="1:11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row>
    <row r="51" spans="1:11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row>
    <row r="52" spans="1:11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row>
    <row r="53" spans="1:11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row>
    <row r="54" spans="1:11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row>
    <row r="55" spans="1:11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row>
    <row r="56" spans="1:11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row>
    <row r="57" spans="1:11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row>
    <row r="58" spans="1:11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row>
    <row r="59" spans="1:11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row>
    <row r="60" spans="1:11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row>
    <row r="61" spans="1:11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row>
    <row r="62" spans="1:11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row>
    <row r="63" spans="1:11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row>
    <row r="64" spans="1:11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row>
    <row r="65" spans="1:11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row>
    <row r="66" spans="1:11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row>
    <row r="67" spans="1:11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row>
    <row r="68" spans="1:11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row>
    <row r="69" spans="1:11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row>
    <row r="70" spans="1:11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row>
    <row r="71" spans="1:11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row>
    <row r="72" spans="1:11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row>
    <row r="73" spans="1:11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row>
    <row r="74" spans="1:11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row>
    <row r="75" spans="1:11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row>
    <row r="76" spans="1:11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row>
    <row r="77" spans="1:11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row>
    <row r="78" spans="1:11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row>
    <row r="79" spans="1:11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row>
    <row r="80" spans="1:11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row>
    <row r="81" spans="1:11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row>
    <row r="82" spans="1:11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row>
    <row r="83" spans="1:11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row>
    <row r="84" spans="1:11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row>
    <row r="85" spans="1:11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row>
    <row r="86" spans="1:11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row>
    <row r="87" spans="1:11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row>
    <row r="88" spans="1:11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row>
    <row r="89" spans="1:11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row>
    <row r="90" spans="1:11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row>
    <row r="91" spans="1:11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row>
    <row r="92" spans="1:11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row>
    <row r="93" spans="1:11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row>
    <row r="94" spans="1:11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row>
    <row r="95" spans="1:11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row>
    <row r="96" spans="1:11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row>
    <row r="97" spans="1:11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row>
    <row r="98" spans="1:11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row>
    <row r="99" spans="1:11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row>
    <row r="100" spans="1:11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row>
    <row r="101" spans="1:11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row>
    <row r="102" spans="1:11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row>
    <row r="103" spans="1:11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row>
    <row r="104" spans="1:11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row>
    <row r="105" spans="1:11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row>
    <row r="106" spans="1:11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row>
    <row r="107" spans="1:11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row>
    <row r="108" spans="1:11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row>
    <row r="109" spans="1:11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row>
    <row r="110" spans="1:11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row>
    <row r="111" spans="1:11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row>
    <row r="112" spans="1: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row>
    <row r="113" spans="1:11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row>
    <row r="114" spans="1:11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row>
    <row r="115" spans="1:11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row>
    <row r="116" spans="1:11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row>
    <row r="117" spans="1:11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row>
    <row r="118" spans="1:11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row>
    <row r="119" spans="1:11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row>
    <row r="120" spans="1:11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row>
    <row r="121" spans="1:11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row>
    <row r="122" spans="1:11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row>
    <row r="123" spans="1:11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row>
    <row r="124" spans="1:11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row>
    <row r="125" spans="1:11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row>
    <row r="126" spans="1:11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row>
    <row r="127" spans="1:11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row>
    <row r="128" spans="1:11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row>
    <row r="129" spans="1:11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row>
    <row r="130" spans="1:11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row>
    <row r="131" spans="1:11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row>
    <row r="132" spans="1:11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row>
    <row r="133" spans="1:11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row>
    <row r="134" spans="1:11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row>
    <row r="135" spans="1:11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row>
    <row r="136" spans="1:11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row>
    <row r="137" spans="1:11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row>
    <row r="138" spans="1:11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row>
    <row r="139" spans="1:11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row>
    <row r="140" spans="1:11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row>
    <row r="141" spans="1:11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row>
    <row r="142" spans="1:11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row>
    <row r="143" spans="1:11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row>
    <row r="144" spans="1:11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row>
    <row r="145" spans="1:11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row>
    <row r="146" spans="1:11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row>
    <row r="147" spans="1:11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row>
    <row r="148" spans="1:11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row>
    <row r="149" spans="1:11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row>
    <row r="150" spans="1:11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row>
    <row r="151" spans="1:11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row>
    <row r="152" spans="1:11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row>
    <row r="153" spans="1:11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row>
    <row r="154" spans="1:11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row>
    <row r="155" spans="1:11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row>
    <row r="156" spans="1:11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row>
    <row r="157" spans="1:11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row>
    <row r="158" spans="1:11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row>
    <row r="159" spans="1:11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row>
    <row r="160" spans="1:11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row>
    <row r="161" spans="1:11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row>
    <row r="162" spans="1:11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row>
    <row r="163" spans="1:11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row>
    <row r="164" spans="1:11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row>
    <row r="165" spans="1:11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row>
    <row r="166" spans="1:11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row>
    <row r="167" spans="1:11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row>
    <row r="168" spans="1:11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row>
    <row r="169" spans="1:11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row>
    <row r="170" spans="1:11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row>
    <row r="171" spans="1:11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row>
    <row r="172" spans="1:11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row>
    <row r="173" spans="1:11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row>
    <row r="174" spans="1:11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row>
    <row r="175" spans="1:11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row>
    <row r="176" spans="1:11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row>
    <row r="177" spans="1:11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row>
    <row r="178" spans="1:11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row>
    <row r="179" spans="1:11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row>
    <row r="180" spans="1:11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row>
    <row r="181" spans="1:11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row>
    <row r="182" spans="1:11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row>
    <row r="183" spans="1:11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row>
    <row r="184" spans="1:11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row>
    <row r="185" spans="1:11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row>
    <row r="186" spans="1:11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row>
    <row r="187" spans="1:11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row>
    <row r="188" spans="1:11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row>
    <row r="189" spans="1:11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row>
    <row r="190" spans="1:11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row>
    <row r="191" spans="1:11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row>
    <row r="192" spans="1:11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row>
    <row r="193" spans="1:11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row>
    <row r="194" spans="1:11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row>
    <row r="195" spans="1:11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row>
    <row r="196" spans="1:11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row>
    <row r="197" spans="1:11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row>
    <row r="198" spans="1:11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row>
    <row r="199" spans="1:11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row>
  </sheetData>
  <mergeCells count="9">
    <mergeCell ref="CT1:DA1"/>
    <mergeCell ref="BN1:BZ1"/>
    <mergeCell ref="C1:O1"/>
    <mergeCell ref="BB1:BM1"/>
    <mergeCell ref="DB1:DG1"/>
    <mergeCell ref="AA1:AP1"/>
    <mergeCell ref="AQ1:BA1"/>
    <mergeCell ref="CB1:CS1"/>
    <mergeCell ref="P1:Z1"/>
  </mergeCells>
  <phoneticPr fontId="3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191"/>
  <sheetViews>
    <sheetView zoomScaleNormal="100" workbookViewId="0"/>
  </sheetViews>
  <sheetFormatPr defaultColWidth="8.77734375" defaultRowHeight="14.4"/>
  <cols>
    <col min="1" max="78" width="9" style="148" customWidth="1"/>
    <col min="79" max="79" width="12.33203125" style="148" customWidth="1"/>
    <col min="80" max="97" width="9" style="148" customWidth="1"/>
    <col min="98" max="99" width="14" style="148" customWidth="1"/>
    <col min="100" max="105" width="9" style="148" customWidth="1"/>
    <col min="106" max="111" width="14" style="148" customWidth="1"/>
    <col min="112" max="16384" width="8.77734375" style="148"/>
  </cols>
  <sheetData>
    <row r="1" spans="1:111">
      <c r="A1" s="143"/>
      <c r="B1" s="143"/>
      <c r="C1" s="209" t="s">
        <v>1</v>
      </c>
      <c r="D1" s="209"/>
      <c r="E1" s="209"/>
      <c r="F1" s="209"/>
      <c r="G1" s="209"/>
      <c r="H1" s="209"/>
      <c r="I1" s="209"/>
      <c r="J1" s="209"/>
      <c r="K1" s="209"/>
      <c r="L1" s="209"/>
      <c r="M1" s="209"/>
      <c r="N1" s="209"/>
      <c r="O1" s="209"/>
      <c r="P1" s="209" t="s">
        <v>222</v>
      </c>
      <c r="Q1" s="209"/>
      <c r="R1" s="209"/>
      <c r="S1" s="209"/>
      <c r="T1" s="209"/>
      <c r="U1" s="209"/>
      <c r="V1" s="209"/>
      <c r="W1" s="209"/>
      <c r="X1" s="209"/>
      <c r="Y1" s="209"/>
      <c r="Z1" s="209"/>
      <c r="AA1" s="209" t="s">
        <v>3</v>
      </c>
      <c r="AB1" s="209"/>
      <c r="AC1" s="209"/>
      <c r="AD1" s="209"/>
      <c r="AE1" s="209"/>
      <c r="AF1" s="209"/>
      <c r="AG1" s="209"/>
      <c r="AH1" s="209"/>
      <c r="AI1" s="209"/>
      <c r="AJ1" s="209"/>
      <c r="AK1" s="209"/>
      <c r="AL1" s="209"/>
      <c r="AM1" s="209"/>
      <c r="AN1" s="209"/>
      <c r="AO1" s="209"/>
      <c r="AP1" s="209"/>
      <c r="AQ1" s="209" t="s">
        <v>132</v>
      </c>
      <c r="AR1" s="209"/>
      <c r="AS1" s="209"/>
      <c r="AT1" s="209"/>
      <c r="AU1" s="209"/>
      <c r="AV1" s="209"/>
      <c r="AW1" s="209"/>
      <c r="AX1" s="209"/>
      <c r="AY1" s="209"/>
      <c r="AZ1" s="209"/>
      <c r="BA1" s="209"/>
      <c r="BB1" s="209" t="s">
        <v>5</v>
      </c>
      <c r="BC1" s="209"/>
      <c r="BD1" s="209"/>
      <c r="BE1" s="209"/>
      <c r="BF1" s="209"/>
      <c r="BG1" s="209"/>
      <c r="BH1" s="209"/>
      <c r="BI1" s="209"/>
      <c r="BJ1" s="209"/>
      <c r="BK1" s="209"/>
      <c r="BL1" s="209"/>
      <c r="BM1" s="209"/>
      <c r="BN1" s="209" t="s">
        <v>6</v>
      </c>
      <c r="BO1" s="209"/>
      <c r="BP1" s="209"/>
      <c r="BQ1" s="209"/>
      <c r="BR1" s="209"/>
      <c r="BS1" s="209"/>
      <c r="BT1" s="209"/>
      <c r="BU1" s="209"/>
      <c r="BV1" s="209"/>
      <c r="BW1" s="209"/>
      <c r="BX1" s="209"/>
      <c r="BY1" s="209"/>
      <c r="BZ1" s="209"/>
      <c r="CA1" s="143"/>
      <c r="CB1" s="209" t="s">
        <v>7</v>
      </c>
      <c r="CC1" s="209"/>
      <c r="CD1" s="209"/>
      <c r="CE1" s="209"/>
      <c r="CF1" s="209"/>
      <c r="CG1" s="209"/>
      <c r="CH1" s="209"/>
      <c r="CI1" s="209"/>
      <c r="CJ1" s="209"/>
      <c r="CK1" s="209"/>
      <c r="CL1" s="209"/>
      <c r="CM1" s="209"/>
      <c r="CN1" s="209"/>
      <c r="CO1" s="209"/>
      <c r="CP1" s="209"/>
      <c r="CQ1" s="209"/>
      <c r="CR1" s="209"/>
      <c r="CS1" s="209"/>
      <c r="CT1" s="209" t="s">
        <v>8</v>
      </c>
      <c r="CU1" s="209"/>
      <c r="CV1" s="209"/>
      <c r="CW1" s="209"/>
      <c r="CX1" s="209"/>
      <c r="CY1" s="209"/>
      <c r="CZ1" s="209"/>
      <c r="DA1" s="209"/>
      <c r="DB1" s="209" t="s">
        <v>9</v>
      </c>
      <c r="DC1" s="209"/>
      <c r="DD1" s="209"/>
      <c r="DE1" s="209"/>
      <c r="DF1" s="209"/>
      <c r="DG1" s="209"/>
    </row>
    <row r="2" spans="1:111" ht="32.25" customHeight="1">
      <c r="A2" s="143" t="s">
        <v>218</v>
      </c>
      <c r="B2" s="143" t="s">
        <v>11</v>
      </c>
      <c r="C2" s="143" t="s">
        <v>12</v>
      </c>
      <c r="D2" s="143" t="s">
        <v>13</v>
      </c>
      <c r="E2" s="143" t="s">
        <v>14</v>
      </c>
      <c r="F2" s="143" t="s">
        <v>15</v>
      </c>
      <c r="G2" s="143" t="s">
        <v>16</v>
      </c>
      <c r="H2" s="143" t="s">
        <v>17</v>
      </c>
      <c r="I2" s="143" t="s">
        <v>18</v>
      </c>
      <c r="J2" s="143" t="s">
        <v>19</v>
      </c>
      <c r="K2" s="143" t="s">
        <v>20</v>
      </c>
      <c r="L2" s="143" t="s">
        <v>21</v>
      </c>
      <c r="M2" s="143" t="s">
        <v>22</v>
      </c>
      <c r="N2" s="143" t="s">
        <v>23</v>
      </c>
      <c r="O2" s="143" t="s">
        <v>24</v>
      </c>
      <c r="P2" s="143" t="s">
        <v>25</v>
      </c>
      <c r="Q2" s="143" t="s">
        <v>26</v>
      </c>
      <c r="R2" s="143" t="s">
        <v>27</v>
      </c>
      <c r="S2" s="143" t="s">
        <v>28</v>
      </c>
      <c r="T2" s="143" t="s">
        <v>29</v>
      </c>
      <c r="U2" s="143" t="s">
        <v>30</v>
      </c>
      <c r="V2" s="143" t="s">
        <v>31</v>
      </c>
      <c r="W2" s="143" t="s">
        <v>32</v>
      </c>
      <c r="X2" s="143" t="s">
        <v>33</v>
      </c>
      <c r="Y2" s="143" t="s">
        <v>34</v>
      </c>
      <c r="Z2" s="143" t="s">
        <v>35</v>
      </c>
      <c r="AA2" s="143" t="s">
        <v>36</v>
      </c>
      <c r="AB2" s="143" t="s">
        <v>133</v>
      </c>
      <c r="AC2" s="143" t="s">
        <v>49</v>
      </c>
      <c r="AD2" s="143" t="s">
        <v>47</v>
      </c>
      <c r="AE2" s="143" t="s">
        <v>38</v>
      </c>
      <c r="AF2" s="143" t="s">
        <v>46</v>
      </c>
      <c r="AG2" s="143" t="s">
        <v>39</v>
      </c>
      <c r="AH2" s="143" t="s">
        <v>45</v>
      </c>
      <c r="AI2" s="143" t="s">
        <v>48</v>
      </c>
      <c r="AJ2" s="143" t="s">
        <v>40</v>
      </c>
      <c r="AK2" s="143" t="s">
        <v>37</v>
      </c>
      <c r="AL2" s="143" t="s">
        <v>51</v>
      </c>
      <c r="AM2" s="143" t="s">
        <v>42</v>
      </c>
      <c r="AN2" s="143" t="s">
        <v>50</v>
      </c>
      <c r="AO2" s="143" t="s">
        <v>43</v>
      </c>
      <c r="AP2" s="143" t="s">
        <v>44</v>
      </c>
      <c r="AQ2" s="143" t="s">
        <v>52</v>
      </c>
      <c r="AR2" s="143" t="s">
        <v>53</v>
      </c>
      <c r="AS2" s="143" t="s">
        <v>54</v>
      </c>
      <c r="AT2" s="143" t="s">
        <v>55</v>
      </c>
      <c r="AU2" s="143" t="s">
        <v>56</v>
      </c>
      <c r="AV2" s="143" t="s">
        <v>57</v>
      </c>
      <c r="AW2" s="143" t="s">
        <v>58</v>
      </c>
      <c r="AX2" s="143" t="s">
        <v>59</v>
      </c>
      <c r="AY2" s="143" t="s">
        <v>60</v>
      </c>
      <c r="AZ2" s="143" t="s">
        <v>61</v>
      </c>
      <c r="BA2" s="143" t="s">
        <v>62</v>
      </c>
      <c r="BB2" s="143" t="s">
        <v>63</v>
      </c>
      <c r="BC2" s="143" t="s">
        <v>64</v>
      </c>
      <c r="BD2" s="143" t="s">
        <v>65</v>
      </c>
      <c r="BE2" s="143" t="s">
        <v>66</v>
      </c>
      <c r="BF2" s="143" t="s">
        <v>67</v>
      </c>
      <c r="BG2" s="143" t="s">
        <v>134</v>
      </c>
      <c r="BH2" s="143" t="s">
        <v>69</v>
      </c>
      <c r="BI2" s="143" t="s">
        <v>135</v>
      </c>
      <c r="BJ2" s="143" t="s">
        <v>71</v>
      </c>
      <c r="BK2" s="143" t="s">
        <v>72</v>
      </c>
      <c r="BL2" s="143" t="s">
        <v>73</v>
      </c>
      <c r="BM2" s="143" t="s">
        <v>74</v>
      </c>
      <c r="BN2" s="143" t="s">
        <v>75</v>
      </c>
      <c r="BO2" s="143" t="s">
        <v>76</v>
      </c>
      <c r="BP2" s="143" t="s">
        <v>77</v>
      </c>
      <c r="BQ2" s="143" t="s">
        <v>78</v>
      </c>
      <c r="BR2" s="143" t="s">
        <v>79</v>
      </c>
      <c r="BS2" s="143" t="s">
        <v>80</v>
      </c>
      <c r="BT2" s="143" t="s">
        <v>81</v>
      </c>
      <c r="BU2" s="143" t="s">
        <v>82</v>
      </c>
      <c r="BV2" s="143" t="s">
        <v>83</v>
      </c>
      <c r="BW2" s="143" t="s">
        <v>84</v>
      </c>
      <c r="BX2" s="143" t="s">
        <v>85</v>
      </c>
      <c r="BY2" s="143" t="s">
        <v>86</v>
      </c>
      <c r="BZ2" s="143" t="s">
        <v>87</v>
      </c>
      <c r="CA2" s="143" t="s">
        <v>88</v>
      </c>
      <c r="CB2" s="143" t="s">
        <v>89</v>
      </c>
      <c r="CC2" s="143" t="s">
        <v>90</v>
      </c>
      <c r="CD2" s="143" t="s">
        <v>91</v>
      </c>
      <c r="CE2" s="143" t="s">
        <v>92</v>
      </c>
      <c r="CF2" s="143" t="s">
        <v>93</v>
      </c>
      <c r="CG2" s="143" t="s">
        <v>94</v>
      </c>
      <c r="CH2" s="143" t="s">
        <v>95</v>
      </c>
      <c r="CI2" s="143" t="s">
        <v>96</v>
      </c>
      <c r="CJ2" s="143" t="s">
        <v>97</v>
      </c>
      <c r="CK2" s="143" t="s">
        <v>98</v>
      </c>
      <c r="CL2" s="143" t="s">
        <v>99</v>
      </c>
      <c r="CM2" s="143" t="s">
        <v>100</v>
      </c>
      <c r="CN2" s="143" t="s">
        <v>101</v>
      </c>
      <c r="CO2" s="143" t="s">
        <v>102</v>
      </c>
      <c r="CP2" s="143" t="s">
        <v>103</v>
      </c>
      <c r="CQ2" s="143" t="s">
        <v>104</v>
      </c>
      <c r="CR2" s="143" t="s">
        <v>105</v>
      </c>
      <c r="CS2" s="143" t="s">
        <v>106</v>
      </c>
      <c r="CT2" s="143" t="s">
        <v>107</v>
      </c>
      <c r="CU2" s="143" t="s">
        <v>136</v>
      </c>
      <c r="CV2" s="143" t="s">
        <v>137</v>
      </c>
      <c r="CW2" s="143" t="s">
        <v>110</v>
      </c>
      <c r="CX2" s="143" t="s">
        <v>111</v>
      </c>
      <c r="CY2" s="143" t="s">
        <v>112</v>
      </c>
      <c r="CZ2" s="143" t="s">
        <v>113</v>
      </c>
      <c r="DA2" s="143" t="s">
        <v>114</v>
      </c>
      <c r="DB2" s="143" t="s">
        <v>115</v>
      </c>
      <c r="DC2" s="143" t="s">
        <v>116</v>
      </c>
      <c r="DD2" s="143" t="s">
        <v>117</v>
      </c>
      <c r="DE2" s="143" t="s">
        <v>118</v>
      </c>
      <c r="DF2" s="143" t="s">
        <v>119</v>
      </c>
      <c r="DG2" s="143" t="s">
        <v>120</v>
      </c>
    </row>
    <row r="3" spans="1:111">
      <c r="A3" s="143">
        <v>2010</v>
      </c>
      <c r="B3" s="147">
        <v>507.54</v>
      </c>
      <c r="C3" s="147">
        <v>58.5841894438583</v>
      </c>
      <c r="D3" s="147">
        <v>65.132225284875304</v>
      </c>
      <c r="E3" s="147">
        <v>33.485583054460598</v>
      </c>
      <c r="F3" s="147">
        <v>34.845432290406897</v>
      </c>
      <c r="G3" s="147">
        <v>105.560973587052</v>
      </c>
      <c r="H3" s="147">
        <v>39.564332286951398</v>
      </c>
      <c r="I3" s="147">
        <v>13.5442832195249</v>
      </c>
      <c r="J3" s="147">
        <v>15.7373303173434</v>
      </c>
      <c r="K3" s="147">
        <v>26.436028143332202</v>
      </c>
      <c r="L3" s="147">
        <v>25.4368218342074</v>
      </c>
      <c r="M3" s="147">
        <v>22.756794084265199</v>
      </c>
      <c r="N3" s="147">
        <v>23.357264557423001</v>
      </c>
      <c r="O3" s="143">
        <v>34.452399999999997</v>
      </c>
      <c r="P3" s="143">
        <v>27.989599999999999</v>
      </c>
      <c r="Q3" s="143">
        <v>38.135399999999997</v>
      </c>
      <c r="R3" s="143">
        <v>13.297700000000001</v>
      </c>
      <c r="S3" s="143">
        <v>31.559100000000001</v>
      </c>
      <c r="T3" s="143">
        <v>18.7761</v>
      </c>
      <c r="U3" s="143">
        <v>19.726700000000001</v>
      </c>
      <c r="V3" s="143">
        <v>11.746</v>
      </c>
      <c r="W3" s="143">
        <v>8.4695999999999998</v>
      </c>
      <c r="X3" s="143">
        <v>4.96</v>
      </c>
      <c r="Y3" s="143">
        <v>9.5071999999999992</v>
      </c>
      <c r="Z3" s="143">
        <v>8.0485000000000007</v>
      </c>
      <c r="AA3" s="143">
        <v>0.11515</v>
      </c>
      <c r="AB3" s="143">
        <v>2.0614762999999998</v>
      </c>
      <c r="AC3" s="143">
        <v>3.5061</v>
      </c>
      <c r="AD3" s="143">
        <v>2.7243880000000003</v>
      </c>
      <c r="AE3" s="143">
        <v>2.8172299999999999</v>
      </c>
      <c r="AF3" s="143">
        <v>5.7541589999999996</v>
      </c>
      <c r="AG3" s="143">
        <v>2.9607839999999999</v>
      </c>
      <c r="AH3" s="143">
        <v>3.5084499999999998</v>
      </c>
      <c r="AI3" s="143">
        <v>2.5717470000000002</v>
      </c>
      <c r="AJ3" s="143">
        <v>16.598140000000001</v>
      </c>
      <c r="AK3" s="143">
        <v>5.5672050000000004</v>
      </c>
      <c r="AL3" s="143">
        <v>2.3117749999999999</v>
      </c>
      <c r="AM3" s="143">
        <v>1.4147000000000001</v>
      </c>
      <c r="AN3" s="143">
        <v>1.308948</v>
      </c>
      <c r="AO3" s="143">
        <v>3.9265919999999999</v>
      </c>
      <c r="AP3" s="143">
        <v>1.2987299999999999</v>
      </c>
      <c r="AQ3" s="143">
        <v>36.746033500000003</v>
      </c>
      <c r="AR3" s="143">
        <v>16.81241</v>
      </c>
      <c r="AS3" s="143">
        <v>1.8957759999999999</v>
      </c>
      <c r="AT3" s="143">
        <v>17.182701099999999</v>
      </c>
      <c r="AU3" s="143">
        <v>10.529031383670301</v>
      </c>
      <c r="AV3" s="143">
        <v>5.7528498445619602</v>
      </c>
      <c r="AW3" s="143">
        <v>18.6424998</v>
      </c>
      <c r="AX3" s="143">
        <v>2.6248669999999996</v>
      </c>
      <c r="AY3" s="143">
        <v>14.4845828</v>
      </c>
      <c r="AZ3" s="143">
        <v>10.489036199999999</v>
      </c>
      <c r="BA3" s="143">
        <v>15.0007398</v>
      </c>
      <c r="BB3" s="143">
        <v>19.2834</v>
      </c>
      <c r="BC3" s="143">
        <v>6.29252273</v>
      </c>
      <c r="BD3" s="143">
        <v>1.2184999999999999</v>
      </c>
      <c r="BE3" s="143">
        <v>7.3479999999999999</v>
      </c>
      <c r="BF3" s="143">
        <v>14.0262385</v>
      </c>
      <c r="BG3" s="143">
        <v>3.60425913</v>
      </c>
      <c r="BH3" s="143">
        <v>6.6567873300000002</v>
      </c>
      <c r="BI3" s="143">
        <v>7.3005190100000004</v>
      </c>
      <c r="BJ3" s="143">
        <v>7.6326881999999996</v>
      </c>
      <c r="BK3" s="143">
        <v>7.8624621100000001</v>
      </c>
      <c r="BL3" s="143">
        <v>4.7443754</v>
      </c>
      <c r="BM3" s="143">
        <v>3.66234087</v>
      </c>
      <c r="BN3" s="143">
        <v>31.071580000000001</v>
      </c>
      <c r="BO3" s="143">
        <v>8.7157800000000005</v>
      </c>
      <c r="BP3" s="143">
        <v>6.1090679999999997</v>
      </c>
      <c r="BQ3" s="143">
        <v>9.7056570000000004</v>
      </c>
      <c r="BR3" s="143">
        <v>4.9698149999999996</v>
      </c>
      <c r="BS3" s="143">
        <v>1.7770999999999999</v>
      </c>
      <c r="BT3" s="143">
        <v>10.192399999999999</v>
      </c>
      <c r="BU3" s="143">
        <v>1.6569469999999999</v>
      </c>
      <c r="BV3" s="143">
        <v>4.8672469999999999</v>
      </c>
      <c r="BW3" s="143">
        <v>7.3920269999999997</v>
      </c>
      <c r="BX3" s="143">
        <v>5.2412349999999996</v>
      </c>
      <c r="BY3" s="143">
        <v>4.6119529999999997</v>
      </c>
      <c r="BZ3" s="143">
        <v>4.6378519999999996</v>
      </c>
      <c r="CA3" s="143">
        <v>231.68</v>
      </c>
      <c r="CB3" s="143">
        <v>30.432190990503202</v>
      </c>
      <c r="CC3" s="143">
        <v>3.2648105655747099</v>
      </c>
      <c r="CD3" s="143">
        <v>2.6822571205611898</v>
      </c>
      <c r="CE3" s="143">
        <v>3.70604028590206</v>
      </c>
      <c r="CF3" s="143">
        <v>4.7396928594385503</v>
      </c>
      <c r="CG3" s="143">
        <v>4.8358549989782196</v>
      </c>
      <c r="CH3" s="143">
        <v>1.6372366422967399</v>
      </c>
      <c r="CI3" s="143">
        <v>2.5281703392031698</v>
      </c>
      <c r="CJ3" s="143">
        <v>3.3605076544664101</v>
      </c>
      <c r="CK3" s="143">
        <v>3.78272197052154</v>
      </c>
      <c r="CL3" s="143">
        <v>4.1670088226206703</v>
      </c>
      <c r="CM3" s="143">
        <v>2.80048332973193</v>
      </c>
      <c r="CN3" s="143">
        <v>4.1742946161054002</v>
      </c>
      <c r="CO3" s="143">
        <v>2.7430754108557598</v>
      </c>
      <c r="CP3" s="143">
        <v>4.0935824925369202</v>
      </c>
      <c r="CQ3" s="143">
        <v>1.5331686417417201</v>
      </c>
      <c r="CR3" s="143">
        <v>5.0563000000000002</v>
      </c>
      <c r="CS3" s="143">
        <v>1.80269132838271</v>
      </c>
      <c r="CT3" s="143">
        <v>29.129787817714305</v>
      </c>
      <c r="CU3" s="143">
        <v>13.815457543504932</v>
      </c>
      <c r="CV3" s="143">
        <v>10.1107422695606</v>
      </c>
      <c r="CW3" s="143">
        <v>3.7644996477202599</v>
      </c>
      <c r="CX3" s="143">
        <v>5.21229604942517</v>
      </c>
      <c r="CY3" s="143">
        <v>0.79120000000000001</v>
      </c>
      <c r="CZ3" s="143">
        <v>3.4059433792740599</v>
      </c>
      <c r="DA3" s="143">
        <v>2.9788275354768299</v>
      </c>
      <c r="DB3" s="143">
        <v>11.021674774801399</v>
      </c>
      <c r="DC3" s="143">
        <v>8.8183642657360899</v>
      </c>
      <c r="DD3" s="143">
        <v>2.2192600679680847</v>
      </c>
      <c r="DE3" s="143">
        <v>6.8135744519964545</v>
      </c>
      <c r="DF3" s="143">
        <v>3.3318872355589551</v>
      </c>
      <c r="DG3" s="143">
        <v>4.8779182933231358</v>
      </c>
    </row>
    <row r="4" spans="1:111">
      <c r="A4" s="143">
        <v>2011</v>
      </c>
      <c r="B4" s="147">
        <v>557.91999999999996</v>
      </c>
      <c r="C4" s="147">
        <v>72.453883181157295</v>
      </c>
      <c r="D4" s="147">
        <v>81.114955995398205</v>
      </c>
      <c r="E4" s="147">
        <v>41.872914611026701</v>
      </c>
      <c r="F4" s="147">
        <v>42.2188246288177</v>
      </c>
      <c r="G4" s="147">
        <v>126.350177285832</v>
      </c>
      <c r="H4" s="147">
        <v>48.104600299636303</v>
      </c>
      <c r="I4" s="147">
        <v>16.6296182104502</v>
      </c>
      <c r="J4" s="147">
        <v>19.924605660083401</v>
      </c>
      <c r="K4" s="147">
        <v>32.673170061514099</v>
      </c>
      <c r="L4" s="147">
        <v>14.1608</v>
      </c>
      <c r="M4" s="147">
        <v>27.251319380473198</v>
      </c>
      <c r="N4" s="147">
        <v>28.561863265191999</v>
      </c>
      <c r="O4" s="147">
        <v>35.636600000000001</v>
      </c>
      <c r="P4" s="143">
        <v>26.260899999999999</v>
      </c>
      <c r="Q4" s="143">
        <v>50.490499999999997</v>
      </c>
      <c r="R4" s="143">
        <v>24.883900000000001</v>
      </c>
      <c r="S4" s="143">
        <v>17.674199999999999</v>
      </c>
      <c r="T4" s="143">
        <v>23.884</v>
      </c>
      <c r="U4" s="143">
        <v>23.4908</v>
      </c>
      <c r="V4" s="143">
        <v>10.710699999999999</v>
      </c>
      <c r="W4" s="143">
        <v>10.174300000000001</v>
      </c>
      <c r="X4" s="143">
        <v>11.3605</v>
      </c>
      <c r="Y4" s="143">
        <v>11.9099</v>
      </c>
      <c r="Z4" s="143">
        <v>7.1558999999999999</v>
      </c>
      <c r="AA4" s="143">
        <v>6.1339999999999999E-2</v>
      </c>
      <c r="AB4" s="143">
        <v>3.4553972000000002</v>
      </c>
      <c r="AC4" s="143">
        <v>3.9020480000000002</v>
      </c>
      <c r="AD4" s="143">
        <v>8.165E-2</v>
      </c>
      <c r="AE4" s="143">
        <v>4.858428</v>
      </c>
      <c r="AF4" s="143">
        <v>6.5580820000000006</v>
      </c>
      <c r="AG4" s="143">
        <v>4.4181910000000002</v>
      </c>
      <c r="AH4" s="143">
        <v>5.2958639999999999</v>
      </c>
      <c r="AI4" s="143">
        <v>5.1127330000000004</v>
      </c>
      <c r="AJ4" s="143">
        <v>20.848329999999997</v>
      </c>
      <c r="AK4" s="143">
        <v>10.32559</v>
      </c>
      <c r="AL4" s="143">
        <v>4.1806369999999999</v>
      </c>
      <c r="AM4" s="143">
        <v>3.6078919999999997</v>
      </c>
      <c r="AN4" s="143">
        <v>2.3194349999999999</v>
      </c>
      <c r="AO4" s="143">
        <v>7.5702169999999995</v>
      </c>
      <c r="AP4" s="143">
        <v>2.3587889999999998</v>
      </c>
      <c r="AQ4" s="143">
        <v>55.909952099999998</v>
      </c>
      <c r="AR4" s="143">
        <v>3.1706380000000003</v>
      </c>
      <c r="AS4" s="143">
        <v>3.6952690000000001</v>
      </c>
      <c r="AT4" s="143">
        <v>26.124663099999999</v>
      </c>
      <c r="AU4" s="143">
        <v>16.227443151291499</v>
      </c>
      <c r="AV4" s="143">
        <v>8.9047784513298804</v>
      </c>
      <c r="AW4" s="143">
        <v>27.779586200000001</v>
      </c>
      <c r="AX4" s="143">
        <v>4.9355960000000003</v>
      </c>
      <c r="AY4" s="143">
        <v>22.414549699999998</v>
      </c>
      <c r="AZ4" s="143">
        <v>15.439087199999999</v>
      </c>
      <c r="BA4" s="143">
        <v>23.092404800000001</v>
      </c>
      <c r="BB4" s="143">
        <v>8.6697000000000006</v>
      </c>
      <c r="BC4" s="143">
        <v>12.149717600000001</v>
      </c>
      <c r="BD4" s="143">
        <v>1.3128</v>
      </c>
      <c r="BE4" s="143">
        <v>9.9817</v>
      </c>
      <c r="BF4" s="143">
        <v>27.977310899999999</v>
      </c>
      <c r="BG4" s="143">
        <v>6.4410718200000003</v>
      </c>
      <c r="BH4" s="143">
        <v>12.367923299999999</v>
      </c>
      <c r="BI4" s="143">
        <v>12.5722206</v>
      </c>
      <c r="BJ4" s="143">
        <v>13.6869988</v>
      </c>
      <c r="BK4" s="143">
        <v>13.71311</v>
      </c>
      <c r="BL4" s="143">
        <v>8.5551615200000004</v>
      </c>
      <c r="BM4" s="143">
        <v>6.7966566669999997</v>
      </c>
      <c r="BN4" s="143">
        <v>37.848709999999997</v>
      </c>
      <c r="BO4" s="143">
        <v>10.536060000000001</v>
      </c>
      <c r="BP4" s="143">
        <v>7.5715880000000002</v>
      </c>
      <c r="BQ4" s="143">
        <v>11.681290000000001</v>
      </c>
      <c r="BR4" s="143">
        <v>6.1106020000000001</v>
      </c>
      <c r="BS4" s="143">
        <v>1.8283</v>
      </c>
      <c r="BT4" s="143">
        <v>12.19918</v>
      </c>
      <c r="BU4" s="143">
        <v>2.0074329999999998</v>
      </c>
      <c r="BV4" s="143">
        <v>5.9516450000000001</v>
      </c>
      <c r="BW4" s="143">
        <v>9.0684749999999994</v>
      </c>
      <c r="BX4" s="143">
        <v>6.3676269999999997</v>
      </c>
      <c r="BY4" s="143">
        <v>5.6956980000000001</v>
      </c>
      <c r="BZ4" s="143">
        <v>5.706677</v>
      </c>
      <c r="CA4" s="143">
        <v>259.2</v>
      </c>
      <c r="CB4" s="143">
        <v>37.903529841569501</v>
      </c>
      <c r="CC4" s="143">
        <v>3.8536070655037098</v>
      </c>
      <c r="CD4" s="143">
        <v>3.09386661871932</v>
      </c>
      <c r="CE4" s="143">
        <v>4.5803220496825103</v>
      </c>
      <c r="CF4" s="143">
        <v>5.7300209666393798</v>
      </c>
      <c r="CG4" s="143">
        <v>5.8507187120057296</v>
      </c>
      <c r="CH4" s="143">
        <v>2.0245640622929102</v>
      </c>
      <c r="CI4" s="143">
        <v>3.0257516020953101</v>
      </c>
      <c r="CJ4" s="143">
        <v>4.0321509727151401</v>
      </c>
      <c r="CK4" s="143">
        <v>4.56824711491734</v>
      </c>
      <c r="CL4" s="143">
        <v>5.0646610997075197</v>
      </c>
      <c r="CM4" s="143">
        <v>3.3465114076520401</v>
      </c>
      <c r="CN4" s="143">
        <v>0.83609999999999995</v>
      </c>
      <c r="CO4" s="143">
        <v>3.3063132273867999</v>
      </c>
      <c r="CP4" s="143">
        <v>4.9392675463769402</v>
      </c>
      <c r="CQ4" s="143">
        <v>1.8474134167851499</v>
      </c>
      <c r="CR4" s="143">
        <v>6.7648999999999999</v>
      </c>
      <c r="CS4" s="143">
        <v>2.1600200612611302</v>
      </c>
      <c r="CT4" s="143">
        <v>31.41216080847369</v>
      </c>
      <c r="CU4" s="143">
        <v>15.144604498730985</v>
      </c>
      <c r="CV4" s="143">
        <v>10.971692643070099</v>
      </c>
      <c r="CW4" s="143">
        <v>4.2779861663129601</v>
      </c>
      <c r="CX4" s="143">
        <v>5.8207633330638098</v>
      </c>
      <c r="CY4" s="143">
        <v>0.88890000000000002</v>
      </c>
      <c r="CZ4" s="143">
        <v>3.7699617751726602</v>
      </c>
      <c r="DA4" s="143">
        <v>3.4100197393084</v>
      </c>
      <c r="DB4" s="143">
        <v>15.94628743984398</v>
      </c>
      <c r="DC4" s="143">
        <v>12.930035000631374</v>
      </c>
      <c r="DD4" s="143">
        <v>3.2922909387145198</v>
      </c>
      <c r="DE4" s="143">
        <v>8.5075077767878433</v>
      </c>
      <c r="DF4" s="143">
        <v>4.124320740322422</v>
      </c>
      <c r="DG4" s="143">
        <v>7.0775223461198493</v>
      </c>
    </row>
    <row r="5" spans="1:111">
      <c r="A5" s="143">
        <v>2012</v>
      </c>
      <c r="B5" s="143">
        <v>570.49</v>
      </c>
      <c r="C5" s="147">
        <v>89.403273365272398</v>
      </c>
      <c r="D5" s="147">
        <v>91.1142418557844</v>
      </c>
      <c r="E5" s="147">
        <v>49.682937351215799</v>
      </c>
      <c r="F5" s="147">
        <v>49.4316086463948</v>
      </c>
      <c r="G5" s="143">
        <v>445</v>
      </c>
      <c r="H5" s="147">
        <v>56.656635926611202</v>
      </c>
      <c r="I5" s="147">
        <v>19.807124680085899</v>
      </c>
      <c r="J5" s="147">
        <v>23.688158691532799</v>
      </c>
      <c r="K5" s="147">
        <v>38.509700081486898</v>
      </c>
      <c r="L5" s="143">
        <v>7.6459000000000001</v>
      </c>
      <c r="M5" s="147">
        <v>32.955751731036798</v>
      </c>
      <c r="N5" s="143">
        <v>41410</v>
      </c>
      <c r="O5" s="143">
        <v>48.597799999999999</v>
      </c>
      <c r="P5" s="143">
        <v>37.757599999999996</v>
      </c>
      <c r="Q5" s="143">
        <v>49.311199999999999</v>
      </c>
      <c r="R5" s="143">
        <v>68.074100000000001</v>
      </c>
      <c r="S5" s="143">
        <v>24.813099999999999</v>
      </c>
      <c r="T5" s="143">
        <v>20.821200000000001</v>
      </c>
      <c r="U5" s="143">
        <v>30.990500000000001</v>
      </c>
      <c r="V5" s="143">
        <v>14.3056</v>
      </c>
      <c r="W5" s="143">
        <v>15.8505</v>
      </c>
      <c r="X5" s="143">
        <v>5.3037999999999998</v>
      </c>
      <c r="Y5" s="143">
        <v>17.148099999999999</v>
      </c>
      <c r="Z5" s="143">
        <v>11.201000000000001</v>
      </c>
      <c r="AA5" s="143">
        <v>2.0575000000000001</v>
      </c>
      <c r="AB5" s="143">
        <v>4.7696955999999995</v>
      </c>
      <c r="AC5" s="143">
        <v>5.5007459999999995</v>
      </c>
      <c r="AD5" s="143">
        <v>0.20515999999999998</v>
      </c>
      <c r="AE5" s="143">
        <v>6.8425539999999998</v>
      </c>
      <c r="AF5" s="143">
        <v>11.33727</v>
      </c>
      <c r="AG5" s="143">
        <v>6.0088910000000002</v>
      </c>
      <c r="AH5" s="143">
        <v>7.4614600000000006</v>
      </c>
      <c r="AI5" s="143">
        <v>7.0575419999999998</v>
      </c>
      <c r="AJ5" s="143">
        <v>14.778170000000001</v>
      </c>
      <c r="AK5" s="143">
        <v>14.401400000000001</v>
      </c>
      <c r="AL5" s="143">
        <v>5.8221120000000006</v>
      </c>
      <c r="AM5" s="143">
        <v>4.7755369999999999</v>
      </c>
      <c r="AN5" s="143">
        <v>3.208672</v>
      </c>
      <c r="AO5" s="143">
        <v>10.45115</v>
      </c>
      <c r="AP5" s="143">
        <v>3.2663199999999999</v>
      </c>
      <c r="AQ5" s="143">
        <v>74.098779100000002</v>
      </c>
      <c r="AR5" s="143">
        <v>4.6227540000000005</v>
      </c>
      <c r="AS5" s="143">
        <v>5.393961</v>
      </c>
      <c r="AT5" s="143">
        <v>35.0698133</v>
      </c>
      <c r="AU5" s="143">
        <v>20.4912610233383</v>
      </c>
      <c r="AV5" s="143">
        <v>11.8993536559676</v>
      </c>
      <c r="AW5" s="143">
        <v>37.252631999999998</v>
      </c>
      <c r="AX5" s="143">
        <v>7.4042059999999994</v>
      </c>
      <c r="AY5" s="143">
        <v>30.809871900000001</v>
      </c>
      <c r="AZ5" s="143">
        <v>20.3746206</v>
      </c>
      <c r="BA5" s="143">
        <v>31.249201500000002</v>
      </c>
      <c r="BB5" s="143">
        <v>101.5596</v>
      </c>
      <c r="BC5" s="143">
        <v>13.2084989</v>
      </c>
      <c r="BD5" s="143">
        <v>0.62580000000000002</v>
      </c>
      <c r="BE5" s="143">
        <v>6.3611000000000004</v>
      </c>
      <c r="BF5" s="143">
        <v>31.7470924</v>
      </c>
      <c r="BG5" s="143">
        <v>7.1107264399999996</v>
      </c>
      <c r="BH5" s="143">
        <v>13.770743599999999</v>
      </c>
      <c r="BI5" s="143">
        <v>14.023252400000001</v>
      </c>
      <c r="BJ5" s="143">
        <v>15.175657299999999</v>
      </c>
      <c r="BK5" s="143">
        <v>15.136321799999999</v>
      </c>
      <c r="BL5" s="143">
        <v>9.8110488900000004</v>
      </c>
      <c r="BM5" s="143">
        <v>7.4873326670000004</v>
      </c>
      <c r="BN5" s="143">
        <v>57.448250000000002</v>
      </c>
      <c r="BO5" s="143">
        <v>15.81034</v>
      </c>
      <c r="BP5" s="143">
        <v>11.51126</v>
      </c>
      <c r="BQ5" s="143">
        <v>17.573129999999999</v>
      </c>
      <c r="BR5" s="143">
        <v>9.2314349999999994</v>
      </c>
      <c r="BS5" s="143">
        <v>19.747399999999999</v>
      </c>
      <c r="BT5" s="143">
        <v>18.29842</v>
      </c>
      <c r="BU5" s="143">
        <v>3.0429149999999998</v>
      </c>
      <c r="BV5" s="143">
        <v>9.1584570000000003</v>
      </c>
      <c r="BW5" s="143">
        <v>13.61965</v>
      </c>
      <c r="BX5" s="143">
        <v>9.5114090000000004</v>
      </c>
      <c r="BY5" s="143">
        <v>8.9860199999999999</v>
      </c>
      <c r="BZ5" s="143">
        <v>9.0002030000000008</v>
      </c>
      <c r="CA5" s="143">
        <v>186.9</v>
      </c>
      <c r="CB5" s="143">
        <v>57.0781376068716</v>
      </c>
      <c r="CC5" s="143">
        <v>5.5094216076055904</v>
      </c>
      <c r="CD5" s="143">
        <v>4.1545806690045</v>
      </c>
      <c r="CE5" s="143">
        <v>6.6444154339801003</v>
      </c>
      <c r="CF5" s="143">
        <v>8.1750678433527408</v>
      </c>
      <c r="CG5" s="143">
        <v>8.3751154716769793</v>
      </c>
      <c r="CH5" s="143">
        <v>2.9838947963980198</v>
      </c>
      <c r="CI5" s="143">
        <v>4.3350274704555298</v>
      </c>
      <c r="CJ5" s="143">
        <v>5.8129033290918404</v>
      </c>
      <c r="CK5" s="143">
        <v>6.5507817542546896</v>
      </c>
      <c r="CL5" s="143">
        <v>7.1716511892656296</v>
      </c>
      <c r="CM5" s="143">
        <v>4.8769638458959603</v>
      </c>
      <c r="CN5" s="143">
        <v>1.7345999999999999</v>
      </c>
      <c r="CO5" s="143">
        <v>4.7690268600738799</v>
      </c>
      <c r="CP5" s="143">
        <v>6.9876947803001501</v>
      </c>
      <c r="CQ5" s="143">
        <v>2.6737249549313802</v>
      </c>
      <c r="CR5" s="143">
        <v>9.1744000000000003</v>
      </c>
      <c r="CS5" s="143">
        <v>3.1125583322583301</v>
      </c>
      <c r="CT5" s="143">
        <v>35.925108156061924</v>
      </c>
      <c r="CU5" s="143">
        <v>16.705054792162844</v>
      </c>
      <c r="CV5" s="143">
        <v>11.9327614871605</v>
      </c>
      <c r="CW5" s="143">
        <v>4.9467910166264302</v>
      </c>
      <c r="CX5" s="143">
        <v>6.6287154006482503</v>
      </c>
      <c r="CY5" s="143">
        <v>2.5321788276342501</v>
      </c>
      <c r="CZ5" s="143">
        <v>4.3767894973502797</v>
      </c>
      <c r="DA5" s="143">
        <v>4.2113102269993199</v>
      </c>
      <c r="DB5" s="143">
        <v>13.240580016840195</v>
      </c>
      <c r="DC5" s="143">
        <v>10.465387043070137</v>
      </c>
      <c r="DD5" s="143">
        <v>2.7458929292301835</v>
      </c>
      <c r="DE5" s="143">
        <v>6.836861615476872</v>
      </c>
      <c r="DF5" s="143">
        <v>3.4568072002593486</v>
      </c>
      <c r="DG5" s="143">
        <v>5.7520209640924707</v>
      </c>
    </row>
    <row r="6" spans="1:111">
      <c r="A6" s="143">
        <v>2013</v>
      </c>
      <c r="B6" s="143">
        <v>607.88</v>
      </c>
      <c r="C6" s="147">
        <v>121.715627670098</v>
      </c>
      <c r="D6" s="147">
        <v>117.564569723608</v>
      </c>
      <c r="E6" s="147">
        <v>67.818822124769298</v>
      </c>
      <c r="F6" s="147">
        <v>67.207979489602295</v>
      </c>
      <c r="G6" s="143">
        <v>494</v>
      </c>
      <c r="H6" s="147">
        <v>77.715957243719899</v>
      </c>
      <c r="I6" s="147">
        <v>27.150804700501599</v>
      </c>
      <c r="J6" s="147">
        <v>33.176845228958499</v>
      </c>
      <c r="K6" s="147">
        <v>52.350624041586897</v>
      </c>
      <c r="L6" s="143">
        <v>2.5739999999999998</v>
      </c>
      <c r="M6" s="147">
        <v>44.8701397368567</v>
      </c>
      <c r="N6" s="147">
        <v>46.177625017670699</v>
      </c>
      <c r="O6" s="143">
        <v>51.183199999999999</v>
      </c>
      <c r="P6" s="143">
        <v>40.1111</v>
      </c>
      <c r="Q6" s="143">
        <v>56.307200000000002</v>
      </c>
      <c r="R6" s="143">
        <v>49.277999999999999</v>
      </c>
      <c r="S6" s="143">
        <v>33.054299999999998</v>
      </c>
      <c r="T6" s="143">
        <v>25.649000000000001</v>
      </c>
      <c r="U6" s="143">
        <v>40.2851</v>
      </c>
      <c r="V6" s="143">
        <v>19.078600000000002</v>
      </c>
      <c r="W6" s="143">
        <v>10.122199999999999</v>
      </c>
      <c r="X6" s="143">
        <v>8.2383000000000006</v>
      </c>
      <c r="Y6" s="143">
        <v>39.567700000000002</v>
      </c>
      <c r="Z6" s="143">
        <v>13.532400000000001</v>
      </c>
      <c r="AA6" s="143">
        <v>2.5799799999999999</v>
      </c>
      <c r="AB6" s="143">
        <v>8.4129956000000004</v>
      </c>
      <c r="AC6" s="143">
        <v>9.6583490000000012</v>
      </c>
      <c r="AD6" s="143">
        <v>8.0149999999999999E-2</v>
      </c>
      <c r="AE6" s="143">
        <v>12.32809</v>
      </c>
      <c r="AF6" s="143">
        <v>10.9754</v>
      </c>
      <c r="AG6" s="143">
        <v>9.6512820000000001</v>
      </c>
      <c r="AH6" s="143">
        <v>13.10183</v>
      </c>
      <c r="AI6" s="143">
        <v>12.01525</v>
      </c>
      <c r="AJ6" s="143">
        <v>16.80415</v>
      </c>
      <c r="AK6" s="143">
        <v>24.74699</v>
      </c>
      <c r="AL6" s="143">
        <v>9.9943929999999988</v>
      </c>
      <c r="AM6" s="143">
        <v>3.7783000000000002</v>
      </c>
      <c r="AN6" s="143">
        <v>5.570697</v>
      </c>
      <c r="AO6" s="143">
        <v>16.704439999999998</v>
      </c>
      <c r="AP6" s="143">
        <v>5.546551</v>
      </c>
      <c r="AQ6" s="143">
        <v>55.895999199999999</v>
      </c>
      <c r="AR6" s="143">
        <v>3.7941839999999996</v>
      </c>
      <c r="AS6" s="143">
        <v>4.4525940000000004</v>
      </c>
      <c r="AT6" s="143">
        <v>26.8373782</v>
      </c>
      <c r="AU6" s="143">
        <v>14.159731334350599</v>
      </c>
      <c r="AV6" s="143">
        <v>9.2737719971398906</v>
      </c>
      <c r="AW6" s="143">
        <v>28.0367186</v>
      </c>
      <c r="AX6" s="143">
        <v>6.2684230000000003</v>
      </c>
      <c r="AY6" s="143">
        <v>23.240697300000001</v>
      </c>
      <c r="AZ6" s="143">
        <v>15.760653400000001</v>
      </c>
      <c r="BA6" s="143">
        <v>23.479292000000001</v>
      </c>
      <c r="BB6" s="143">
        <v>90.049449999999993</v>
      </c>
      <c r="BC6" s="143">
        <v>11.361849599999999</v>
      </c>
      <c r="BD6" s="143">
        <v>0.39419999999999999</v>
      </c>
      <c r="BE6" s="143">
        <v>1.746</v>
      </c>
      <c r="BF6" s="143">
        <v>27.996175399999998</v>
      </c>
      <c r="BG6" s="143">
        <v>6.2771077999999996</v>
      </c>
      <c r="BH6" s="143">
        <v>11.964549099999999</v>
      </c>
      <c r="BI6" s="143">
        <v>12.3258902</v>
      </c>
      <c r="BJ6" s="143">
        <v>13.280976799999999</v>
      </c>
      <c r="BK6" s="143">
        <v>13.2572986</v>
      </c>
      <c r="BL6" s="143">
        <v>8.6764644499999992</v>
      </c>
      <c r="BM6" s="143">
        <v>6.5855211809999998</v>
      </c>
      <c r="BN6" s="143">
        <v>71.196470000000005</v>
      </c>
      <c r="BO6" s="143">
        <v>19.40305</v>
      </c>
      <c r="BP6" s="143">
        <v>14.363049999999999</v>
      </c>
      <c r="BQ6" s="143">
        <v>21.592849999999999</v>
      </c>
      <c r="BR6" s="143">
        <v>11.2475</v>
      </c>
      <c r="BS6" s="143">
        <v>24.241099999999999</v>
      </c>
      <c r="BT6" s="143">
        <v>22.543379999999999</v>
      </c>
      <c r="BU6" s="143">
        <v>3.6393840000000002</v>
      </c>
      <c r="BV6" s="143">
        <v>11.17873</v>
      </c>
      <c r="BW6" s="143">
        <v>16.776299999999999</v>
      </c>
      <c r="BX6" s="143">
        <v>11.699479999999999</v>
      </c>
      <c r="BY6" s="143">
        <v>11.12438</v>
      </c>
      <c r="BZ6" s="143">
        <v>11.12936</v>
      </c>
      <c r="CA6" s="143">
        <v>173.3</v>
      </c>
      <c r="CB6" s="143">
        <v>40.832144463702001</v>
      </c>
      <c r="CC6" s="143">
        <v>3.9462699736115301</v>
      </c>
      <c r="CD6" s="143">
        <v>2.8184309665152201</v>
      </c>
      <c r="CE6" s="143">
        <v>4.99711659982193</v>
      </c>
      <c r="CF6" s="143">
        <v>6.0653750832136</v>
      </c>
      <c r="CG6" s="143">
        <v>6.3529947687116204</v>
      </c>
      <c r="CH6" s="143">
        <v>2.2477713892194799</v>
      </c>
      <c r="CI6" s="143">
        <v>3.0532966132580799</v>
      </c>
      <c r="CJ6" s="143">
        <v>3.9537877481761501</v>
      </c>
      <c r="CK6" s="143">
        <v>4.7393519845776604</v>
      </c>
      <c r="CL6" s="143">
        <v>5.5463461990484202</v>
      </c>
      <c r="CM6" s="143">
        <v>3.5475686880811601</v>
      </c>
      <c r="CN6" s="143">
        <v>5.5885148655717902</v>
      </c>
      <c r="CO6" s="143">
        <v>3.4171741844259098</v>
      </c>
      <c r="CP6" s="143">
        <v>5.0082204392650702</v>
      </c>
      <c r="CQ6" s="143">
        <v>1.85330425258183</v>
      </c>
      <c r="CR6" s="143">
        <v>9.5665999999999993</v>
      </c>
      <c r="CS6" s="143">
        <v>2.1927274536141801</v>
      </c>
      <c r="CT6" s="143">
        <v>52.486039565052643</v>
      </c>
      <c r="CU6" s="143">
        <v>24.341783764480965</v>
      </c>
      <c r="CV6" s="143">
        <v>16.942615469542599</v>
      </c>
      <c r="CW6" s="143">
        <v>7.4037002797560403</v>
      </c>
      <c r="CX6" s="143">
        <v>9.7539869914997208</v>
      </c>
      <c r="CY6" s="143">
        <v>2.8605999999999998</v>
      </c>
      <c r="CZ6" s="143">
        <v>6.5373381539531499</v>
      </c>
      <c r="DA6" s="143">
        <v>6.3945706430802502</v>
      </c>
      <c r="DB6" s="143">
        <v>21.258316704820153</v>
      </c>
      <c r="DC6" s="143">
        <v>8.9920369750404738</v>
      </c>
      <c r="DD6" s="143">
        <v>16.153780405207272</v>
      </c>
      <c r="DE6" s="143">
        <v>4.3747634515064675</v>
      </c>
      <c r="DF6" s="143">
        <v>10.621207202507534</v>
      </c>
      <c r="DG6" s="143">
        <v>5.4559159626136902</v>
      </c>
    </row>
    <row r="7" spans="1:111">
      <c r="A7" s="143">
        <v>2014</v>
      </c>
      <c r="B7" s="147">
        <v>699.89</v>
      </c>
      <c r="C7" s="147">
        <v>121.651019404289</v>
      </c>
      <c r="D7" s="147">
        <v>113.54095144400399</v>
      </c>
      <c r="E7" s="147">
        <v>68.188438653343994</v>
      </c>
      <c r="F7" s="147">
        <v>67.798331711411805</v>
      </c>
      <c r="G7" s="147">
        <v>537</v>
      </c>
      <c r="H7" s="147">
        <v>78.084006527173699</v>
      </c>
      <c r="I7" s="147">
        <v>26.992221933777799</v>
      </c>
      <c r="J7" s="147">
        <v>33.664789278998398</v>
      </c>
      <c r="K7" s="147">
        <v>52.685762644779501</v>
      </c>
      <c r="L7" s="147">
        <v>9.1913999999999998</v>
      </c>
      <c r="M7" s="147">
        <v>44.909567547748701</v>
      </c>
      <c r="N7" s="147">
        <v>46.491864123851499</v>
      </c>
      <c r="O7" s="147">
        <v>26.460171484074401</v>
      </c>
      <c r="P7" s="143">
        <v>41.704700000000003</v>
      </c>
      <c r="Q7" s="143">
        <v>94.929100000000005</v>
      </c>
      <c r="R7" s="143">
        <v>57.453800000000001</v>
      </c>
      <c r="S7" s="143">
        <v>48.6233</v>
      </c>
      <c r="T7" s="143">
        <v>31.263999999999999</v>
      </c>
      <c r="U7" s="143">
        <v>52.7333</v>
      </c>
      <c r="V7" s="143">
        <v>40.085999999999999</v>
      </c>
      <c r="W7" s="143">
        <v>15.456099999999999</v>
      </c>
      <c r="X7" s="143">
        <v>19.204499999999999</v>
      </c>
      <c r="Y7" s="143">
        <v>39.924399999999999</v>
      </c>
      <c r="Z7" s="143">
        <v>11.2479</v>
      </c>
      <c r="AA7" s="143">
        <v>0.83694999999999997</v>
      </c>
      <c r="AB7" s="143">
        <v>7.5814138000000009</v>
      </c>
      <c r="AC7" s="143">
        <v>8.8188680000000002</v>
      </c>
      <c r="AD7" s="143">
        <v>0.10795999999999999</v>
      </c>
      <c r="AE7" s="143">
        <v>11.489189999999999</v>
      </c>
      <c r="AF7" s="143">
        <v>12.17052</v>
      </c>
      <c r="AG7" s="143">
        <v>7.8776279999999996</v>
      </c>
      <c r="AH7" s="143">
        <v>12.11994</v>
      </c>
      <c r="AI7" s="143">
        <v>10.93648</v>
      </c>
      <c r="AJ7" s="143">
        <v>22.51679</v>
      </c>
      <c r="AK7" s="143">
        <v>23.049939999999999</v>
      </c>
      <c r="AL7" s="143">
        <v>9.1581969999999995</v>
      </c>
      <c r="AM7" s="143">
        <v>1.3226</v>
      </c>
      <c r="AN7" s="143">
        <v>5.1614969999999998</v>
      </c>
      <c r="AO7" s="143">
        <v>15.412729999999998</v>
      </c>
      <c r="AP7" s="143">
        <v>5.0616949999999994</v>
      </c>
      <c r="AQ7" s="143">
        <v>54.014799500000002</v>
      </c>
      <c r="AR7" s="143">
        <v>3.9730180000000002</v>
      </c>
      <c r="AS7" s="143">
        <v>4.6551279999999995</v>
      </c>
      <c r="AT7" s="143">
        <v>26.211894999999998</v>
      </c>
      <c r="AU7" s="143">
        <v>13.2833980105669</v>
      </c>
      <c r="AV7" s="143">
        <v>8.9559320253411805</v>
      </c>
      <c r="AW7" s="143">
        <v>27.148917699999998</v>
      </c>
      <c r="AX7" s="143">
        <v>6.6849889999999998</v>
      </c>
      <c r="AY7" s="143">
        <v>22.4277254</v>
      </c>
      <c r="AZ7" s="143">
        <v>15.2675939</v>
      </c>
      <c r="BA7" s="143">
        <v>22.829011999999999</v>
      </c>
      <c r="BB7" s="143">
        <v>113.0138</v>
      </c>
      <c r="BC7" s="143">
        <v>13.676391499999999</v>
      </c>
      <c r="BD7" s="143">
        <v>0.2505</v>
      </c>
      <c r="BE7" s="143">
        <v>2.7441</v>
      </c>
      <c r="BF7" s="143">
        <v>35.120950000000001</v>
      </c>
      <c r="BG7" s="143">
        <v>7.7064383000000003</v>
      </c>
      <c r="BH7" s="143">
        <v>14.7092814</v>
      </c>
      <c r="BI7" s="143">
        <v>15.204570199999999</v>
      </c>
      <c r="BJ7" s="143">
        <v>16.616137800000001</v>
      </c>
      <c r="BK7" s="143">
        <v>16.578651600000001</v>
      </c>
      <c r="BL7" s="143">
        <v>10.8221676</v>
      </c>
      <c r="BM7" s="143">
        <v>8.119571809</v>
      </c>
      <c r="BN7" s="143">
        <v>64.562240000000003</v>
      </c>
      <c r="BO7" s="143">
        <v>17.83042</v>
      </c>
      <c r="BP7" s="143">
        <v>12.958640000000001</v>
      </c>
      <c r="BQ7" s="143">
        <v>19.773849999999999</v>
      </c>
      <c r="BR7" s="143">
        <v>10.4095</v>
      </c>
      <c r="BS7" s="143">
        <v>22.024629999999998</v>
      </c>
      <c r="BT7" s="143">
        <v>20.744160000000001</v>
      </c>
      <c r="BU7" s="143">
        <v>3.3830610000000001</v>
      </c>
      <c r="BV7" s="143">
        <v>10.339700000000001</v>
      </c>
      <c r="BW7" s="143">
        <v>15.45059</v>
      </c>
      <c r="BX7" s="143">
        <v>10.73822</v>
      </c>
      <c r="BY7" s="143">
        <v>9.7463700000000006</v>
      </c>
      <c r="BZ7" s="143">
        <v>9.9907640000000004</v>
      </c>
      <c r="CA7" s="143">
        <v>168.43989999999999</v>
      </c>
      <c r="CB7" s="143">
        <v>56.3119481026865</v>
      </c>
      <c r="CC7" s="143">
        <v>5.1165820850466197</v>
      </c>
      <c r="CD7" s="143">
        <v>3.7243747039250201</v>
      </c>
      <c r="CE7" s="143">
        <v>6.94702467558814</v>
      </c>
      <c r="CF7" s="143">
        <v>7.9578604319053499</v>
      </c>
      <c r="CG7" s="143">
        <v>8.7553627017184699</v>
      </c>
      <c r="CH7" s="143">
        <v>3.0581420463523101</v>
      </c>
      <c r="CI7" s="143">
        <v>4.3937573977037401</v>
      </c>
      <c r="CJ7" s="143">
        <v>5.2891280337796802</v>
      </c>
      <c r="CK7" s="143">
        <v>6.4945599922720696</v>
      </c>
      <c r="CL7" s="143">
        <v>7.5584575653699604</v>
      </c>
      <c r="CM7" s="143">
        <v>4.8901053440277797</v>
      </c>
      <c r="CN7" s="143">
        <v>7.6652872415292004</v>
      </c>
      <c r="CO7" s="143">
        <v>4.5537575125818002</v>
      </c>
      <c r="CP7" s="143">
        <v>6.9090069972396604</v>
      </c>
      <c r="CQ7" s="143">
        <v>2.5840615973466798</v>
      </c>
      <c r="CR7" s="143">
        <v>9.9331999999999994</v>
      </c>
      <c r="CS7" s="143">
        <v>2.9169878377412899</v>
      </c>
      <c r="CT7" s="143">
        <v>40.192889012331172</v>
      </c>
      <c r="CU7" s="143">
        <v>16.761984524610714</v>
      </c>
      <c r="CV7" s="143">
        <v>12.824629584130101</v>
      </c>
      <c r="CW7" s="143">
        <v>5.84803238935595</v>
      </c>
      <c r="CX7" s="143">
        <v>7.2474046853468099</v>
      </c>
      <c r="CY7" s="143">
        <v>3.462526</v>
      </c>
      <c r="CZ7" s="143">
        <v>5.1629544960884299</v>
      </c>
      <c r="DA7" s="143">
        <v>5.0348954716860197</v>
      </c>
      <c r="DB7" s="143">
        <v>32.467125274178208</v>
      </c>
      <c r="DC7" s="143">
        <v>13.556582002404166</v>
      </c>
      <c r="DD7" s="143">
        <v>24.368642929642643</v>
      </c>
      <c r="DE7" s="143">
        <v>6.7613246345365621</v>
      </c>
      <c r="DF7" s="143">
        <v>16.468426555719464</v>
      </c>
      <c r="DG7" s="143">
        <v>8.4211683373617827</v>
      </c>
    </row>
    <row r="8" spans="1:111">
      <c r="A8" s="143">
        <v>2015</v>
      </c>
      <c r="B8" s="143">
        <v>708.83</v>
      </c>
      <c r="C8" s="147">
        <v>131.82251498226199</v>
      </c>
      <c r="D8" s="147">
        <v>116.107238723851</v>
      </c>
      <c r="E8" s="147">
        <v>71.962504383845697</v>
      </c>
      <c r="F8" s="147">
        <v>71.798754854508203</v>
      </c>
      <c r="G8" s="143">
        <v>576</v>
      </c>
      <c r="H8" s="147">
        <v>83.627218815332299</v>
      </c>
      <c r="I8" s="147">
        <v>29.216926226350601</v>
      </c>
      <c r="J8" s="147">
        <v>37.066744480073503</v>
      </c>
      <c r="K8" s="147">
        <v>56.9796229590997</v>
      </c>
      <c r="L8" s="143">
        <v>350.36869999999999</v>
      </c>
      <c r="M8" s="147">
        <v>47.6140855925956</v>
      </c>
      <c r="N8" s="147">
        <v>50.078616263937597</v>
      </c>
      <c r="O8" s="147">
        <v>28.6954675210891</v>
      </c>
      <c r="P8" s="143">
        <v>67.723299999999995</v>
      </c>
      <c r="Q8" s="143">
        <v>87.089799999999997</v>
      </c>
      <c r="R8" s="143">
        <v>57.132300000000001</v>
      </c>
      <c r="S8" s="143">
        <v>44.030500000000004</v>
      </c>
      <c r="T8" s="143">
        <v>17.307300000000001</v>
      </c>
      <c r="U8" s="143">
        <v>66.854799999999997</v>
      </c>
      <c r="V8" s="143">
        <v>33.241999999999997</v>
      </c>
      <c r="W8" s="143">
        <v>13.6701</v>
      </c>
      <c r="X8" s="143">
        <v>14.37</v>
      </c>
      <c r="Y8" s="143">
        <v>36.423699999999997</v>
      </c>
      <c r="Z8" s="143">
        <v>22.9846</v>
      </c>
      <c r="AA8" s="143">
        <v>2.2176900000000002</v>
      </c>
      <c r="AB8" s="143">
        <v>7.9293580000000006</v>
      </c>
      <c r="AC8" s="143">
        <v>16.0242</v>
      </c>
      <c r="AD8" s="143">
        <v>4.9799999999999997E-2</v>
      </c>
      <c r="AE8" s="143">
        <v>13.69294</v>
      </c>
      <c r="AF8" s="143">
        <v>19.57103</v>
      </c>
      <c r="AG8" s="143">
        <v>9.3902660000000004</v>
      </c>
      <c r="AH8" s="143">
        <v>18.550829999999998</v>
      </c>
      <c r="AI8" s="143">
        <v>10.783099999999999</v>
      </c>
      <c r="AJ8" s="143">
        <v>35.288959999999996</v>
      </c>
      <c r="AK8" s="143">
        <v>24.221270000000001</v>
      </c>
      <c r="AL8" s="143">
        <v>10.33507</v>
      </c>
      <c r="AM8" s="143">
        <v>0.2</v>
      </c>
      <c r="AN8" s="143">
        <v>5.8340110000000003</v>
      </c>
      <c r="AO8" s="143">
        <v>15.94183</v>
      </c>
      <c r="AP8" s="143">
        <v>5.5290749999999997</v>
      </c>
      <c r="AQ8" s="143">
        <v>56.071568800000001</v>
      </c>
      <c r="AR8" s="143">
        <v>4.231643</v>
      </c>
      <c r="AS8" s="143">
        <v>5.0007890000000002</v>
      </c>
      <c r="AT8" s="143">
        <v>26.671496399999999</v>
      </c>
      <c r="AU8" s="143">
        <v>13.287407547513901</v>
      </c>
      <c r="AV8" s="143">
        <v>8.9713858775070907</v>
      </c>
      <c r="AW8" s="143">
        <v>27.6694277</v>
      </c>
      <c r="AX8" s="143">
        <v>7.2815880000000002</v>
      </c>
      <c r="AY8" s="143">
        <v>22.723226799999999</v>
      </c>
      <c r="AZ8" s="143">
        <v>15.491694600000001</v>
      </c>
      <c r="BA8" s="143">
        <v>23.140818800000002</v>
      </c>
      <c r="BB8" s="143">
        <v>88.828450000000004</v>
      </c>
      <c r="BC8" s="143">
        <v>10.003219400000001</v>
      </c>
      <c r="BD8" s="143">
        <v>0.35070000000000001</v>
      </c>
      <c r="BE8" s="143">
        <v>13.8727</v>
      </c>
      <c r="BF8" s="143">
        <v>27.5480929</v>
      </c>
      <c r="BG8" s="143">
        <v>5.9460880500000002</v>
      </c>
      <c r="BH8" s="143">
        <v>11.309304600000001</v>
      </c>
      <c r="BI8" s="143">
        <v>11.8692066</v>
      </c>
      <c r="BJ8" s="143">
        <v>12.9549637</v>
      </c>
      <c r="BK8" s="143">
        <v>12.9447007</v>
      </c>
      <c r="BL8" s="143">
        <v>8.3901411199999991</v>
      </c>
      <c r="BM8" s="143">
        <v>6.3961111549999998</v>
      </c>
      <c r="BN8" s="143">
        <v>160.52789999999999</v>
      </c>
      <c r="BO8" s="143">
        <v>44.047550000000001</v>
      </c>
      <c r="BP8" s="143">
        <v>32.125839999999997</v>
      </c>
      <c r="BQ8" s="143">
        <v>49.074010000000001</v>
      </c>
      <c r="BR8" s="143">
        <v>26.1632</v>
      </c>
      <c r="BS8" s="143">
        <v>54.444360000000003</v>
      </c>
      <c r="BT8" s="143">
        <v>51.100670000000001</v>
      </c>
      <c r="BU8" s="143">
        <v>8.445036</v>
      </c>
      <c r="BV8" s="143">
        <v>25.548449999999999</v>
      </c>
      <c r="BW8" s="143">
        <v>37.953989999999997</v>
      </c>
      <c r="BX8" s="143">
        <v>26.751349999999999</v>
      </c>
      <c r="BY8" s="143">
        <v>24.017520000000001</v>
      </c>
      <c r="BZ8" s="143">
        <v>24.364789999999999</v>
      </c>
      <c r="CA8" s="143">
        <v>138.99879999999999</v>
      </c>
      <c r="CB8" s="143">
        <v>82.140651795374495</v>
      </c>
      <c r="CC8" s="143">
        <v>7.4747976955742201</v>
      </c>
      <c r="CD8" s="143">
        <v>5.4894429859300704</v>
      </c>
      <c r="CE8" s="143">
        <v>10.548935072223999</v>
      </c>
      <c r="CF8" s="143">
        <v>11.754276727072099</v>
      </c>
      <c r="CG8" s="143">
        <v>13.4277802914507</v>
      </c>
      <c r="CH8" s="143">
        <v>4.7310777008523797</v>
      </c>
      <c r="CI8" s="143">
        <v>6.7128116091557501</v>
      </c>
      <c r="CJ8" s="143">
        <v>7.8425016274795203</v>
      </c>
      <c r="CK8" s="143">
        <v>9.8657591937122806</v>
      </c>
      <c r="CL8" s="143">
        <v>11.2737886853178</v>
      </c>
      <c r="CM8" s="143">
        <v>7.3854332369506803</v>
      </c>
      <c r="CN8" s="143">
        <v>11.3254043640055</v>
      </c>
      <c r="CO8" s="143">
        <v>6.7361542220548296</v>
      </c>
      <c r="CP8" s="143">
        <v>10.5277495324641</v>
      </c>
      <c r="CQ8" s="143">
        <v>3.9984432167921602</v>
      </c>
      <c r="CR8" s="143">
        <v>1.3293999999999999</v>
      </c>
      <c r="CS8" s="143">
        <v>4.4124471828636302</v>
      </c>
      <c r="CT8" s="143">
        <v>37.345976470588241</v>
      </c>
      <c r="CU8" s="143">
        <v>15.343623529411765</v>
      </c>
      <c r="CV8" s="143">
        <v>11.713129411764699</v>
      </c>
      <c r="CW8" s="143">
        <v>5.6177138823529402</v>
      </c>
      <c r="CX8" s="143">
        <v>6.6671058823529501</v>
      </c>
      <c r="CY8" s="143">
        <v>4.7102089999999999</v>
      </c>
      <c r="CZ8" s="143">
        <v>4.8377411764705798</v>
      </c>
      <c r="DA8" s="143">
        <v>4.7258352941176502</v>
      </c>
      <c r="DB8" s="143">
        <v>30.596569474243431</v>
      </c>
      <c r="DC8" s="143">
        <v>12.710790016506971</v>
      </c>
      <c r="DD8" s="143">
        <v>22.947109621667774</v>
      </c>
      <c r="DE8" s="143">
        <v>6.6185892565221511</v>
      </c>
      <c r="DF8" s="143">
        <v>15.465175500901244</v>
      </c>
      <c r="DG8" s="143">
        <v>8.1581750722891559</v>
      </c>
    </row>
    <row r="9" spans="1:111">
      <c r="A9" s="143">
        <v>2016</v>
      </c>
      <c r="B9" s="143">
        <v>823.57</v>
      </c>
      <c r="C9" s="147">
        <v>105.53266794094699</v>
      </c>
      <c r="D9" s="147">
        <v>92.918272210324901</v>
      </c>
      <c r="E9" s="147">
        <v>58.227125054217296</v>
      </c>
      <c r="F9" s="147">
        <v>58.157741770129199</v>
      </c>
      <c r="G9" s="143">
        <v>641</v>
      </c>
      <c r="H9" s="147">
        <v>68.147548992674302</v>
      </c>
      <c r="I9" s="147">
        <v>23.805691805584601</v>
      </c>
      <c r="J9" s="147">
        <v>30.476087903364999</v>
      </c>
      <c r="K9" s="147">
        <v>45.856610082500701</v>
      </c>
      <c r="L9" s="143">
        <v>12.163399999999999</v>
      </c>
      <c r="M9" s="147">
        <v>38.602048303282999</v>
      </c>
      <c r="N9" s="147">
        <v>41.2671186418766</v>
      </c>
      <c r="O9" s="147">
        <v>23.504602005020001</v>
      </c>
      <c r="P9" s="143">
        <v>180.61619999999999</v>
      </c>
      <c r="Q9" s="143">
        <v>120.7723</v>
      </c>
      <c r="R9" s="143">
        <v>50.360700000000001</v>
      </c>
      <c r="S9" s="143">
        <v>72.134200000000007</v>
      </c>
      <c r="T9" s="143">
        <v>64.724999999999994</v>
      </c>
      <c r="U9" s="143">
        <v>71.069000000000003</v>
      </c>
      <c r="V9" s="143">
        <v>39.3643</v>
      </c>
      <c r="W9" s="143">
        <v>60.359499999999997</v>
      </c>
      <c r="X9" s="143">
        <v>11.2874</v>
      </c>
      <c r="Y9" s="143">
        <v>43.285299999999999</v>
      </c>
      <c r="Z9" s="143">
        <v>25.997299999999999</v>
      </c>
      <c r="AA9" s="143">
        <v>0.2046</v>
      </c>
      <c r="AB9" s="143">
        <v>9.2671425000000003</v>
      </c>
      <c r="AC9" s="143">
        <v>10.44036</v>
      </c>
      <c r="AD9" s="143">
        <v>7.2910000000000003E-2</v>
      </c>
      <c r="AE9" s="143">
        <v>16.07273</v>
      </c>
      <c r="AF9" s="143">
        <v>16.479320000000001</v>
      </c>
      <c r="AG9" s="143">
        <v>11.178610000000001</v>
      </c>
      <c r="AH9" s="143">
        <v>16.50197</v>
      </c>
      <c r="AI9" s="143">
        <v>12.852310000000001</v>
      </c>
      <c r="AJ9" s="143">
        <v>17.32461</v>
      </c>
      <c r="AK9" s="143">
        <v>31.30808</v>
      </c>
      <c r="AL9" s="143">
        <v>12.26859</v>
      </c>
      <c r="AM9" s="143">
        <v>2.0762999999999998</v>
      </c>
      <c r="AN9" s="143">
        <v>6.831448</v>
      </c>
      <c r="AO9" s="143">
        <v>17.758610000000001</v>
      </c>
      <c r="AP9" s="143">
        <v>6.689953</v>
      </c>
      <c r="AQ9" s="143">
        <v>74.947660099999993</v>
      </c>
      <c r="AR9" s="143">
        <v>6.1961900000000005</v>
      </c>
      <c r="AS9" s="143">
        <v>7.3065990000000003</v>
      </c>
      <c r="AT9" s="143">
        <v>35.826025299999998</v>
      </c>
      <c r="AU9" s="143">
        <v>17.657067899985801</v>
      </c>
      <c r="AV9" s="143">
        <v>12.1591607717068</v>
      </c>
      <c r="AW9" s="143">
        <v>37.582378300000002</v>
      </c>
      <c r="AX9" s="143">
        <v>10.699530000000001</v>
      </c>
      <c r="AY9" s="143">
        <v>30.341572599999999</v>
      </c>
      <c r="AZ9" s="143">
        <v>20.7014678</v>
      </c>
      <c r="BA9" s="143">
        <v>30.951485900000002</v>
      </c>
      <c r="BB9" s="143">
        <v>165.7422</v>
      </c>
      <c r="BC9" s="143">
        <v>18.164343899999999</v>
      </c>
      <c r="BD9" s="143">
        <v>0.72609999999999997</v>
      </c>
      <c r="BE9" s="143">
        <v>15.889200000000001</v>
      </c>
      <c r="BF9" s="143">
        <v>51.402359199999999</v>
      </c>
      <c r="BG9" s="143">
        <v>11.100208200000001</v>
      </c>
      <c r="BH9" s="143">
        <v>21.161937099999999</v>
      </c>
      <c r="BI9" s="143">
        <v>21.936761799999999</v>
      </c>
      <c r="BJ9" s="143">
        <v>24.024572599999999</v>
      </c>
      <c r="BK9" s="143">
        <v>24.016503</v>
      </c>
      <c r="BL9" s="143">
        <v>15.4148225</v>
      </c>
      <c r="BM9" s="143">
        <v>11.856528320000001</v>
      </c>
      <c r="BN9" s="143">
        <v>60.68365</v>
      </c>
      <c r="BO9" s="143">
        <v>16.13869</v>
      </c>
      <c r="BP9" s="143">
        <v>12.106949999999999</v>
      </c>
      <c r="BQ9" s="143">
        <v>18.603929999999998</v>
      </c>
      <c r="BR9" s="143">
        <v>9.9244050000000001</v>
      </c>
      <c r="BS9" s="143">
        <v>20.110499999999998</v>
      </c>
      <c r="BT9" s="143">
        <v>19.15681</v>
      </c>
      <c r="BU9" s="143">
        <v>3.1979690000000001</v>
      </c>
      <c r="BV9" s="143">
        <v>9.6839250000000003</v>
      </c>
      <c r="BW9" s="143">
        <v>14.294750000000001</v>
      </c>
      <c r="BX9" s="143">
        <v>10.190759999999999</v>
      </c>
      <c r="BY9" s="143">
        <v>9.0032779999999999</v>
      </c>
      <c r="BZ9" s="143">
        <v>9.0677430000000001</v>
      </c>
      <c r="CA9" s="143">
        <v>144.2285</v>
      </c>
      <c r="CB9" s="143">
        <v>131.552384412321</v>
      </c>
      <c r="CC9" s="143">
        <v>11.309848780028499</v>
      </c>
      <c r="CD9" s="143">
        <v>8.4524733844159403</v>
      </c>
      <c r="CE9" s="143">
        <v>16.625535317250499</v>
      </c>
      <c r="CF9" s="143">
        <v>18.754690462568</v>
      </c>
      <c r="CG9" s="143">
        <v>21.691612813864701</v>
      </c>
      <c r="CH9" s="143">
        <v>7.2818701340556302</v>
      </c>
      <c r="CI9" s="143">
        <v>10.268426240431101</v>
      </c>
      <c r="CJ9" s="143">
        <v>12.0365179754775</v>
      </c>
      <c r="CK9" s="143">
        <v>14.794847440196399</v>
      </c>
      <c r="CL9" s="143">
        <v>17.648455988325399</v>
      </c>
      <c r="CM9" s="143">
        <v>11.2112460076624</v>
      </c>
      <c r="CN9" s="143">
        <v>17.832255987601101</v>
      </c>
      <c r="CO9" s="143">
        <v>10.2816102066238</v>
      </c>
      <c r="CP9" s="143">
        <v>16.568478656836401</v>
      </c>
      <c r="CQ9" s="143">
        <v>6.2224996740948901</v>
      </c>
      <c r="CR9" s="143">
        <v>0.05</v>
      </c>
      <c r="CS9" s="143">
        <v>7.1330796584514404</v>
      </c>
      <c r="CT9" s="143">
        <v>38.301158531370277</v>
      </c>
      <c r="CU9" s="143">
        <v>15.751370150894985</v>
      </c>
      <c r="CV9" s="143">
        <v>11.685020709878399</v>
      </c>
      <c r="CW9" s="143">
        <v>5.9123089095240999</v>
      </c>
      <c r="CX9" s="143">
        <v>6.8186373022176001</v>
      </c>
      <c r="CY9" s="143">
        <v>4.6173250000000001</v>
      </c>
      <c r="CZ9" s="143">
        <v>5.0551244425438302</v>
      </c>
      <c r="DA9" s="143">
        <v>4.9061980573034498</v>
      </c>
      <c r="DB9" s="143">
        <v>32.98734570123851</v>
      </c>
      <c r="DC9" s="143">
        <v>13.723747046178241</v>
      </c>
      <c r="DD9" s="143">
        <v>25.113088585057262</v>
      </c>
      <c r="DE9" s="143">
        <v>7.3267488702421488</v>
      </c>
      <c r="DF9" s="143">
        <v>16.984037992088091</v>
      </c>
      <c r="DG9" s="143">
        <v>8.9524545224658354</v>
      </c>
    </row>
    <row r="10" spans="1:111">
      <c r="A10" s="143">
        <v>2017</v>
      </c>
      <c r="B10" s="143">
        <v>923.53</v>
      </c>
      <c r="C10" s="147">
        <v>97.601094261821999</v>
      </c>
      <c r="D10" s="147">
        <v>87.576135300716004</v>
      </c>
      <c r="E10" s="147">
        <v>55.035633382462002</v>
      </c>
      <c r="F10" s="147">
        <v>55.1395237159159</v>
      </c>
      <c r="G10" s="143">
        <v>661</v>
      </c>
      <c r="H10" s="147">
        <v>64.438999899382495</v>
      </c>
      <c r="I10" s="147">
        <v>21.997007724255901</v>
      </c>
      <c r="J10" s="147">
        <v>27.733636986990501</v>
      </c>
      <c r="K10" s="147">
        <v>42.345016755607602</v>
      </c>
      <c r="L10" s="143">
        <v>13.217226</v>
      </c>
      <c r="M10" s="147">
        <v>33.411197888523297</v>
      </c>
      <c r="N10" s="147">
        <v>39.527730856590203</v>
      </c>
      <c r="O10" s="147">
        <v>21.752319745624099</v>
      </c>
      <c r="P10" s="143">
        <v>83.385499999999993</v>
      </c>
      <c r="Q10" s="143">
        <v>62.348700000000001</v>
      </c>
      <c r="R10" s="143">
        <v>57.721800000000002</v>
      </c>
      <c r="S10" s="143">
        <v>52.332299999999996</v>
      </c>
      <c r="T10" s="143">
        <v>32.384099999999997</v>
      </c>
      <c r="U10" s="143">
        <v>74.253900000000002</v>
      </c>
      <c r="V10" s="143">
        <v>37.005600000000001</v>
      </c>
      <c r="W10" s="143">
        <v>23.449200000000001</v>
      </c>
      <c r="X10" s="143">
        <v>12.3818</v>
      </c>
      <c r="Y10" s="143">
        <v>30.938199999999998</v>
      </c>
      <c r="Z10" s="143">
        <v>23.353000000000002</v>
      </c>
      <c r="AA10" s="143">
        <v>1.8020700000000001</v>
      </c>
      <c r="AB10" s="143">
        <v>10.862038999999999</v>
      </c>
      <c r="AC10" s="143">
        <v>11.76946</v>
      </c>
      <c r="AD10" s="143">
        <v>0.1242</v>
      </c>
      <c r="AE10" s="143">
        <v>18.22851</v>
      </c>
      <c r="AF10" s="143">
        <v>12.47081</v>
      </c>
      <c r="AG10" s="143">
        <v>12.462760000000001</v>
      </c>
      <c r="AH10" s="143">
        <v>18.860129999999998</v>
      </c>
      <c r="AI10" s="143">
        <v>13.73081</v>
      </c>
      <c r="AJ10" s="143">
        <v>20.10267</v>
      </c>
      <c r="AK10" s="143">
        <v>34.834090000000003</v>
      </c>
      <c r="AL10" s="143">
        <v>13.936639999999999</v>
      </c>
      <c r="AM10" s="143">
        <v>2.7281</v>
      </c>
      <c r="AN10" s="143">
        <v>7.3394380000000004</v>
      </c>
      <c r="AO10" s="143">
        <v>20.08785</v>
      </c>
      <c r="AP10" s="143">
        <v>7.1862660000000007</v>
      </c>
      <c r="AQ10" s="143">
        <v>56.866219800000003</v>
      </c>
      <c r="AR10" s="143">
        <v>2.8310759999999999</v>
      </c>
      <c r="AS10" s="143">
        <v>4.4682570000000004</v>
      </c>
      <c r="AT10" s="143">
        <v>15.738932999999999</v>
      </c>
      <c r="AU10" s="143">
        <v>11.813840762642499</v>
      </c>
      <c r="AV10" s="143">
        <v>3.60383366197643</v>
      </c>
      <c r="AW10" s="143">
        <v>39.422037400000001</v>
      </c>
      <c r="AX10" s="143">
        <v>1.859766</v>
      </c>
      <c r="AY10" s="143">
        <v>4.4528935900000004</v>
      </c>
      <c r="AZ10" s="143">
        <v>6.1952329700000002</v>
      </c>
      <c r="BA10" s="143">
        <v>9.6895094900000007</v>
      </c>
      <c r="BB10" s="143">
        <v>156.63419999999999</v>
      </c>
      <c r="BC10" s="143">
        <v>17.279551099999999</v>
      </c>
      <c r="BD10" s="143">
        <v>0.2112</v>
      </c>
      <c r="BE10" s="143">
        <v>63.838700000000003</v>
      </c>
      <c r="BF10" s="143">
        <v>47.478469099999998</v>
      </c>
      <c r="BG10" s="143">
        <v>10.581243000000001</v>
      </c>
      <c r="BH10" s="143">
        <v>19.4376845</v>
      </c>
      <c r="BI10" s="143">
        <v>20.349433699999999</v>
      </c>
      <c r="BJ10" s="143">
        <v>22.451269100000001</v>
      </c>
      <c r="BK10" s="143">
        <v>22.447181</v>
      </c>
      <c r="BL10" s="143">
        <v>14.4232976</v>
      </c>
      <c r="BM10" s="143">
        <v>10.92931022</v>
      </c>
      <c r="BN10" s="143">
        <v>66.245019999999997</v>
      </c>
      <c r="BO10" s="143">
        <v>16.415120000000002</v>
      </c>
      <c r="BP10" s="143">
        <v>13.010389999999999</v>
      </c>
      <c r="BQ10" s="143">
        <v>18.955310000000001</v>
      </c>
      <c r="BR10" s="143">
        <v>10.55968</v>
      </c>
      <c r="BS10" s="143">
        <v>20.241389999999999</v>
      </c>
      <c r="BT10" s="143">
        <v>20.11234</v>
      </c>
      <c r="BU10" s="143">
        <v>3.4921899999999999</v>
      </c>
      <c r="BV10" s="143">
        <v>10.447369999999999</v>
      </c>
      <c r="BW10" s="143">
        <v>14.13246</v>
      </c>
      <c r="BX10" s="143">
        <v>10.722670000000001</v>
      </c>
      <c r="BY10" s="143">
        <v>9.0917370000000002</v>
      </c>
      <c r="BZ10" s="143">
        <v>9.1600570000000001</v>
      </c>
      <c r="CA10" s="143">
        <v>222.13319999999999</v>
      </c>
      <c r="CB10" s="143">
        <v>180.98060220329</v>
      </c>
      <c r="CC10" s="143">
        <v>15.149539914639499</v>
      </c>
      <c r="CD10" s="143">
        <v>10.941543679828101</v>
      </c>
      <c r="CE10" s="143">
        <v>22.0702855127299</v>
      </c>
      <c r="CF10" s="143">
        <v>24.779137620913701</v>
      </c>
      <c r="CG10" s="143">
        <v>30.055241568821501</v>
      </c>
      <c r="CH10" s="143">
        <v>9.7666511771226805</v>
      </c>
      <c r="CI10" s="143">
        <v>13.5940154976344</v>
      </c>
      <c r="CJ10" s="143">
        <v>15.356614068698899</v>
      </c>
      <c r="CK10" s="143">
        <v>19.2473737387594</v>
      </c>
      <c r="CL10" s="143">
        <v>23.880430595956099</v>
      </c>
      <c r="CM10" s="143">
        <v>14.9293450017597</v>
      </c>
      <c r="CN10" s="143">
        <v>24.191431552554601</v>
      </c>
      <c r="CO10" s="143">
        <v>13.6101241520279</v>
      </c>
      <c r="CP10" s="143">
        <v>22.053007681807799</v>
      </c>
      <c r="CQ10" s="143">
        <v>7.9054520521491298</v>
      </c>
      <c r="CR10" s="143">
        <v>7.8884340382333402</v>
      </c>
      <c r="CS10" s="143">
        <v>8.9447200775409392</v>
      </c>
      <c r="CT10" s="143">
        <v>37.471571134912907</v>
      </c>
      <c r="CU10" s="143">
        <v>14.973694255111974</v>
      </c>
      <c r="CV10" s="143">
        <v>10.9163131018068</v>
      </c>
      <c r="CW10" s="143">
        <v>5.8061172130260701</v>
      </c>
      <c r="CX10" s="143">
        <v>6.4214740884993997</v>
      </c>
      <c r="CY10" s="143">
        <v>6.82</v>
      </c>
      <c r="CZ10" s="143">
        <v>4.8180533376609302</v>
      </c>
      <c r="DA10" s="143">
        <v>4.6596860326733802</v>
      </c>
      <c r="DB10" s="143">
        <v>29.158339455893316</v>
      </c>
      <c r="DC10" s="143">
        <v>12.046782995306282</v>
      </c>
      <c r="DD10" s="143">
        <v>22.652692581338911</v>
      </c>
      <c r="DE10" s="143">
        <v>6.6135290053522784</v>
      </c>
      <c r="DF10" s="143">
        <v>15.177754843290394</v>
      </c>
      <c r="DG10" s="143">
        <v>7.9931675611631245</v>
      </c>
    </row>
    <row r="11" spans="1:111">
      <c r="A11" s="143">
        <v>2018</v>
      </c>
      <c r="B11" s="143">
        <v>989.19</v>
      </c>
      <c r="C11" s="147">
        <v>43.822409665311497</v>
      </c>
      <c r="D11" s="147">
        <v>39.099239621682898</v>
      </c>
      <c r="E11" s="147">
        <v>23.090578799678799</v>
      </c>
      <c r="F11" s="147">
        <v>24.099078046789099</v>
      </c>
      <c r="G11" s="143">
        <v>664</v>
      </c>
      <c r="H11" s="147">
        <v>28.804986291346601</v>
      </c>
      <c r="I11" s="147">
        <v>9.4741640564525103</v>
      </c>
      <c r="J11" s="147">
        <v>12.309713644441899</v>
      </c>
      <c r="K11" s="147">
        <v>18.755816326038001</v>
      </c>
      <c r="L11" s="143">
        <v>9.5474320000000006</v>
      </c>
      <c r="M11" s="147">
        <v>13.843621037137</v>
      </c>
      <c r="N11" s="147">
        <v>17.458788671089401</v>
      </c>
      <c r="O11" s="147">
        <v>9.4024506813021098</v>
      </c>
      <c r="P11" s="143">
        <v>63.287799999999997</v>
      </c>
      <c r="Q11" s="143">
        <v>96.794499999999999</v>
      </c>
      <c r="R11" s="143">
        <v>52.985500000000002</v>
      </c>
      <c r="S11" s="143">
        <v>59.527299999999997</v>
      </c>
      <c r="T11" s="143">
        <v>36.991999999999997</v>
      </c>
      <c r="U11" s="143">
        <v>61.064399999999999</v>
      </c>
      <c r="V11" s="143">
        <v>38.2622</v>
      </c>
      <c r="W11" s="143">
        <v>25.808299999999999</v>
      </c>
      <c r="X11" s="143">
        <v>19.4331</v>
      </c>
      <c r="Y11" s="143">
        <v>34.3078</v>
      </c>
      <c r="Z11" s="143">
        <v>22.2059</v>
      </c>
      <c r="AA11" s="143">
        <v>8.6188399999999987</v>
      </c>
      <c r="AB11" s="143">
        <v>8.0132554999999996</v>
      </c>
      <c r="AC11" s="143">
        <v>17.99231</v>
      </c>
      <c r="AD11" s="143">
        <v>6.9400000000000009E-3</v>
      </c>
      <c r="AE11" s="143">
        <v>15.132899999999999</v>
      </c>
      <c r="AF11" s="143">
        <v>18.868649999999999</v>
      </c>
      <c r="AG11" s="143">
        <v>9.5020190000000007</v>
      </c>
      <c r="AH11" s="143">
        <v>20.590510000000002</v>
      </c>
      <c r="AI11" s="143">
        <v>11.49736</v>
      </c>
      <c r="AJ11" s="143">
        <v>15.26975</v>
      </c>
      <c r="AK11" s="143">
        <v>26.058599999999998</v>
      </c>
      <c r="AL11" s="143">
        <v>11.26225</v>
      </c>
      <c r="AM11" s="143">
        <v>1.1375</v>
      </c>
      <c r="AN11" s="143">
        <v>5.984343</v>
      </c>
      <c r="AO11" s="143">
        <v>17.436770000000003</v>
      </c>
      <c r="AP11" s="143">
        <v>5.8648829999999998</v>
      </c>
      <c r="AQ11" s="143">
        <v>70.8990005</v>
      </c>
      <c r="AR11" s="143">
        <v>6.0130210000000002</v>
      </c>
      <c r="AS11" s="143">
        <v>7.1668310000000002</v>
      </c>
      <c r="AT11" s="143">
        <v>36.294295499999997</v>
      </c>
      <c r="AU11" s="143">
        <v>18.558108586608601</v>
      </c>
      <c r="AV11" s="143">
        <v>14.794159703538099</v>
      </c>
      <c r="AW11" s="143">
        <v>37.733225300000001</v>
      </c>
      <c r="AX11" s="143">
        <v>12.374280000000001</v>
      </c>
      <c r="AY11" s="143">
        <v>29.313757500000001</v>
      </c>
      <c r="AZ11" s="143">
        <v>18.581455800000001</v>
      </c>
      <c r="BA11" s="143">
        <v>29.806000699999998</v>
      </c>
      <c r="BB11" s="143">
        <v>89.64228</v>
      </c>
      <c r="BC11" s="143">
        <v>9.5837101400000009</v>
      </c>
      <c r="BD11" s="143">
        <v>0.32219999999999999</v>
      </c>
      <c r="BE11" s="143">
        <v>5.7150999999999996</v>
      </c>
      <c r="BF11" s="143">
        <v>26.020855699999998</v>
      </c>
      <c r="BG11" s="143">
        <v>6.0696184300000002</v>
      </c>
      <c r="BH11" s="143">
        <v>11.1568559</v>
      </c>
      <c r="BI11" s="143">
        <v>11.5493313</v>
      </c>
      <c r="BJ11" s="143">
        <v>12.5714311</v>
      </c>
      <c r="BK11" s="143">
        <v>12.2877788</v>
      </c>
      <c r="BL11" s="143">
        <v>8.2257570199999996</v>
      </c>
      <c r="BM11" s="143">
        <v>6.1051508439999997</v>
      </c>
      <c r="BN11" s="143">
        <v>33.122390000000003</v>
      </c>
      <c r="BO11" s="143">
        <v>7.921443</v>
      </c>
      <c r="BP11" s="143">
        <v>6.5061099999999996</v>
      </c>
      <c r="BQ11" s="143">
        <v>9.1691380000000002</v>
      </c>
      <c r="BR11" s="143">
        <v>5.3661199999999996</v>
      </c>
      <c r="BS11" s="143">
        <v>10.267799999999999</v>
      </c>
      <c r="BT11" s="143">
        <v>10.2172</v>
      </c>
      <c r="BU11" s="143">
        <v>1.742661</v>
      </c>
      <c r="BV11" s="143">
        <v>5.2930630000000001</v>
      </c>
      <c r="BW11" s="143">
        <v>7.1999899999999997</v>
      </c>
      <c r="BX11" s="143">
        <v>5.4353550000000004</v>
      </c>
      <c r="BY11" s="143">
        <v>4.5552349999999997</v>
      </c>
      <c r="BZ11" s="143">
        <v>4.6369309999999997</v>
      </c>
      <c r="CA11" s="143">
        <v>159.07</v>
      </c>
      <c r="CB11" s="143">
        <v>122.237161048061</v>
      </c>
      <c r="CC11" s="143">
        <v>10.237002314572001</v>
      </c>
      <c r="CD11" s="143">
        <v>7.3304423909319096</v>
      </c>
      <c r="CE11" s="143">
        <v>14.7593818834043</v>
      </c>
      <c r="CF11" s="143">
        <v>16.728078101072001</v>
      </c>
      <c r="CG11" s="143">
        <v>20.3480217751579</v>
      </c>
      <c r="CH11" s="143">
        <v>6.8558654471459404</v>
      </c>
      <c r="CI11" s="143">
        <v>9.5838069115497806</v>
      </c>
      <c r="CJ11" s="143">
        <v>10.2688484130147</v>
      </c>
      <c r="CK11" s="143">
        <v>13.3131485521688</v>
      </c>
      <c r="CL11" s="143">
        <v>16.473776493458399</v>
      </c>
      <c r="CM11" s="143">
        <v>9.8878631815225795</v>
      </c>
      <c r="CN11" s="143">
        <v>18.2925079541561</v>
      </c>
      <c r="CO11" s="143">
        <v>9.0087862831889307</v>
      </c>
      <c r="CP11" s="143">
        <v>14.634644842560199</v>
      </c>
      <c r="CQ11" s="143">
        <v>5.0871222387715296</v>
      </c>
      <c r="CR11" s="143">
        <v>5.4867168040725298</v>
      </c>
      <c r="CS11" s="143">
        <v>5.6733551854105002</v>
      </c>
      <c r="CT11" s="143">
        <v>36.728982841992789</v>
      </c>
      <c r="CU11" s="143">
        <v>14.202052064521039</v>
      </c>
      <c r="CV11" s="143">
        <v>10.5317637255198</v>
      </c>
      <c r="CW11" s="143">
        <v>5.9982099128235102</v>
      </c>
      <c r="CX11" s="143">
        <v>6.2747314903812796</v>
      </c>
      <c r="CY11" s="143">
        <v>6.8685</v>
      </c>
      <c r="CZ11" s="143">
        <v>4.6730716075137604</v>
      </c>
      <c r="DA11" s="143">
        <v>4.4441018206826097</v>
      </c>
      <c r="DB11" s="143">
        <v>26.009612875743901</v>
      </c>
      <c r="DC11" s="143">
        <v>10.447052420959528</v>
      </c>
      <c r="DD11" s="143">
        <v>20.543858899865242</v>
      </c>
      <c r="DE11" s="143">
        <v>5.8162053407723855</v>
      </c>
      <c r="DF11" s="143">
        <v>13.156853576548487</v>
      </c>
      <c r="DG11" s="143">
        <v>7.3029189075118497</v>
      </c>
    </row>
    <row r="12" spans="1:111">
      <c r="A12" s="143">
        <v>2019</v>
      </c>
      <c r="B12" s="143">
        <v>1079.25</v>
      </c>
      <c r="C12" s="147">
        <v>49.119906865029598</v>
      </c>
      <c r="D12" s="147">
        <v>41.495269440065201</v>
      </c>
      <c r="E12" s="147">
        <v>25.0370556237268</v>
      </c>
      <c r="F12" s="147">
        <v>25.910596388571999</v>
      </c>
      <c r="G12" s="143">
        <v>684</v>
      </c>
      <c r="H12" s="147">
        <v>32.851483617655603</v>
      </c>
      <c r="I12" s="147">
        <v>10.9907329873393</v>
      </c>
      <c r="J12" s="147">
        <v>13.553203255487</v>
      </c>
      <c r="K12" s="147">
        <v>19.963755207191902</v>
      </c>
      <c r="L12" s="143">
        <v>6.4568180000000002</v>
      </c>
      <c r="M12" s="147">
        <v>14.4498507857845</v>
      </c>
      <c r="N12" s="147">
        <v>17.972022045713601</v>
      </c>
      <c r="O12" s="147">
        <v>10.8504819230946</v>
      </c>
      <c r="P12" s="143">
        <v>47.817100000000003</v>
      </c>
      <c r="Q12" s="143">
        <v>127.6232</v>
      </c>
      <c r="R12" s="143">
        <v>40.983199999999997</v>
      </c>
      <c r="S12" s="143">
        <v>61.3581</v>
      </c>
      <c r="T12" s="143">
        <v>65.162499999999994</v>
      </c>
      <c r="U12" s="143">
        <v>50.689900000000002</v>
      </c>
      <c r="V12" s="143">
        <v>60.238399999999999</v>
      </c>
      <c r="W12" s="143">
        <v>36.405700000000003</v>
      </c>
      <c r="X12" s="143">
        <v>20.010400000000001</v>
      </c>
      <c r="Y12" s="143">
        <v>22.750599999999999</v>
      </c>
      <c r="Z12" s="143">
        <v>23.4709</v>
      </c>
      <c r="AA12" s="143">
        <v>5.6660399999999997</v>
      </c>
      <c r="AB12" s="143">
        <v>8.4488558000000005</v>
      </c>
      <c r="AC12" s="143">
        <v>20.56007</v>
      </c>
      <c r="AD12" s="143">
        <v>0.1547</v>
      </c>
      <c r="AE12" s="143">
        <v>16.124029999999998</v>
      </c>
      <c r="AF12" s="143">
        <v>20.307079999999999</v>
      </c>
      <c r="AG12" s="143">
        <v>10.159330000000001</v>
      </c>
      <c r="AH12" s="143">
        <v>22.801110000000001</v>
      </c>
      <c r="AI12" s="143">
        <v>12.69852</v>
      </c>
      <c r="AJ12" s="143">
        <v>16.54571</v>
      </c>
      <c r="AK12" s="143">
        <v>28.359790000000004</v>
      </c>
      <c r="AL12" s="143">
        <v>12.237730000000001</v>
      </c>
      <c r="AM12" s="143">
        <v>1.9899</v>
      </c>
      <c r="AN12" s="143">
        <v>6.5190710000000003</v>
      </c>
      <c r="AO12" s="143">
        <v>18.658429999999999</v>
      </c>
      <c r="AP12" s="143">
        <v>6.4117690000000005</v>
      </c>
      <c r="AQ12" s="143">
        <v>78.443943399999995</v>
      </c>
      <c r="AR12" s="143">
        <v>7.4639220000000002</v>
      </c>
      <c r="AS12" s="143">
        <v>7.4954339999999995</v>
      </c>
      <c r="AT12" s="143">
        <v>43.749034100000003</v>
      </c>
      <c r="AU12" s="143">
        <v>18.0122992842748</v>
      </c>
      <c r="AV12" s="143">
        <v>17.450191259923599</v>
      </c>
      <c r="AW12" s="143">
        <v>48.701244500000001</v>
      </c>
      <c r="AX12" s="143">
        <v>16.807220000000001</v>
      </c>
      <c r="AY12" s="143">
        <v>37.672767700000001</v>
      </c>
      <c r="AZ12" s="143">
        <v>21.179183500000001</v>
      </c>
      <c r="BA12" s="143">
        <v>35.226729800000001</v>
      </c>
      <c r="BB12" s="143">
        <v>108.54900000000001</v>
      </c>
      <c r="BC12" s="143">
        <v>11.8242356</v>
      </c>
      <c r="BD12" s="143">
        <v>0.77580000000000005</v>
      </c>
      <c r="BE12" s="143">
        <v>71.169600000000003</v>
      </c>
      <c r="BF12" s="143">
        <v>32.202561899999999</v>
      </c>
      <c r="BG12" s="143">
        <v>7.6281404400000001</v>
      </c>
      <c r="BH12" s="143">
        <v>13.6079106</v>
      </c>
      <c r="BI12" s="143">
        <v>15.398581800000001</v>
      </c>
      <c r="BJ12" s="143">
        <v>16.837702400000001</v>
      </c>
      <c r="BK12" s="143">
        <v>15.541343400000001</v>
      </c>
      <c r="BL12" s="143">
        <v>10.671968400000001</v>
      </c>
      <c r="BM12" s="143">
        <v>7.7764405590000001</v>
      </c>
      <c r="BN12" s="143">
        <v>30.678940000000001</v>
      </c>
      <c r="BO12" s="143">
        <v>7.9601759999999997</v>
      </c>
      <c r="BP12" s="143">
        <v>5.9841340000000001</v>
      </c>
      <c r="BQ12" s="143">
        <v>8.9397149999999996</v>
      </c>
      <c r="BR12" s="143">
        <v>5.7054210000000003</v>
      </c>
      <c r="BS12" s="143">
        <v>10.02046</v>
      </c>
      <c r="BT12" s="143">
        <v>9.606401</v>
      </c>
      <c r="BU12" s="143">
        <v>1.463411</v>
      </c>
      <c r="BV12" s="143">
        <v>4.7511419999999998</v>
      </c>
      <c r="BW12" s="143">
        <v>6.3903689999999997</v>
      </c>
      <c r="BX12" s="143">
        <v>5.3459430000000001</v>
      </c>
      <c r="BY12" s="143">
        <v>4.2851090000000003</v>
      </c>
      <c r="BZ12" s="143">
        <v>4.3485649999999998</v>
      </c>
      <c r="CA12" s="143">
        <v>164.38730000000001</v>
      </c>
      <c r="CB12" s="143">
        <v>120.16138676228699</v>
      </c>
      <c r="CC12" s="143">
        <v>10.0895121792349</v>
      </c>
      <c r="CD12" s="143">
        <v>7.13460992909331</v>
      </c>
      <c r="CE12" s="143">
        <v>14.7000665865035</v>
      </c>
      <c r="CF12" s="143">
        <v>16.4986751006983</v>
      </c>
      <c r="CG12" s="143">
        <v>20.173515170796101</v>
      </c>
      <c r="CH12" s="143">
        <v>6.6523441158232499</v>
      </c>
      <c r="CI12" s="143">
        <v>9.5049732409479404</v>
      </c>
      <c r="CJ12" s="143">
        <v>10.123485503221801</v>
      </c>
      <c r="CK12" s="143">
        <v>13.1606724154107</v>
      </c>
      <c r="CL12" s="143">
        <v>16.4019817939662</v>
      </c>
      <c r="CM12" s="143">
        <v>9.7484369577525491</v>
      </c>
      <c r="CN12" s="143">
        <v>18.377308097382102</v>
      </c>
      <c r="CO12" s="143">
        <v>8.8319341468280701</v>
      </c>
      <c r="CP12" s="143">
        <v>14.419168645763101</v>
      </c>
      <c r="CQ12" s="143">
        <v>5.1121730080073302</v>
      </c>
      <c r="CR12" s="143">
        <v>5.3275963721657504</v>
      </c>
      <c r="CS12" s="143">
        <v>5.4936489390957401</v>
      </c>
      <c r="CT12" s="143">
        <v>54.740513603530871</v>
      </c>
      <c r="CU12" s="143">
        <v>22.295507525701062</v>
      </c>
      <c r="CV12" s="143">
        <v>16.480868511760601</v>
      </c>
      <c r="CW12" s="143">
        <v>8.1205827691048906</v>
      </c>
      <c r="CX12" s="143">
        <v>10.0945541525378</v>
      </c>
      <c r="CY12" s="143">
        <v>8.95777</v>
      </c>
      <c r="CZ12" s="143">
        <v>7.39872831906992</v>
      </c>
      <c r="DA12" s="143">
        <v>6.4180130512944604</v>
      </c>
      <c r="DB12" s="143">
        <v>23.0261926301214</v>
      </c>
      <c r="DC12" s="143">
        <v>7.2161771175251985</v>
      </c>
      <c r="DD12" s="143">
        <v>19.855331545785347</v>
      </c>
      <c r="DE12" s="143">
        <v>5.2665661002758606</v>
      </c>
      <c r="DF12" s="143">
        <v>10.837974457670963</v>
      </c>
      <c r="DG12" s="143">
        <v>7.1203581507680092</v>
      </c>
    </row>
    <row r="13" spans="1:111">
      <c r="A13" s="143">
        <v>2020</v>
      </c>
      <c r="B13" s="143">
        <v>1087.8599999999999</v>
      </c>
      <c r="C13" s="147">
        <v>74.339999037037103</v>
      </c>
      <c r="D13" s="147">
        <v>62.058698075863603</v>
      </c>
      <c r="E13" s="147">
        <v>36.723497972135903</v>
      </c>
      <c r="F13" s="147">
        <v>39.156680556355298</v>
      </c>
      <c r="G13" s="167">
        <v>670</v>
      </c>
      <c r="H13" s="147">
        <v>50.349320443764498</v>
      </c>
      <c r="I13" s="147">
        <v>16.440287275230801</v>
      </c>
      <c r="J13" s="147">
        <v>20.192907013367101</v>
      </c>
      <c r="K13" s="147">
        <v>29.8654348945526</v>
      </c>
      <c r="L13" s="143">
        <v>3.36734</v>
      </c>
      <c r="M13" s="147">
        <v>21.171196918362501</v>
      </c>
      <c r="N13" s="147">
        <v>26.654637257644598</v>
      </c>
      <c r="O13" s="147">
        <v>16.3650342056158</v>
      </c>
      <c r="P13" s="143">
        <v>170.45920000000001</v>
      </c>
      <c r="Q13" s="143">
        <v>130.54089999999999</v>
      </c>
      <c r="R13" s="143">
        <v>66.582599999999999</v>
      </c>
      <c r="S13" s="143">
        <v>101.7041</v>
      </c>
      <c r="T13" s="143">
        <v>87.113699999999994</v>
      </c>
      <c r="U13" s="143">
        <v>55.592599999999997</v>
      </c>
      <c r="V13" s="143">
        <v>83.254400000000004</v>
      </c>
      <c r="W13" s="143">
        <v>43.551099999999998</v>
      </c>
      <c r="X13" s="143">
        <v>13.2422</v>
      </c>
      <c r="Y13" s="143">
        <v>46.170900000000003</v>
      </c>
      <c r="Z13" s="143">
        <v>34.782499999999999</v>
      </c>
      <c r="AA13" s="143">
        <v>1.6627099999999999</v>
      </c>
      <c r="AB13" s="143">
        <v>8.4006607999999989</v>
      </c>
      <c r="AC13" s="143">
        <v>14.335179999999999</v>
      </c>
      <c r="AD13" s="143">
        <v>0.1547</v>
      </c>
      <c r="AE13" s="143">
        <v>15.637689999999999</v>
      </c>
      <c r="AF13" s="143">
        <v>21.163250000000001</v>
      </c>
      <c r="AG13" s="143">
        <v>10.03725</v>
      </c>
      <c r="AH13" s="143">
        <v>22.76211</v>
      </c>
      <c r="AI13" s="143">
        <v>12.537180000000001</v>
      </c>
      <c r="AJ13" s="143">
        <v>10.69571</v>
      </c>
      <c r="AK13" s="143">
        <v>28.174870000000002</v>
      </c>
      <c r="AL13" s="143">
        <v>12.064219999999999</v>
      </c>
      <c r="AM13" s="143">
        <v>0.93479999999999996</v>
      </c>
      <c r="AN13" s="143">
        <v>6.5238379999999996</v>
      </c>
      <c r="AO13" s="143">
        <v>18.527999999999999</v>
      </c>
      <c r="AP13" s="143">
        <v>6.3811989999999996</v>
      </c>
      <c r="AQ13" s="143">
        <v>65.429778799999994</v>
      </c>
      <c r="AR13" s="143">
        <v>6.5462110000000004</v>
      </c>
      <c r="AS13" s="143">
        <v>6.5903929999999997</v>
      </c>
      <c r="AT13" s="143">
        <v>36.902763800000002</v>
      </c>
      <c r="AU13" s="143">
        <v>15.5479640388722</v>
      </c>
      <c r="AV13" s="143">
        <v>15.258069110521101</v>
      </c>
      <c r="AW13" s="143">
        <v>41.511481099999997</v>
      </c>
      <c r="AX13" s="143">
        <v>14.833379999999998</v>
      </c>
      <c r="AY13" s="143">
        <v>31.7709963</v>
      </c>
      <c r="AZ13" s="143">
        <v>17.907719499999999</v>
      </c>
      <c r="BA13" s="143">
        <v>29.8859432</v>
      </c>
      <c r="BB13" s="143">
        <v>76.133740000000003</v>
      </c>
      <c r="BC13" s="143">
        <v>8.0020075500000001</v>
      </c>
      <c r="BD13" s="143">
        <v>0.1212</v>
      </c>
      <c r="BE13" s="143">
        <v>66.688599999999994</v>
      </c>
      <c r="BF13" s="143">
        <v>22.436209099999999</v>
      </c>
      <c r="BG13" s="143">
        <v>4.9008469100000003</v>
      </c>
      <c r="BH13" s="143">
        <v>9.2944137799999993</v>
      </c>
      <c r="BI13" s="143">
        <v>10.6943214</v>
      </c>
      <c r="BJ13" s="143">
        <v>11.5498964</v>
      </c>
      <c r="BK13" s="143">
        <v>10.5773131</v>
      </c>
      <c r="BL13" s="143">
        <v>7.43329811</v>
      </c>
      <c r="BM13" s="143">
        <v>5.3468925770000002</v>
      </c>
      <c r="BN13" s="143">
        <v>54.734969999999997</v>
      </c>
      <c r="BO13" s="143">
        <v>14.00005</v>
      </c>
      <c r="BP13" s="143">
        <v>10.562239999999999</v>
      </c>
      <c r="BQ13" s="143">
        <v>15.815300000000001</v>
      </c>
      <c r="BR13" s="143">
        <v>10.146000000000001</v>
      </c>
      <c r="BS13" s="143">
        <v>18.03783</v>
      </c>
      <c r="BT13" s="143">
        <v>16.899989999999999</v>
      </c>
      <c r="BU13" s="143">
        <v>2.5093519999999998</v>
      </c>
      <c r="BV13" s="143">
        <v>8.3549520000000008</v>
      </c>
      <c r="BW13" s="143">
        <v>11.28312</v>
      </c>
      <c r="BX13" s="143">
        <v>9.500902</v>
      </c>
      <c r="BY13" s="143">
        <v>7.5363069999999999</v>
      </c>
      <c r="BZ13" s="143">
        <v>7.5726839999999997</v>
      </c>
      <c r="CA13" s="143">
        <v>208.70949999999999</v>
      </c>
      <c r="CB13" s="143">
        <v>49.726545000000002</v>
      </c>
      <c r="CC13" s="143">
        <v>12.0413529326431</v>
      </c>
      <c r="CD13" s="143">
        <v>8.5974268881217206</v>
      </c>
      <c r="CE13" s="143">
        <v>17.814264935330002</v>
      </c>
      <c r="CF13" s="143">
        <v>19.854192352588498</v>
      </c>
      <c r="CG13" s="143">
        <v>24.859034518008102</v>
      </c>
      <c r="CH13" s="143">
        <v>8.3248859781236195</v>
      </c>
      <c r="CI13" s="143">
        <v>11.587118082646301</v>
      </c>
      <c r="CJ13" s="143">
        <v>12.107423456278999</v>
      </c>
      <c r="CK13" s="143">
        <v>16.542407355338899</v>
      </c>
      <c r="CL13" s="143">
        <v>19.829415906225002</v>
      </c>
      <c r="CM13" s="143">
        <v>11.760553207190499</v>
      </c>
      <c r="CN13" s="143">
        <v>23.141200903474601</v>
      </c>
      <c r="CO13" s="143">
        <v>10.744718906288499</v>
      </c>
      <c r="CP13" s="143">
        <v>17.483912317150502</v>
      </c>
      <c r="CQ13" s="143">
        <v>6.2354056681382302</v>
      </c>
      <c r="CR13" s="143">
        <v>6.3345114535920803</v>
      </c>
      <c r="CS13" s="143">
        <v>6.6731228872260804</v>
      </c>
      <c r="CT13" s="143">
        <v>30.531268629630897</v>
      </c>
      <c r="CU13" s="143">
        <v>13.417809260327125</v>
      </c>
      <c r="CV13" s="143">
        <v>9.3350402889428601</v>
      </c>
      <c r="CW13" s="143">
        <v>4.7741532518834697</v>
      </c>
      <c r="CX13" s="143">
        <v>5.84529712360297</v>
      </c>
      <c r="CY13" s="143">
        <v>9.8064909999999994</v>
      </c>
      <c r="CZ13" s="143">
        <v>4.28811149385968</v>
      </c>
      <c r="DA13" s="143">
        <v>3.7252350618104502</v>
      </c>
      <c r="DB13" s="143">
        <v>26.740774664321098</v>
      </c>
      <c r="DC13" s="143">
        <v>8.3082988080706528</v>
      </c>
      <c r="DD13" s="143">
        <v>23.071682253895315</v>
      </c>
      <c r="DE13" s="143">
        <v>5.9957038486393328</v>
      </c>
      <c r="DF13" s="143">
        <v>12.530421932217994</v>
      </c>
      <c r="DG13" s="143">
        <v>8.2349293638256604</v>
      </c>
    </row>
    <row r="14" spans="1:111">
      <c r="A14" s="143">
        <v>2021</v>
      </c>
      <c r="B14" s="143">
        <v>1120</v>
      </c>
      <c r="C14" s="147">
        <v>9.1096434105764192</v>
      </c>
      <c r="D14" s="147">
        <v>7.7995688862725601</v>
      </c>
      <c r="E14" s="147">
        <v>4.5212773943876199</v>
      </c>
      <c r="F14" s="147">
        <v>4.9056737534568198</v>
      </c>
      <c r="G14" s="147">
        <v>12.653732836954999</v>
      </c>
      <c r="H14" s="147">
        <v>6.14181990273641</v>
      </c>
      <c r="I14" s="147">
        <v>2.07638866737364</v>
      </c>
      <c r="J14" s="147">
        <v>2.5343457925805399</v>
      </c>
      <c r="K14" s="147">
        <v>3.6857748029978299</v>
      </c>
      <c r="L14" s="143">
        <v>1.7818000000000001</v>
      </c>
      <c r="M14" s="147">
        <v>2.6531447310942702</v>
      </c>
      <c r="N14" s="147">
        <v>3.35596836358605</v>
      </c>
      <c r="O14" s="147">
        <v>2.0714259474047898</v>
      </c>
      <c r="P14" s="143">
        <v>102.0052</v>
      </c>
      <c r="Q14" s="143">
        <v>100.6917</v>
      </c>
      <c r="R14" s="143">
        <v>90.401799999999994</v>
      </c>
      <c r="S14" s="143">
        <v>85.987200000000001</v>
      </c>
      <c r="T14" s="143">
        <v>50.567799999999998</v>
      </c>
      <c r="U14" s="143">
        <v>63.090200000000003</v>
      </c>
      <c r="V14" s="143">
        <v>75.983699999999999</v>
      </c>
      <c r="W14" s="143">
        <v>31.6372</v>
      </c>
      <c r="X14" s="143">
        <v>28.97</v>
      </c>
      <c r="Y14" s="143">
        <v>162.12989999999999</v>
      </c>
      <c r="Z14" s="143">
        <v>30.932700000000001</v>
      </c>
      <c r="AA14" s="143">
        <v>1.41</v>
      </c>
      <c r="AB14" s="143">
        <v>9.2274773000000003</v>
      </c>
      <c r="AC14" s="143">
        <v>15.4618</v>
      </c>
      <c r="AD14" s="143">
        <v>0.70837399999999995</v>
      </c>
      <c r="AE14" s="143">
        <v>15.00644</v>
      </c>
      <c r="AF14" s="143">
        <v>23.17417</v>
      </c>
      <c r="AG14" s="143">
        <v>10.99319</v>
      </c>
      <c r="AH14" s="143">
        <v>25.36655</v>
      </c>
      <c r="AI14" s="143">
        <v>14.51225</v>
      </c>
      <c r="AJ14" s="143">
        <v>11.1814</v>
      </c>
      <c r="AK14" s="143">
        <v>32.462609999999998</v>
      </c>
      <c r="AL14" s="143">
        <v>13.83661</v>
      </c>
      <c r="AM14" s="143">
        <v>0.1467</v>
      </c>
      <c r="AN14" s="143">
        <v>7.5763669999999994</v>
      </c>
      <c r="AO14" s="143">
        <v>20.04571</v>
      </c>
      <c r="AP14" s="143">
        <v>7.2231929999999993</v>
      </c>
      <c r="AQ14" s="143">
        <v>75.220084499999999</v>
      </c>
      <c r="AR14" s="143">
        <v>4.3491823454545813</v>
      </c>
      <c r="AS14" s="143">
        <v>7.8296474727272987</v>
      </c>
      <c r="AT14" s="143">
        <v>38.429280800000001</v>
      </c>
      <c r="AU14" s="143">
        <v>16.6806144697088</v>
      </c>
      <c r="AV14" s="143">
        <v>16.526319508218702</v>
      </c>
      <c r="AW14" s="143">
        <v>46.462418100000001</v>
      </c>
      <c r="AX14" s="143">
        <v>14.814159181818367</v>
      </c>
      <c r="AY14" s="143">
        <v>30.694685700000001</v>
      </c>
      <c r="AZ14" s="143">
        <v>18.3612863</v>
      </c>
      <c r="BA14" s="143">
        <v>30.350646600000001</v>
      </c>
      <c r="BB14" s="143">
        <v>138.04130000000001</v>
      </c>
      <c r="BC14" s="143">
        <v>12.6511581</v>
      </c>
      <c r="BD14" s="143">
        <v>0.1348</v>
      </c>
      <c r="BE14" s="143">
        <v>56.068199999999997</v>
      </c>
      <c r="BF14" s="143">
        <v>36.560654599999999</v>
      </c>
      <c r="BG14" s="143">
        <v>8.1301551199999995</v>
      </c>
      <c r="BH14" s="143">
        <v>14.9509635</v>
      </c>
      <c r="BI14" s="143">
        <v>16.3093884</v>
      </c>
      <c r="BJ14" s="143">
        <v>17.896128399999998</v>
      </c>
      <c r="BK14" s="143">
        <v>17.023469899999998</v>
      </c>
      <c r="BL14" s="143">
        <v>11.555806799999999</v>
      </c>
      <c r="BM14" s="143">
        <v>8.4939806180000001</v>
      </c>
      <c r="BN14" s="143">
        <v>78.056110000000004</v>
      </c>
      <c r="BO14" s="143">
        <v>20.117650000000001</v>
      </c>
      <c r="BP14" s="143">
        <v>14.98869</v>
      </c>
      <c r="BQ14" s="143">
        <v>22.588080000000001</v>
      </c>
      <c r="BR14" s="143">
        <v>14.47814</v>
      </c>
      <c r="BS14" s="143">
        <v>25.89762</v>
      </c>
      <c r="BT14" s="143">
        <v>23.845849999999999</v>
      </c>
      <c r="BU14" s="143">
        <v>3.4131719999999999</v>
      </c>
      <c r="BV14" s="143">
        <v>11.87702</v>
      </c>
      <c r="BW14" s="143">
        <v>16.29316</v>
      </c>
      <c r="BX14" s="143">
        <v>13.29931</v>
      </c>
      <c r="BY14" s="143">
        <v>10.69201</v>
      </c>
      <c r="BZ14" s="143">
        <v>10.73882</v>
      </c>
      <c r="CA14" s="143">
        <v>159.50583818181752</v>
      </c>
      <c r="CB14" s="143">
        <v>57.818269999999998</v>
      </c>
      <c r="CC14" s="143">
        <v>10.100822073198</v>
      </c>
      <c r="CD14" s="143">
        <v>7.1527856504380001</v>
      </c>
      <c r="CE14" s="143">
        <v>15.1771899094368</v>
      </c>
      <c r="CF14" s="143">
        <v>16.757179988118999</v>
      </c>
      <c r="CG14" s="143">
        <v>21.133124244284101</v>
      </c>
      <c r="CH14" s="143">
        <v>7.0411367188160101</v>
      </c>
      <c r="CI14" s="143">
        <v>9.5871108307519695</v>
      </c>
      <c r="CJ14" s="143">
        <v>10.1274411970084</v>
      </c>
      <c r="CK14" s="143">
        <v>13.909753760803699</v>
      </c>
      <c r="CL14" s="143">
        <v>16.412897576371702</v>
      </c>
      <c r="CM14" s="143">
        <v>9.7637306095890093</v>
      </c>
      <c r="CN14" s="143">
        <v>19.857614048618402</v>
      </c>
      <c r="CO14" s="143">
        <v>8.9433948153833907</v>
      </c>
      <c r="CP14" s="143">
        <v>14.833979832061001</v>
      </c>
      <c r="CQ14" s="143">
        <v>5.3021257606879999</v>
      </c>
      <c r="CR14" s="143">
        <v>4.6836411422961497</v>
      </c>
      <c r="CS14" s="143">
        <v>5.6171397519423598</v>
      </c>
      <c r="CT14" s="143">
        <v>42.303732710643871</v>
      </c>
      <c r="CU14" s="143">
        <v>19.878859326269485</v>
      </c>
      <c r="CV14" s="180">
        <v>13.7803207137159</v>
      </c>
      <c r="CW14" s="180">
        <v>6.8280308702578703</v>
      </c>
      <c r="CX14" s="180">
        <v>8.5650876600329209</v>
      </c>
      <c r="CY14" s="180">
        <v>12.77</v>
      </c>
      <c r="CZ14" s="180">
        <v>6.02900015411329</v>
      </c>
      <c r="DA14" s="180">
        <v>5.3220872176153602</v>
      </c>
      <c r="DB14" s="143">
        <v>33.411443561406323</v>
      </c>
      <c r="DC14" s="143">
        <v>10.451359743128149</v>
      </c>
      <c r="DD14" s="143">
        <v>29.573592774994101</v>
      </c>
      <c r="DE14" s="143">
        <v>7.651800997834215</v>
      </c>
      <c r="DF14" s="143">
        <v>15.471402471712546</v>
      </c>
      <c r="DG14" s="143">
        <v>10.373345996869261</v>
      </c>
    </row>
    <row r="15" spans="1:111">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row>
    <row r="16" spans="1:111">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row>
    <row r="17" spans="1:111">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row>
    <row r="18" spans="1:111">
      <c r="A18" s="143"/>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143"/>
      <c r="CH18" s="143"/>
      <c r="CI18" s="143"/>
      <c r="CJ18" s="143"/>
      <c r="CK18" s="143"/>
      <c r="CL18" s="143"/>
      <c r="CM18" s="143"/>
      <c r="CN18" s="143"/>
      <c r="CO18" s="143"/>
      <c r="CP18" s="143"/>
      <c r="CQ18" s="143"/>
      <c r="CR18" s="143"/>
      <c r="CS18" s="143"/>
      <c r="CT18" s="143"/>
      <c r="CU18" s="143"/>
      <c r="CV18" s="143"/>
      <c r="CW18" s="143"/>
      <c r="CX18" s="143"/>
      <c r="CY18" s="143"/>
      <c r="CZ18" s="143"/>
      <c r="DA18" s="143"/>
      <c r="DB18" s="143"/>
      <c r="DC18" s="143"/>
      <c r="DD18" s="143"/>
      <c r="DE18" s="143"/>
      <c r="DF18" s="143"/>
      <c r="DG18" s="143"/>
    </row>
    <row r="19" spans="1:111">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c r="CN19" s="143"/>
      <c r="CO19" s="143"/>
      <c r="CP19" s="143"/>
      <c r="CQ19" s="143"/>
      <c r="CR19" s="143"/>
      <c r="CS19" s="143"/>
      <c r="CT19" s="143"/>
      <c r="CU19" s="143"/>
      <c r="CV19" s="143"/>
      <c r="CW19" s="143"/>
      <c r="CX19" s="143"/>
      <c r="CY19" s="143"/>
      <c r="CZ19" s="143"/>
      <c r="DA19" s="143"/>
      <c r="DB19" s="143"/>
      <c r="DC19" s="143"/>
      <c r="DD19" s="143"/>
      <c r="DE19" s="143"/>
      <c r="DF19" s="143"/>
      <c r="DG19" s="143"/>
    </row>
    <row r="20" spans="1:111">
      <c r="A20" s="143"/>
      <c r="B20" s="143"/>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c r="CN20" s="143"/>
      <c r="CO20" s="143"/>
      <c r="CP20" s="143"/>
      <c r="CQ20" s="143"/>
      <c r="CR20" s="143"/>
      <c r="CS20" s="143"/>
      <c r="CT20" s="143"/>
      <c r="CU20" s="143"/>
      <c r="CV20" s="143"/>
      <c r="CW20" s="143"/>
      <c r="CX20" s="143"/>
      <c r="CY20" s="143"/>
      <c r="CZ20" s="143"/>
      <c r="DA20" s="143"/>
      <c r="DB20" s="143"/>
      <c r="DC20" s="143"/>
      <c r="DD20" s="143"/>
      <c r="DE20" s="143"/>
      <c r="DF20" s="143"/>
      <c r="DG20" s="143"/>
    </row>
    <row r="21" spans="1:111">
      <c r="A21" s="143"/>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c r="CN21" s="143"/>
      <c r="CO21" s="143"/>
      <c r="CP21" s="143"/>
      <c r="CQ21" s="143"/>
      <c r="CR21" s="143"/>
      <c r="CS21" s="143"/>
      <c r="CT21" s="143"/>
      <c r="CU21" s="143"/>
      <c r="CV21" s="143"/>
      <c r="CW21" s="143"/>
      <c r="CX21" s="143"/>
      <c r="CY21" s="143"/>
      <c r="CZ21" s="143"/>
      <c r="DA21" s="143"/>
      <c r="DB21" s="143"/>
      <c r="DC21" s="143"/>
      <c r="DD21" s="143"/>
      <c r="DE21" s="143"/>
      <c r="DF21" s="143"/>
      <c r="DG21" s="143"/>
    </row>
    <row r="22" spans="1:111">
      <c r="A22" s="143"/>
      <c r="B22" s="143"/>
      <c r="C22" s="143"/>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143"/>
      <c r="CH22" s="143"/>
      <c r="CI22" s="143"/>
      <c r="CJ22" s="143"/>
      <c r="CK22" s="143"/>
      <c r="CL22" s="143"/>
      <c r="CM22" s="143"/>
      <c r="CN22" s="143"/>
      <c r="CO22" s="143"/>
      <c r="CP22" s="143"/>
      <c r="CQ22" s="143"/>
      <c r="CR22" s="143"/>
      <c r="CS22" s="143"/>
      <c r="CT22" s="143"/>
      <c r="CU22" s="143"/>
      <c r="CV22" s="143"/>
      <c r="CW22" s="143"/>
      <c r="CX22" s="143"/>
      <c r="CY22" s="143"/>
      <c r="CZ22" s="143"/>
      <c r="DA22" s="143"/>
      <c r="DB22" s="143"/>
      <c r="DC22" s="143"/>
      <c r="DD22" s="143"/>
      <c r="DE22" s="143"/>
      <c r="DF22" s="143"/>
      <c r="DG22" s="143"/>
    </row>
    <row r="23" spans="1:111">
      <c r="A23" s="143"/>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143"/>
      <c r="CH23" s="143"/>
      <c r="CI23" s="143"/>
      <c r="CJ23" s="143"/>
      <c r="CK23" s="143"/>
      <c r="CL23" s="143"/>
      <c r="CM23" s="143"/>
      <c r="CN23" s="143"/>
      <c r="CO23" s="143"/>
      <c r="CP23" s="143"/>
      <c r="CQ23" s="143"/>
      <c r="CR23" s="143"/>
      <c r="CS23" s="143"/>
      <c r="CT23" s="143"/>
      <c r="CU23" s="143"/>
      <c r="CV23" s="143"/>
      <c r="CW23" s="143"/>
      <c r="CX23" s="143"/>
      <c r="CY23" s="143"/>
      <c r="CZ23" s="143"/>
      <c r="DA23" s="143"/>
      <c r="DB23" s="143"/>
      <c r="DC23" s="143"/>
      <c r="DD23" s="143"/>
      <c r="DE23" s="143"/>
      <c r="DF23" s="143"/>
      <c r="DG23" s="143"/>
    </row>
    <row r="24" spans="1:111">
      <c r="A24" s="143"/>
      <c r="B24" s="143"/>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row>
    <row r="25" spans="1:111">
      <c r="A25" s="143"/>
      <c r="B25" s="143"/>
      <c r="C25" s="143"/>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143"/>
      <c r="CH25" s="143"/>
      <c r="CI25" s="143"/>
      <c r="CJ25" s="143"/>
      <c r="CK25" s="143"/>
      <c r="CL25" s="143"/>
      <c r="CM25" s="143"/>
      <c r="CN25" s="143"/>
      <c r="CO25" s="143"/>
      <c r="CP25" s="143"/>
      <c r="CQ25" s="143"/>
      <c r="CR25" s="143"/>
      <c r="CS25" s="143"/>
      <c r="CT25" s="143"/>
      <c r="CU25" s="143"/>
      <c r="CV25" s="143"/>
      <c r="CW25" s="143"/>
      <c r="CX25" s="143"/>
      <c r="CY25" s="143"/>
      <c r="CZ25" s="143"/>
      <c r="DA25" s="143"/>
      <c r="DB25" s="143"/>
      <c r="DC25" s="143"/>
      <c r="DD25" s="143"/>
      <c r="DE25" s="143"/>
      <c r="DF25" s="143"/>
      <c r="DG25" s="143"/>
    </row>
    <row r="26" spans="1:111">
      <c r="A26" s="143"/>
      <c r="B26" s="143"/>
      <c r="C26" s="143"/>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3"/>
      <c r="CI26" s="143"/>
      <c r="CJ26" s="143"/>
      <c r="CK26" s="143"/>
      <c r="CL26" s="143"/>
      <c r="CM26" s="143"/>
      <c r="CN26" s="143"/>
      <c r="CO26" s="143"/>
      <c r="CP26" s="143"/>
      <c r="CQ26" s="143"/>
      <c r="CR26" s="143"/>
      <c r="CS26" s="143"/>
      <c r="CT26" s="143"/>
      <c r="CU26" s="143"/>
      <c r="CV26" s="143"/>
      <c r="CW26" s="143"/>
      <c r="CX26" s="143"/>
      <c r="CY26" s="143"/>
      <c r="CZ26" s="143"/>
      <c r="DA26" s="143"/>
      <c r="DB26" s="143"/>
      <c r="DC26" s="143"/>
      <c r="DD26" s="143"/>
      <c r="DE26" s="143"/>
      <c r="DF26" s="143"/>
      <c r="DG26" s="143"/>
    </row>
    <row r="27" spans="1:111">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c r="DD27" s="143"/>
      <c r="DE27" s="143"/>
      <c r="DF27" s="143"/>
      <c r="DG27" s="143"/>
    </row>
    <row r="28" spans="1:111">
      <c r="A28" s="143"/>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143"/>
      <c r="CH28" s="143"/>
      <c r="CI28" s="143"/>
      <c r="CJ28" s="143"/>
      <c r="CK28" s="143"/>
      <c r="CL28" s="143"/>
      <c r="CM28" s="143"/>
      <c r="CN28" s="143"/>
      <c r="CO28" s="143"/>
      <c r="CP28" s="143"/>
      <c r="CQ28" s="143"/>
      <c r="CR28" s="143"/>
      <c r="CS28" s="143"/>
      <c r="CT28" s="143"/>
      <c r="CU28" s="143"/>
      <c r="CV28" s="143"/>
      <c r="CW28" s="143"/>
      <c r="CX28" s="143"/>
      <c r="CY28" s="143"/>
      <c r="CZ28" s="143"/>
      <c r="DA28" s="143"/>
      <c r="DB28" s="143"/>
      <c r="DC28" s="143"/>
      <c r="DD28" s="143"/>
      <c r="DE28" s="143"/>
      <c r="DF28" s="143"/>
      <c r="DG28" s="143"/>
    </row>
    <row r="29" spans="1:111">
      <c r="A29" s="143"/>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row>
    <row r="30" spans="1:111">
      <c r="A30" s="143"/>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row>
    <row r="31" spans="1:111">
      <c r="A31" s="14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row>
    <row r="32" spans="1:111">
      <c r="A32" s="143"/>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43"/>
      <c r="CV32" s="143"/>
      <c r="CW32" s="143"/>
      <c r="CX32" s="143"/>
      <c r="CY32" s="143"/>
      <c r="CZ32" s="143"/>
      <c r="DA32" s="143"/>
      <c r="DB32" s="143"/>
      <c r="DC32" s="143"/>
      <c r="DD32" s="143"/>
      <c r="DE32" s="143"/>
      <c r="DF32" s="143"/>
      <c r="DG32" s="143"/>
    </row>
    <row r="33" spans="1:111">
      <c r="A33" s="143"/>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c r="CN33" s="143"/>
      <c r="CO33" s="143"/>
      <c r="CP33" s="143"/>
      <c r="CQ33" s="143"/>
      <c r="CR33" s="143"/>
      <c r="CS33" s="143"/>
      <c r="CT33" s="143"/>
      <c r="CU33" s="143"/>
      <c r="CV33" s="143"/>
      <c r="CW33" s="143"/>
      <c r="CX33" s="143"/>
      <c r="CY33" s="143"/>
      <c r="CZ33" s="143"/>
      <c r="DA33" s="143"/>
      <c r="DB33" s="143"/>
      <c r="DC33" s="143"/>
      <c r="DD33" s="143"/>
      <c r="DE33" s="143"/>
      <c r="DF33" s="143"/>
      <c r="DG33" s="143"/>
    </row>
    <row r="34" spans="1:111">
      <c r="A34" s="143"/>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row>
    <row r="35" spans="1:11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row>
    <row r="36" spans="1:111">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c r="CM36" s="143"/>
      <c r="CN36" s="143"/>
      <c r="CO36" s="143"/>
      <c r="CP36" s="143"/>
      <c r="CQ36" s="143"/>
      <c r="CR36" s="143"/>
      <c r="CS36" s="143"/>
      <c r="CT36" s="143"/>
      <c r="CU36" s="143"/>
      <c r="CV36" s="143"/>
      <c r="CW36" s="143"/>
      <c r="CX36" s="143"/>
      <c r="CY36" s="143"/>
      <c r="CZ36" s="143"/>
      <c r="DA36" s="143"/>
      <c r="DB36" s="143"/>
      <c r="DC36" s="143"/>
      <c r="DD36" s="143"/>
      <c r="DE36" s="143"/>
      <c r="DF36" s="143"/>
      <c r="DG36" s="143"/>
    </row>
    <row r="37" spans="1:111">
      <c r="A37" s="143"/>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c r="CM37" s="143"/>
      <c r="CN37" s="143"/>
      <c r="CO37" s="143"/>
      <c r="CP37" s="143"/>
      <c r="CQ37" s="143"/>
      <c r="CR37" s="143"/>
      <c r="CS37" s="143"/>
      <c r="CT37" s="143"/>
      <c r="CU37" s="143"/>
      <c r="CV37" s="143"/>
      <c r="CW37" s="143"/>
      <c r="CX37" s="143"/>
      <c r="CY37" s="143"/>
      <c r="CZ37" s="143"/>
      <c r="DA37" s="143"/>
      <c r="DB37" s="143"/>
      <c r="DC37" s="143"/>
      <c r="DD37" s="143"/>
      <c r="DE37" s="143"/>
      <c r="DF37" s="143"/>
      <c r="DG37" s="143"/>
    </row>
    <row r="38" spans="1:111">
      <c r="A38" s="143"/>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143"/>
      <c r="CH38" s="143"/>
      <c r="CI38" s="143"/>
      <c r="CJ38" s="143"/>
      <c r="CK38" s="143"/>
      <c r="CL38" s="143"/>
      <c r="CM38" s="143"/>
      <c r="CN38" s="143"/>
      <c r="CO38" s="143"/>
      <c r="CP38" s="143"/>
      <c r="CQ38" s="143"/>
      <c r="CR38" s="143"/>
      <c r="CS38" s="143"/>
      <c r="CT38" s="143"/>
      <c r="CU38" s="143"/>
      <c r="CV38" s="143"/>
      <c r="CW38" s="143"/>
      <c r="CX38" s="143"/>
      <c r="CY38" s="143"/>
      <c r="CZ38" s="143"/>
      <c r="DA38" s="143"/>
      <c r="DB38" s="143"/>
      <c r="DC38" s="143"/>
      <c r="DD38" s="143"/>
      <c r="DE38" s="143"/>
      <c r="DF38" s="143"/>
      <c r="DG38" s="143"/>
    </row>
    <row r="39" spans="1:111">
      <c r="A39" s="143"/>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row>
    <row r="40" spans="1:111">
      <c r="A40" s="143"/>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143"/>
      <c r="CH40" s="143"/>
      <c r="CI40" s="143"/>
      <c r="CJ40" s="143"/>
      <c r="CK40" s="143"/>
      <c r="CL40" s="143"/>
      <c r="CM40" s="143"/>
      <c r="CN40" s="143"/>
      <c r="CO40" s="143"/>
      <c r="CP40" s="143"/>
      <c r="CQ40" s="143"/>
      <c r="CR40" s="143"/>
      <c r="CS40" s="143"/>
      <c r="CT40" s="143"/>
      <c r="CU40" s="143"/>
      <c r="CV40" s="143"/>
      <c r="CW40" s="143"/>
      <c r="CX40" s="143"/>
      <c r="CY40" s="143"/>
      <c r="CZ40" s="143"/>
      <c r="DA40" s="143"/>
      <c r="DB40" s="143"/>
      <c r="DC40" s="143"/>
      <c r="DD40" s="143"/>
      <c r="DE40" s="143"/>
      <c r="DF40" s="143"/>
      <c r="DG40" s="143"/>
    </row>
    <row r="41" spans="1:111">
      <c r="A41" s="143"/>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row>
    <row r="42" spans="1:111">
      <c r="A42" s="143"/>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c r="CN42" s="143"/>
      <c r="CO42" s="143"/>
      <c r="CP42" s="143"/>
      <c r="CQ42" s="143"/>
      <c r="CR42" s="143"/>
      <c r="CS42" s="143"/>
      <c r="CT42" s="143"/>
      <c r="CU42" s="143"/>
      <c r="CV42" s="143"/>
      <c r="CW42" s="143"/>
      <c r="CX42" s="143"/>
      <c r="CY42" s="143"/>
      <c r="CZ42" s="143"/>
      <c r="DA42" s="143"/>
      <c r="DB42" s="143"/>
      <c r="DC42" s="143"/>
      <c r="DD42" s="143"/>
      <c r="DE42" s="143"/>
      <c r="DF42" s="143"/>
      <c r="DG42" s="143"/>
    </row>
    <row r="43" spans="1:11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c r="CA43" s="143"/>
      <c r="CB43" s="143"/>
      <c r="CC43" s="143"/>
      <c r="CD43" s="143"/>
      <c r="CE43" s="143"/>
      <c r="CF43" s="143"/>
      <c r="CG43" s="143"/>
      <c r="CH43" s="143"/>
      <c r="CI43" s="143"/>
      <c r="CJ43" s="143"/>
      <c r="CK43" s="143"/>
      <c r="CL43" s="143"/>
      <c r="CM43" s="143"/>
      <c r="CN43" s="143"/>
      <c r="CO43" s="143"/>
      <c r="CP43" s="143"/>
      <c r="CQ43" s="143"/>
      <c r="CR43" s="143"/>
      <c r="CS43" s="143"/>
      <c r="CT43" s="143"/>
      <c r="CU43" s="143"/>
      <c r="CV43" s="143"/>
      <c r="CW43" s="143"/>
      <c r="CX43" s="143"/>
      <c r="CY43" s="143"/>
      <c r="CZ43" s="143"/>
      <c r="DA43" s="143"/>
      <c r="DB43" s="143"/>
      <c r="DC43" s="143"/>
      <c r="DD43" s="143"/>
      <c r="DE43" s="143"/>
      <c r="DF43" s="143"/>
      <c r="DG43" s="143"/>
    </row>
    <row r="44" spans="1:111">
      <c r="A44" s="143"/>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143"/>
      <c r="CH44" s="143"/>
      <c r="CI44" s="143"/>
      <c r="CJ44" s="143"/>
      <c r="CK44" s="143"/>
      <c r="CL44" s="143"/>
      <c r="CM44" s="143"/>
      <c r="CN44" s="143"/>
      <c r="CO44" s="143"/>
      <c r="CP44" s="143"/>
      <c r="CQ44" s="143"/>
      <c r="CR44" s="143"/>
      <c r="CS44" s="143"/>
      <c r="CT44" s="143"/>
      <c r="CU44" s="143"/>
      <c r="CV44" s="143"/>
      <c r="CW44" s="143"/>
      <c r="CX44" s="143"/>
      <c r="CY44" s="143"/>
      <c r="CZ44" s="143"/>
      <c r="DA44" s="143"/>
      <c r="DB44" s="143"/>
      <c r="DC44" s="143"/>
      <c r="DD44" s="143"/>
      <c r="DE44" s="143"/>
      <c r="DF44" s="143"/>
      <c r="DG44" s="143"/>
    </row>
    <row r="45" spans="1:111">
      <c r="A45" s="143"/>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143"/>
      <c r="CH45" s="143"/>
      <c r="CI45" s="143"/>
      <c r="CJ45" s="143"/>
      <c r="CK45" s="143"/>
      <c r="CL45" s="143"/>
      <c r="CM45" s="143"/>
      <c r="CN45" s="143"/>
      <c r="CO45" s="143"/>
      <c r="CP45" s="143"/>
      <c r="CQ45" s="143"/>
      <c r="CR45" s="143"/>
      <c r="CS45" s="143"/>
      <c r="CT45" s="143"/>
      <c r="CU45" s="143"/>
      <c r="CV45" s="143"/>
      <c r="CW45" s="143"/>
      <c r="CX45" s="143"/>
      <c r="CY45" s="143"/>
      <c r="CZ45" s="143"/>
      <c r="DA45" s="143"/>
      <c r="DB45" s="143"/>
      <c r="DC45" s="143"/>
      <c r="DD45" s="143"/>
      <c r="DE45" s="143"/>
      <c r="DF45" s="143"/>
      <c r="DG45" s="143"/>
    </row>
    <row r="46" spans="1:111">
      <c r="A46" s="143"/>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143"/>
      <c r="CH46" s="143"/>
      <c r="CI46" s="143"/>
      <c r="CJ46" s="143"/>
      <c r="CK46" s="143"/>
      <c r="CL46" s="143"/>
      <c r="CM46" s="143"/>
      <c r="CN46" s="143"/>
      <c r="CO46" s="143"/>
      <c r="CP46" s="143"/>
      <c r="CQ46" s="143"/>
      <c r="CR46" s="143"/>
      <c r="CS46" s="143"/>
      <c r="CT46" s="143"/>
      <c r="CU46" s="143"/>
      <c r="CV46" s="143"/>
      <c r="CW46" s="143"/>
      <c r="CX46" s="143"/>
      <c r="CY46" s="143"/>
      <c r="CZ46" s="143"/>
      <c r="DA46" s="143"/>
      <c r="DB46" s="143"/>
      <c r="DC46" s="143"/>
      <c r="DD46" s="143"/>
      <c r="DE46" s="143"/>
      <c r="DF46" s="143"/>
      <c r="DG46" s="143"/>
    </row>
    <row r="47" spans="1:111">
      <c r="A47" s="143"/>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143"/>
      <c r="CH47" s="143"/>
      <c r="CI47" s="143"/>
      <c r="CJ47" s="143"/>
      <c r="CK47" s="143"/>
      <c r="CL47" s="143"/>
      <c r="CM47" s="143"/>
      <c r="CN47" s="143"/>
      <c r="CO47" s="143"/>
      <c r="CP47" s="143"/>
      <c r="CQ47" s="143"/>
      <c r="CR47" s="143"/>
      <c r="CS47" s="143"/>
      <c r="CT47" s="143"/>
      <c r="CU47" s="143"/>
      <c r="CV47" s="143"/>
      <c r="CW47" s="143"/>
      <c r="CX47" s="143"/>
      <c r="CY47" s="143"/>
      <c r="CZ47" s="143"/>
      <c r="DA47" s="143"/>
      <c r="DB47" s="143"/>
      <c r="DC47" s="143"/>
      <c r="DD47" s="143"/>
      <c r="DE47" s="143"/>
      <c r="DF47" s="143"/>
      <c r="DG47" s="143"/>
    </row>
    <row r="48" spans="1:111">
      <c r="A48" s="143"/>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row>
    <row r="49" spans="1:111">
      <c r="A49" s="14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c r="CX49" s="143"/>
      <c r="CY49" s="143"/>
      <c r="CZ49" s="143"/>
      <c r="DA49" s="143"/>
      <c r="DB49" s="143"/>
      <c r="DC49" s="143"/>
      <c r="DD49" s="143"/>
      <c r="DE49" s="143"/>
      <c r="DF49" s="143"/>
      <c r="DG49" s="143"/>
    </row>
    <row r="50" spans="1:111">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row>
    <row r="51" spans="1:11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row>
    <row r="52" spans="1:111">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row>
    <row r="53" spans="1:111">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row>
    <row r="54" spans="1:111">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row>
    <row r="55" spans="1:111">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row>
    <row r="56" spans="1:111">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row>
    <row r="57" spans="1:111">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c r="CN57" s="143"/>
      <c r="CO57" s="143"/>
      <c r="CP57" s="143"/>
      <c r="CQ57" s="143"/>
      <c r="CR57" s="143"/>
      <c r="CS57" s="143"/>
      <c r="CT57" s="143"/>
      <c r="CU57" s="143"/>
      <c r="CV57" s="143"/>
      <c r="CW57" s="143"/>
      <c r="CX57" s="143"/>
      <c r="CY57" s="143"/>
      <c r="CZ57" s="143"/>
      <c r="DA57" s="143"/>
      <c r="DB57" s="143"/>
      <c r="DC57" s="143"/>
      <c r="DD57" s="143"/>
      <c r="DE57" s="143"/>
      <c r="DF57" s="143"/>
      <c r="DG57" s="143"/>
    </row>
    <row r="58" spans="1:11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row>
    <row r="59" spans="1:111">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c r="BY59" s="143"/>
      <c r="BZ59" s="143"/>
      <c r="CA59" s="143"/>
      <c r="CB59" s="143"/>
      <c r="CC59" s="143"/>
      <c r="CD59" s="143"/>
      <c r="CE59" s="143"/>
      <c r="CF59" s="143"/>
      <c r="CG59" s="143"/>
      <c r="CH59" s="143"/>
      <c r="CI59" s="143"/>
      <c r="CJ59" s="143"/>
      <c r="CK59" s="143"/>
      <c r="CL59" s="143"/>
      <c r="CM59" s="143"/>
      <c r="CN59" s="143"/>
      <c r="CO59" s="143"/>
      <c r="CP59" s="143"/>
      <c r="CQ59" s="143"/>
      <c r="CR59" s="143"/>
      <c r="CS59" s="143"/>
      <c r="CT59" s="143"/>
      <c r="CU59" s="143"/>
      <c r="CV59" s="143"/>
      <c r="CW59" s="143"/>
      <c r="CX59" s="143"/>
      <c r="CY59" s="143"/>
      <c r="CZ59" s="143"/>
      <c r="DA59" s="143"/>
      <c r="DB59" s="143"/>
      <c r="DC59" s="143"/>
      <c r="DD59" s="143"/>
      <c r="DE59" s="143"/>
      <c r="DF59" s="143"/>
      <c r="DG59" s="143"/>
    </row>
    <row r="60" spans="1:11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c r="BY60" s="143"/>
      <c r="BZ60" s="143"/>
      <c r="CA60" s="143"/>
      <c r="CB60" s="143"/>
      <c r="CC60" s="143"/>
      <c r="CD60" s="143"/>
      <c r="CE60" s="143"/>
      <c r="CF60" s="143"/>
      <c r="CG60" s="143"/>
      <c r="CH60" s="143"/>
      <c r="CI60" s="143"/>
      <c r="CJ60" s="143"/>
      <c r="CK60" s="143"/>
      <c r="CL60" s="143"/>
      <c r="CM60" s="143"/>
      <c r="CN60" s="143"/>
      <c r="CO60" s="143"/>
      <c r="CP60" s="143"/>
      <c r="CQ60" s="143"/>
      <c r="CR60" s="143"/>
      <c r="CS60" s="143"/>
      <c r="CT60" s="143"/>
      <c r="CU60" s="143"/>
      <c r="CV60" s="143"/>
      <c r="CW60" s="143"/>
      <c r="CX60" s="143"/>
      <c r="CY60" s="143"/>
      <c r="CZ60" s="143"/>
      <c r="DA60" s="143"/>
      <c r="DB60" s="143"/>
      <c r="DC60" s="143"/>
      <c r="DD60" s="143"/>
      <c r="DE60" s="143"/>
      <c r="DF60" s="143"/>
      <c r="DG60" s="143"/>
    </row>
    <row r="61" spans="1:111">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c r="CN61" s="143"/>
      <c r="CO61" s="143"/>
      <c r="CP61" s="143"/>
      <c r="CQ61" s="143"/>
      <c r="CR61" s="143"/>
      <c r="CS61" s="143"/>
      <c r="CT61" s="143"/>
      <c r="CU61" s="143"/>
      <c r="CV61" s="143"/>
      <c r="CW61" s="143"/>
      <c r="CX61" s="143"/>
      <c r="CY61" s="143"/>
      <c r="CZ61" s="143"/>
      <c r="DA61" s="143"/>
      <c r="DB61" s="143"/>
      <c r="DC61" s="143"/>
      <c r="DD61" s="143"/>
      <c r="DE61" s="143"/>
      <c r="DF61" s="143"/>
      <c r="DG61" s="143"/>
    </row>
    <row r="62" spans="1:111">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143"/>
      <c r="CY62" s="143"/>
      <c r="CZ62" s="143"/>
      <c r="DA62" s="143"/>
      <c r="DB62" s="143"/>
      <c r="DC62" s="143"/>
      <c r="DD62" s="143"/>
      <c r="DE62" s="143"/>
      <c r="DF62" s="143"/>
      <c r="DG62" s="143"/>
    </row>
    <row r="63" spans="1:111">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row>
    <row r="64" spans="1:11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row>
    <row r="65" spans="1:111">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c r="BY65" s="143"/>
      <c r="BZ65" s="143"/>
      <c r="CA65" s="143"/>
      <c r="CB65" s="143"/>
      <c r="CC65" s="143"/>
      <c r="CD65" s="143"/>
      <c r="CE65" s="143"/>
      <c r="CF65" s="143"/>
      <c r="CG65" s="143"/>
      <c r="CH65" s="143"/>
      <c r="CI65" s="143"/>
      <c r="CJ65" s="143"/>
      <c r="CK65" s="143"/>
      <c r="CL65" s="143"/>
      <c r="CM65" s="143"/>
      <c r="CN65" s="143"/>
      <c r="CO65" s="143"/>
      <c r="CP65" s="143"/>
      <c r="CQ65" s="143"/>
      <c r="CR65" s="143"/>
      <c r="CS65" s="143"/>
      <c r="CT65" s="143"/>
      <c r="CU65" s="143"/>
      <c r="CV65" s="143"/>
      <c r="CW65" s="143"/>
      <c r="CX65" s="143"/>
      <c r="CY65" s="143"/>
      <c r="CZ65" s="143"/>
      <c r="DA65" s="143"/>
      <c r="DB65" s="143"/>
      <c r="DC65" s="143"/>
      <c r="DD65" s="143"/>
      <c r="DE65" s="143"/>
      <c r="DF65" s="143"/>
      <c r="DG65" s="143"/>
    </row>
    <row r="66" spans="1:111">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c r="CN66" s="143"/>
      <c r="CO66" s="143"/>
      <c r="CP66" s="143"/>
      <c r="CQ66" s="143"/>
      <c r="CR66" s="143"/>
      <c r="CS66" s="143"/>
      <c r="CT66" s="143"/>
      <c r="CU66" s="143"/>
      <c r="CV66" s="143"/>
      <c r="CW66" s="143"/>
      <c r="CX66" s="143"/>
      <c r="CY66" s="143"/>
      <c r="CZ66" s="143"/>
      <c r="DA66" s="143"/>
      <c r="DB66" s="143"/>
      <c r="DC66" s="143"/>
      <c r="DD66" s="143"/>
      <c r="DE66" s="143"/>
      <c r="DF66" s="143"/>
      <c r="DG66" s="143"/>
    </row>
    <row r="67" spans="1:111">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3"/>
      <c r="CB67" s="143"/>
      <c r="CC67" s="143"/>
      <c r="CD67" s="143"/>
      <c r="CE67" s="143"/>
      <c r="CF67" s="143"/>
      <c r="CG67" s="143"/>
      <c r="CH67" s="143"/>
      <c r="CI67" s="143"/>
      <c r="CJ67" s="143"/>
      <c r="CK67" s="143"/>
      <c r="CL67" s="143"/>
      <c r="CM67" s="143"/>
      <c r="CN67" s="143"/>
      <c r="CO67" s="143"/>
      <c r="CP67" s="143"/>
      <c r="CQ67" s="143"/>
      <c r="CR67" s="143"/>
      <c r="CS67" s="143"/>
      <c r="CT67" s="143"/>
      <c r="CU67" s="143"/>
      <c r="CV67" s="143"/>
      <c r="CW67" s="143"/>
      <c r="CX67" s="143"/>
      <c r="CY67" s="143"/>
      <c r="CZ67" s="143"/>
      <c r="DA67" s="143"/>
      <c r="DB67" s="143"/>
      <c r="DC67" s="143"/>
      <c r="DD67" s="143"/>
      <c r="DE67" s="143"/>
      <c r="DF67" s="143"/>
      <c r="DG67" s="143"/>
    </row>
    <row r="68" spans="1:111">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c r="CN68" s="143"/>
      <c r="CO68" s="143"/>
      <c r="CP68" s="143"/>
      <c r="CQ68" s="143"/>
      <c r="CR68" s="143"/>
      <c r="CS68" s="143"/>
      <c r="CT68" s="143"/>
      <c r="CU68" s="143"/>
      <c r="CV68" s="143"/>
      <c r="CW68" s="143"/>
      <c r="CX68" s="143"/>
      <c r="CY68" s="143"/>
      <c r="CZ68" s="143"/>
      <c r="DA68" s="143"/>
      <c r="DB68" s="143"/>
      <c r="DC68" s="143"/>
      <c r="DD68" s="143"/>
      <c r="DE68" s="143"/>
      <c r="DF68" s="143"/>
      <c r="DG68" s="143"/>
    </row>
    <row r="69" spans="1:111">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3"/>
      <c r="CB69" s="143"/>
      <c r="CC69" s="143"/>
      <c r="CD69" s="143"/>
      <c r="CE69" s="143"/>
      <c r="CF69" s="143"/>
      <c r="CG69" s="143"/>
      <c r="CH69" s="143"/>
      <c r="CI69" s="143"/>
      <c r="CJ69" s="143"/>
      <c r="CK69" s="143"/>
      <c r="CL69" s="143"/>
      <c r="CM69" s="143"/>
      <c r="CN69" s="143"/>
      <c r="CO69" s="143"/>
      <c r="CP69" s="143"/>
      <c r="CQ69" s="143"/>
      <c r="CR69" s="143"/>
      <c r="CS69" s="143"/>
      <c r="CT69" s="143"/>
      <c r="CU69" s="143"/>
      <c r="CV69" s="143"/>
      <c r="CW69" s="143"/>
      <c r="CX69" s="143"/>
      <c r="CY69" s="143"/>
      <c r="CZ69" s="143"/>
      <c r="DA69" s="143"/>
      <c r="DB69" s="143"/>
      <c r="DC69" s="143"/>
      <c r="DD69" s="143"/>
      <c r="DE69" s="143"/>
      <c r="DF69" s="143"/>
      <c r="DG69" s="143"/>
    </row>
    <row r="70" spans="1:11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3"/>
      <c r="CY70" s="143"/>
      <c r="CZ70" s="143"/>
      <c r="DA70" s="143"/>
      <c r="DB70" s="143"/>
      <c r="DC70" s="143"/>
      <c r="DD70" s="143"/>
      <c r="DE70" s="143"/>
      <c r="DF70" s="143"/>
      <c r="DG70" s="143"/>
    </row>
    <row r="71" spans="1:111">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3"/>
      <c r="CC71" s="143"/>
      <c r="CD71" s="143"/>
      <c r="CE71" s="143"/>
      <c r="CF71" s="143"/>
      <c r="CG71" s="143"/>
      <c r="CH71" s="143"/>
      <c r="CI71" s="143"/>
      <c r="CJ71" s="143"/>
      <c r="CK71" s="143"/>
      <c r="CL71" s="143"/>
      <c r="CM71" s="143"/>
      <c r="CN71" s="143"/>
      <c r="CO71" s="143"/>
      <c r="CP71" s="143"/>
      <c r="CQ71" s="143"/>
      <c r="CR71" s="143"/>
      <c r="CS71" s="143"/>
      <c r="CT71" s="143"/>
      <c r="CU71" s="143"/>
      <c r="CV71" s="143"/>
      <c r="CW71" s="143"/>
      <c r="CX71" s="143"/>
      <c r="CY71" s="143"/>
      <c r="CZ71" s="143"/>
      <c r="DA71" s="143"/>
      <c r="DB71" s="143"/>
      <c r="DC71" s="143"/>
      <c r="DD71" s="143"/>
      <c r="DE71" s="143"/>
      <c r="DF71" s="143"/>
      <c r="DG71" s="143"/>
    </row>
    <row r="72" spans="1:111">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c r="BY72" s="143"/>
      <c r="BZ72" s="143"/>
      <c r="CA72" s="143"/>
      <c r="CB72" s="143"/>
      <c r="CC72" s="143"/>
      <c r="CD72" s="143"/>
      <c r="CE72" s="143"/>
      <c r="CF72" s="143"/>
      <c r="CG72" s="143"/>
      <c r="CH72" s="143"/>
      <c r="CI72" s="143"/>
      <c r="CJ72" s="143"/>
      <c r="CK72" s="143"/>
      <c r="CL72" s="143"/>
      <c r="CM72" s="143"/>
      <c r="CN72" s="143"/>
      <c r="CO72" s="143"/>
      <c r="CP72" s="143"/>
      <c r="CQ72" s="143"/>
      <c r="CR72" s="143"/>
      <c r="CS72" s="143"/>
      <c r="CT72" s="143"/>
      <c r="CU72" s="143"/>
      <c r="CV72" s="143"/>
      <c r="CW72" s="143"/>
      <c r="CX72" s="143"/>
      <c r="CY72" s="143"/>
      <c r="CZ72" s="143"/>
      <c r="DA72" s="143"/>
      <c r="DB72" s="143"/>
      <c r="DC72" s="143"/>
      <c r="DD72" s="143"/>
      <c r="DE72" s="143"/>
      <c r="DF72" s="143"/>
      <c r="DG72" s="143"/>
    </row>
    <row r="73" spans="1:111">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c r="CN73" s="143"/>
      <c r="CO73" s="143"/>
      <c r="CP73" s="143"/>
      <c r="CQ73" s="143"/>
      <c r="CR73" s="143"/>
      <c r="CS73" s="143"/>
      <c r="CT73" s="143"/>
      <c r="CU73" s="143"/>
      <c r="CV73" s="143"/>
      <c r="CW73" s="143"/>
      <c r="CX73" s="143"/>
      <c r="CY73" s="143"/>
      <c r="CZ73" s="143"/>
      <c r="DA73" s="143"/>
      <c r="DB73" s="143"/>
      <c r="DC73" s="143"/>
      <c r="DD73" s="143"/>
      <c r="DE73" s="143"/>
      <c r="DF73" s="143"/>
      <c r="DG73" s="143"/>
    </row>
    <row r="74" spans="1:111">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c r="BY74" s="143"/>
      <c r="BZ74" s="143"/>
      <c r="CA74" s="143"/>
      <c r="CB74" s="143"/>
      <c r="CC74" s="143"/>
      <c r="CD74" s="143"/>
      <c r="CE74" s="143"/>
      <c r="CF74" s="143"/>
      <c r="CG74" s="143"/>
      <c r="CH74" s="143"/>
      <c r="CI74" s="143"/>
      <c r="CJ74" s="143"/>
      <c r="CK74" s="143"/>
      <c r="CL74" s="143"/>
      <c r="CM74" s="143"/>
      <c r="CN74" s="143"/>
      <c r="CO74" s="143"/>
      <c r="CP74" s="143"/>
      <c r="CQ74" s="143"/>
      <c r="CR74" s="143"/>
      <c r="CS74" s="143"/>
      <c r="CT74" s="143"/>
      <c r="CU74" s="143"/>
      <c r="CV74" s="143"/>
      <c r="CW74" s="143"/>
      <c r="CX74" s="143"/>
      <c r="CY74" s="143"/>
      <c r="CZ74" s="143"/>
      <c r="DA74" s="143"/>
      <c r="DB74" s="143"/>
      <c r="DC74" s="143"/>
      <c r="DD74" s="143"/>
      <c r="DE74" s="143"/>
      <c r="DF74" s="143"/>
      <c r="DG74" s="143"/>
    </row>
    <row r="75" spans="1:111">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c r="BY75" s="143"/>
      <c r="BZ75" s="143"/>
      <c r="CA75" s="143"/>
      <c r="CB75" s="143"/>
      <c r="CC75" s="143"/>
      <c r="CD75" s="143"/>
      <c r="CE75" s="143"/>
      <c r="CF75" s="143"/>
      <c r="CG75" s="143"/>
      <c r="CH75" s="143"/>
      <c r="CI75" s="143"/>
      <c r="CJ75" s="143"/>
      <c r="CK75" s="143"/>
      <c r="CL75" s="143"/>
      <c r="CM75" s="143"/>
      <c r="CN75" s="143"/>
      <c r="CO75" s="143"/>
      <c r="CP75" s="143"/>
      <c r="CQ75" s="143"/>
      <c r="CR75" s="143"/>
      <c r="CS75" s="143"/>
      <c r="CT75" s="143"/>
      <c r="CU75" s="143"/>
      <c r="CV75" s="143"/>
      <c r="CW75" s="143"/>
      <c r="CX75" s="143"/>
      <c r="CY75" s="143"/>
      <c r="CZ75" s="143"/>
      <c r="DA75" s="143"/>
      <c r="DB75" s="143"/>
      <c r="DC75" s="143"/>
      <c r="DD75" s="143"/>
      <c r="DE75" s="143"/>
      <c r="DF75" s="143"/>
      <c r="DG75" s="143"/>
    </row>
    <row r="76" spans="1:111">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c r="BY76" s="143"/>
      <c r="BZ76" s="143"/>
      <c r="CA76" s="143"/>
      <c r="CB76" s="143"/>
      <c r="CC76" s="143"/>
      <c r="CD76" s="143"/>
      <c r="CE76" s="143"/>
      <c r="CF76" s="143"/>
      <c r="CG76" s="143"/>
      <c r="CH76" s="143"/>
      <c r="CI76" s="143"/>
      <c r="CJ76" s="143"/>
      <c r="CK76" s="143"/>
      <c r="CL76" s="143"/>
      <c r="CM76" s="143"/>
      <c r="CN76" s="143"/>
      <c r="CO76" s="143"/>
      <c r="CP76" s="143"/>
      <c r="CQ76" s="143"/>
      <c r="CR76" s="143"/>
      <c r="CS76" s="143"/>
      <c r="CT76" s="143"/>
      <c r="CU76" s="143"/>
      <c r="CV76" s="143"/>
      <c r="CW76" s="143"/>
      <c r="CX76" s="143"/>
      <c r="CY76" s="143"/>
      <c r="CZ76" s="143"/>
      <c r="DA76" s="143"/>
      <c r="DB76" s="143"/>
      <c r="DC76" s="143"/>
      <c r="DD76" s="143"/>
      <c r="DE76" s="143"/>
      <c r="DF76" s="143"/>
      <c r="DG76" s="143"/>
    </row>
    <row r="77" spans="1:111">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3"/>
      <c r="CB77" s="143"/>
      <c r="CC77" s="143"/>
      <c r="CD77" s="143"/>
      <c r="CE77" s="143"/>
      <c r="CF77" s="143"/>
      <c r="CG77" s="143"/>
      <c r="CH77" s="143"/>
      <c r="CI77" s="143"/>
      <c r="CJ77" s="143"/>
      <c r="CK77" s="143"/>
      <c r="CL77" s="143"/>
      <c r="CM77" s="143"/>
      <c r="CN77" s="143"/>
      <c r="CO77" s="143"/>
      <c r="CP77" s="143"/>
      <c r="CQ77" s="143"/>
      <c r="CR77" s="143"/>
      <c r="CS77" s="143"/>
      <c r="CT77" s="143"/>
      <c r="CU77" s="143"/>
      <c r="CV77" s="143"/>
      <c r="CW77" s="143"/>
      <c r="CX77" s="143"/>
      <c r="CY77" s="143"/>
      <c r="CZ77" s="143"/>
      <c r="DA77" s="143"/>
      <c r="DB77" s="143"/>
      <c r="DC77" s="143"/>
      <c r="DD77" s="143"/>
      <c r="DE77" s="143"/>
      <c r="DF77" s="143"/>
      <c r="DG77" s="143"/>
    </row>
    <row r="78" spans="1:111">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c r="CE78" s="143"/>
      <c r="CF78" s="143"/>
      <c r="CG78" s="143"/>
      <c r="CH78" s="143"/>
      <c r="CI78" s="143"/>
      <c r="CJ78" s="143"/>
      <c r="CK78" s="143"/>
      <c r="CL78" s="143"/>
      <c r="CM78" s="143"/>
      <c r="CN78" s="143"/>
      <c r="CO78" s="143"/>
      <c r="CP78" s="143"/>
      <c r="CQ78" s="143"/>
      <c r="CR78" s="143"/>
      <c r="CS78" s="143"/>
      <c r="CT78" s="143"/>
      <c r="CU78" s="143"/>
      <c r="CV78" s="143"/>
      <c r="CW78" s="143"/>
      <c r="CX78" s="143"/>
      <c r="CY78" s="143"/>
      <c r="CZ78" s="143"/>
      <c r="DA78" s="143"/>
      <c r="DB78" s="143"/>
      <c r="DC78" s="143"/>
      <c r="DD78" s="143"/>
      <c r="DE78" s="143"/>
      <c r="DF78" s="143"/>
      <c r="DG78" s="143"/>
    </row>
    <row r="79" spans="1:11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c r="CE79" s="143"/>
      <c r="CF79" s="143"/>
      <c r="CG79" s="143"/>
      <c r="CH79" s="143"/>
      <c r="CI79" s="143"/>
      <c r="CJ79" s="143"/>
      <c r="CK79" s="143"/>
      <c r="CL79" s="143"/>
      <c r="CM79" s="143"/>
      <c r="CN79" s="143"/>
      <c r="CO79" s="143"/>
      <c r="CP79" s="143"/>
      <c r="CQ79" s="143"/>
      <c r="CR79" s="143"/>
      <c r="CS79" s="143"/>
      <c r="CT79" s="143"/>
      <c r="CU79" s="143"/>
      <c r="CV79" s="143"/>
      <c r="CW79" s="143"/>
      <c r="CX79" s="143"/>
      <c r="CY79" s="143"/>
      <c r="CZ79" s="143"/>
      <c r="DA79" s="143"/>
      <c r="DB79" s="143"/>
      <c r="DC79" s="143"/>
      <c r="DD79" s="143"/>
      <c r="DE79" s="143"/>
      <c r="DF79" s="143"/>
      <c r="DG79" s="143"/>
    </row>
    <row r="80" spans="1:111">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3"/>
      <c r="CC80" s="143"/>
      <c r="CD80" s="143"/>
      <c r="CE80" s="143"/>
      <c r="CF80" s="143"/>
      <c r="CG80" s="143"/>
      <c r="CH80" s="143"/>
      <c r="CI80" s="143"/>
      <c r="CJ80" s="143"/>
      <c r="CK80" s="143"/>
      <c r="CL80" s="143"/>
      <c r="CM80" s="143"/>
      <c r="CN80" s="143"/>
      <c r="CO80" s="143"/>
      <c r="CP80" s="143"/>
      <c r="CQ80" s="143"/>
      <c r="CR80" s="143"/>
      <c r="CS80" s="143"/>
      <c r="CT80" s="143"/>
      <c r="CU80" s="143"/>
      <c r="CV80" s="143"/>
      <c r="CW80" s="143"/>
      <c r="CX80" s="143"/>
      <c r="CY80" s="143"/>
      <c r="CZ80" s="143"/>
      <c r="DA80" s="143"/>
      <c r="DB80" s="143"/>
      <c r="DC80" s="143"/>
      <c r="DD80" s="143"/>
      <c r="DE80" s="143"/>
      <c r="DF80" s="143"/>
      <c r="DG80" s="143"/>
    </row>
    <row r="81" spans="1:111">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143"/>
      <c r="DB81" s="143"/>
      <c r="DC81" s="143"/>
      <c r="DD81" s="143"/>
      <c r="DE81" s="143"/>
      <c r="DF81" s="143"/>
      <c r="DG81" s="143"/>
    </row>
    <row r="82" spans="1:111">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3"/>
      <c r="CC82" s="143"/>
      <c r="CD82" s="143"/>
      <c r="CE82" s="143"/>
      <c r="CF82" s="143"/>
      <c r="CG82" s="143"/>
      <c r="CH82" s="143"/>
      <c r="CI82" s="143"/>
      <c r="CJ82" s="143"/>
      <c r="CK82" s="143"/>
      <c r="CL82" s="143"/>
      <c r="CM82" s="143"/>
      <c r="CN82" s="143"/>
      <c r="CO82" s="143"/>
      <c r="CP82" s="143"/>
      <c r="CQ82" s="143"/>
      <c r="CR82" s="143"/>
      <c r="CS82" s="143"/>
      <c r="CT82" s="143"/>
      <c r="CU82" s="143"/>
      <c r="CV82" s="143"/>
      <c r="CW82" s="143"/>
      <c r="CX82" s="143"/>
      <c r="CY82" s="143"/>
      <c r="CZ82" s="143"/>
      <c r="DA82" s="143"/>
      <c r="DB82" s="143"/>
      <c r="DC82" s="143"/>
      <c r="DD82" s="143"/>
      <c r="DE82" s="143"/>
      <c r="DF82" s="143"/>
      <c r="DG82" s="143"/>
    </row>
    <row r="83" spans="1:111">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c r="CA83" s="143"/>
      <c r="CB83" s="143"/>
      <c r="CC83" s="143"/>
      <c r="CD83" s="143"/>
      <c r="CE83" s="143"/>
      <c r="CF83" s="143"/>
      <c r="CG83" s="143"/>
      <c r="CH83" s="143"/>
      <c r="CI83" s="143"/>
      <c r="CJ83" s="143"/>
      <c r="CK83" s="143"/>
      <c r="CL83" s="143"/>
      <c r="CM83" s="143"/>
      <c r="CN83" s="143"/>
      <c r="CO83" s="143"/>
      <c r="CP83" s="143"/>
      <c r="CQ83" s="143"/>
      <c r="CR83" s="143"/>
      <c r="CS83" s="143"/>
      <c r="CT83" s="143"/>
      <c r="CU83" s="143"/>
      <c r="CV83" s="143"/>
      <c r="CW83" s="143"/>
      <c r="CX83" s="143"/>
      <c r="CY83" s="143"/>
      <c r="CZ83" s="143"/>
      <c r="DA83" s="143"/>
      <c r="DB83" s="143"/>
      <c r="DC83" s="143"/>
      <c r="DD83" s="143"/>
      <c r="DE83" s="143"/>
      <c r="DF83" s="143"/>
      <c r="DG83" s="143"/>
    </row>
    <row r="84" spans="1:111">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3"/>
      <c r="CC84" s="143"/>
      <c r="CD84" s="143"/>
      <c r="CE84" s="143"/>
      <c r="CF84" s="143"/>
      <c r="CG84" s="143"/>
      <c r="CH84" s="143"/>
      <c r="CI84" s="143"/>
      <c r="CJ84" s="143"/>
      <c r="CK84" s="143"/>
      <c r="CL84" s="143"/>
      <c r="CM84" s="143"/>
      <c r="CN84" s="143"/>
      <c r="CO84" s="143"/>
      <c r="CP84" s="143"/>
      <c r="CQ84" s="143"/>
      <c r="CR84" s="143"/>
      <c r="CS84" s="143"/>
      <c r="CT84" s="143"/>
      <c r="CU84" s="143"/>
      <c r="CV84" s="143"/>
      <c r="CW84" s="143"/>
      <c r="CX84" s="143"/>
      <c r="CY84" s="143"/>
      <c r="CZ84" s="143"/>
      <c r="DA84" s="143"/>
      <c r="DB84" s="143"/>
      <c r="DC84" s="143"/>
      <c r="DD84" s="143"/>
      <c r="DE84" s="143"/>
      <c r="DF84" s="143"/>
      <c r="DG84" s="143"/>
    </row>
    <row r="85" spans="1:111">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c r="CN85" s="143"/>
      <c r="CO85" s="143"/>
      <c r="CP85" s="143"/>
      <c r="CQ85" s="143"/>
      <c r="CR85" s="143"/>
      <c r="CS85" s="143"/>
      <c r="CT85" s="143"/>
      <c r="CU85" s="143"/>
      <c r="CV85" s="143"/>
      <c r="CW85" s="143"/>
      <c r="CX85" s="143"/>
      <c r="CY85" s="143"/>
      <c r="CZ85" s="143"/>
      <c r="DA85" s="143"/>
      <c r="DB85" s="143"/>
      <c r="DC85" s="143"/>
      <c r="DD85" s="143"/>
      <c r="DE85" s="143"/>
      <c r="DF85" s="143"/>
      <c r="DG85" s="143"/>
    </row>
    <row r="86" spans="1:11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c r="CN86" s="143"/>
      <c r="CO86" s="143"/>
      <c r="CP86" s="143"/>
      <c r="CQ86" s="143"/>
      <c r="CR86" s="143"/>
      <c r="CS86" s="143"/>
      <c r="CT86" s="143"/>
      <c r="CU86" s="143"/>
      <c r="CV86" s="143"/>
      <c r="CW86" s="143"/>
      <c r="CX86" s="143"/>
      <c r="CY86" s="143"/>
      <c r="CZ86" s="143"/>
      <c r="DA86" s="143"/>
      <c r="DB86" s="143"/>
      <c r="DC86" s="143"/>
      <c r="DD86" s="143"/>
      <c r="DE86" s="143"/>
      <c r="DF86" s="143"/>
      <c r="DG86" s="143"/>
    </row>
    <row r="87" spans="1:111">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c r="BY87" s="143"/>
      <c r="BZ87" s="143"/>
      <c r="CA87" s="143"/>
      <c r="CB87" s="143"/>
      <c r="CC87" s="143"/>
      <c r="CD87" s="143"/>
      <c r="CE87" s="143"/>
      <c r="CF87" s="143"/>
      <c r="CG87" s="143"/>
      <c r="CH87" s="143"/>
      <c r="CI87" s="143"/>
      <c r="CJ87" s="143"/>
      <c r="CK87" s="143"/>
      <c r="CL87" s="143"/>
      <c r="CM87" s="143"/>
      <c r="CN87" s="143"/>
      <c r="CO87" s="143"/>
      <c r="CP87" s="143"/>
      <c r="CQ87" s="143"/>
      <c r="CR87" s="143"/>
      <c r="CS87" s="143"/>
      <c r="CT87" s="143"/>
      <c r="CU87" s="143"/>
      <c r="CV87" s="143"/>
      <c r="CW87" s="143"/>
      <c r="CX87" s="143"/>
      <c r="CY87" s="143"/>
      <c r="CZ87" s="143"/>
      <c r="DA87" s="143"/>
      <c r="DB87" s="143"/>
      <c r="DC87" s="143"/>
      <c r="DD87" s="143"/>
      <c r="DE87" s="143"/>
      <c r="DF87" s="143"/>
      <c r="DG87" s="143"/>
    </row>
    <row r="88" spans="1:111">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c r="CN88" s="143"/>
      <c r="CO88" s="143"/>
      <c r="CP88" s="143"/>
      <c r="CQ88" s="143"/>
      <c r="CR88" s="143"/>
      <c r="CS88" s="143"/>
      <c r="CT88" s="143"/>
      <c r="CU88" s="143"/>
      <c r="CV88" s="143"/>
      <c r="CW88" s="143"/>
      <c r="CX88" s="143"/>
      <c r="CY88" s="143"/>
      <c r="CZ88" s="143"/>
      <c r="DA88" s="143"/>
      <c r="DB88" s="143"/>
      <c r="DC88" s="143"/>
      <c r="DD88" s="143"/>
      <c r="DE88" s="143"/>
      <c r="DF88" s="143"/>
      <c r="DG88" s="143"/>
    </row>
    <row r="89" spans="1:111">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c r="BY89" s="143"/>
      <c r="BZ89" s="143"/>
      <c r="CA89" s="143"/>
      <c r="CB89" s="143"/>
      <c r="CC89" s="143"/>
      <c r="CD89" s="143"/>
      <c r="CE89" s="143"/>
      <c r="CF89" s="143"/>
      <c r="CG89" s="143"/>
      <c r="CH89" s="143"/>
      <c r="CI89" s="143"/>
      <c r="CJ89" s="143"/>
      <c r="CK89" s="143"/>
      <c r="CL89" s="143"/>
      <c r="CM89" s="143"/>
      <c r="CN89" s="143"/>
      <c r="CO89" s="143"/>
      <c r="CP89" s="143"/>
      <c r="CQ89" s="143"/>
      <c r="CR89" s="143"/>
      <c r="CS89" s="143"/>
      <c r="CT89" s="143"/>
      <c r="CU89" s="143"/>
      <c r="CV89" s="143"/>
      <c r="CW89" s="143"/>
      <c r="CX89" s="143"/>
      <c r="CY89" s="143"/>
      <c r="CZ89" s="143"/>
      <c r="DA89" s="143"/>
      <c r="DB89" s="143"/>
      <c r="DC89" s="143"/>
      <c r="DD89" s="143"/>
      <c r="DE89" s="143"/>
      <c r="DF89" s="143"/>
      <c r="DG89" s="143"/>
    </row>
    <row r="90" spans="1:111">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c r="BY90" s="143"/>
      <c r="BZ90" s="143"/>
      <c r="CA90" s="143"/>
      <c r="CB90" s="143"/>
      <c r="CC90" s="143"/>
      <c r="CD90" s="143"/>
      <c r="CE90" s="143"/>
      <c r="CF90" s="143"/>
      <c r="CG90" s="143"/>
      <c r="CH90" s="143"/>
      <c r="CI90" s="143"/>
      <c r="CJ90" s="143"/>
      <c r="CK90" s="143"/>
      <c r="CL90" s="143"/>
      <c r="CM90" s="143"/>
      <c r="CN90" s="143"/>
      <c r="CO90" s="143"/>
      <c r="CP90" s="143"/>
      <c r="CQ90" s="143"/>
      <c r="CR90" s="143"/>
      <c r="CS90" s="143"/>
      <c r="CT90" s="143"/>
      <c r="CU90" s="143"/>
      <c r="CV90" s="143"/>
      <c r="CW90" s="143"/>
      <c r="CX90" s="143"/>
      <c r="CY90" s="143"/>
      <c r="CZ90" s="143"/>
      <c r="DA90" s="143"/>
      <c r="DB90" s="143"/>
      <c r="DC90" s="143"/>
      <c r="DD90" s="143"/>
      <c r="DE90" s="143"/>
      <c r="DF90" s="143"/>
      <c r="DG90" s="143"/>
    </row>
    <row r="91" spans="1:111">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c r="BY91" s="143"/>
      <c r="BZ91" s="143"/>
      <c r="CA91" s="143"/>
      <c r="CB91" s="143"/>
      <c r="CC91" s="143"/>
      <c r="CD91" s="143"/>
      <c r="CE91" s="143"/>
      <c r="CF91" s="143"/>
      <c r="CG91" s="143"/>
      <c r="CH91" s="143"/>
      <c r="CI91" s="143"/>
      <c r="CJ91" s="143"/>
      <c r="CK91" s="143"/>
      <c r="CL91" s="143"/>
      <c r="CM91" s="143"/>
      <c r="CN91" s="143"/>
      <c r="CO91" s="143"/>
      <c r="CP91" s="143"/>
      <c r="CQ91" s="143"/>
      <c r="CR91" s="143"/>
      <c r="CS91" s="143"/>
      <c r="CT91" s="143"/>
      <c r="CU91" s="143"/>
      <c r="CV91" s="143"/>
      <c r="CW91" s="143"/>
      <c r="CX91" s="143"/>
      <c r="CY91" s="143"/>
      <c r="CZ91" s="143"/>
      <c r="DA91" s="143"/>
      <c r="DB91" s="143"/>
      <c r="DC91" s="143"/>
      <c r="DD91" s="143"/>
      <c r="DE91" s="143"/>
      <c r="DF91" s="143"/>
      <c r="DG91" s="143"/>
    </row>
    <row r="92" spans="1:111">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3"/>
      <c r="CC92" s="143"/>
      <c r="CD92" s="143"/>
      <c r="CE92" s="143"/>
      <c r="CF92" s="143"/>
      <c r="CG92" s="143"/>
      <c r="CH92" s="143"/>
      <c r="CI92" s="143"/>
      <c r="CJ92" s="143"/>
      <c r="CK92" s="143"/>
      <c r="CL92" s="143"/>
      <c r="CM92" s="143"/>
      <c r="CN92" s="143"/>
      <c r="CO92" s="143"/>
      <c r="CP92" s="143"/>
      <c r="CQ92" s="143"/>
      <c r="CR92" s="143"/>
      <c r="CS92" s="143"/>
      <c r="CT92" s="143"/>
      <c r="CU92" s="143"/>
      <c r="CV92" s="143"/>
      <c r="CW92" s="143"/>
      <c r="CX92" s="143"/>
      <c r="CY92" s="143"/>
      <c r="CZ92" s="143"/>
      <c r="DA92" s="143"/>
      <c r="DB92" s="143"/>
      <c r="DC92" s="143"/>
      <c r="DD92" s="143"/>
      <c r="DE92" s="143"/>
      <c r="DF92" s="143"/>
      <c r="DG92" s="143"/>
    </row>
    <row r="93" spans="1:111">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c r="CN93" s="143"/>
      <c r="CO93" s="143"/>
      <c r="CP93" s="143"/>
      <c r="CQ93" s="143"/>
      <c r="CR93" s="143"/>
      <c r="CS93" s="143"/>
      <c r="CT93" s="143"/>
      <c r="CU93" s="143"/>
      <c r="CV93" s="143"/>
      <c r="CW93" s="143"/>
      <c r="CX93" s="143"/>
      <c r="CY93" s="143"/>
      <c r="CZ93" s="143"/>
      <c r="DA93" s="143"/>
      <c r="DB93" s="143"/>
      <c r="DC93" s="143"/>
      <c r="DD93" s="143"/>
      <c r="DE93" s="143"/>
      <c r="DF93" s="143"/>
      <c r="DG93" s="143"/>
    </row>
    <row r="94" spans="1:111">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3"/>
      <c r="CB94" s="143"/>
      <c r="CC94" s="143"/>
      <c r="CD94" s="143"/>
      <c r="CE94" s="143"/>
      <c r="CF94" s="143"/>
      <c r="CG94" s="143"/>
      <c r="CH94" s="143"/>
      <c r="CI94" s="143"/>
      <c r="CJ94" s="143"/>
      <c r="CK94" s="143"/>
      <c r="CL94" s="143"/>
      <c r="CM94" s="143"/>
      <c r="CN94" s="143"/>
      <c r="CO94" s="143"/>
      <c r="CP94" s="143"/>
      <c r="CQ94" s="143"/>
      <c r="CR94" s="143"/>
      <c r="CS94" s="143"/>
      <c r="CT94" s="143"/>
      <c r="CU94" s="143"/>
      <c r="CV94" s="143"/>
      <c r="CW94" s="143"/>
      <c r="CX94" s="143"/>
      <c r="CY94" s="143"/>
      <c r="CZ94" s="143"/>
      <c r="DA94" s="143"/>
      <c r="DB94" s="143"/>
      <c r="DC94" s="143"/>
      <c r="DD94" s="143"/>
      <c r="DE94" s="143"/>
      <c r="DF94" s="143"/>
      <c r="DG94" s="143"/>
    </row>
    <row r="95" spans="1:11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3"/>
      <c r="CC95" s="143"/>
      <c r="CD95" s="143"/>
      <c r="CE95" s="143"/>
      <c r="CF95" s="143"/>
      <c r="CG95" s="143"/>
      <c r="CH95" s="143"/>
      <c r="CI95" s="143"/>
      <c r="CJ95" s="143"/>
      <c r="CK95" s="143"/>
      <c r="CL95" s="143"/>
      <c r="CM95" s="143"/>
      <c r="CN95" s="143"/>
      <c r="CO95" s="143"/>
      <c r="CP95" s="143"/>
      <c r="CQ95" s="143"/>
      <c r="CR95" s="143"/>
      <c r="CS95" s="143"/>
      <c r="CT95" s="143"/>
      <c r="CU95" s="143"/>
      <c r="CV95" s="143"/>
      <c r="CW95" s="143"/>
      <c r="CX95" s="143"/>
      <c r="CY95" s="143"/>
      <c r="CZ95" s="143"/>
      <c r="DA95" s="143"/>
      <c r="DB95" s="143"/>
      <c r="DC95" s="143"/>
      <c r="DD95" s="143"/>
      <c r="DE95" s="143"/>
      <c r="DF95" s="143"/>
      <c r="DG95" s="143"/>
    </row>
    <row r="96" spans="1:111">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3"/>
      <c r="CB96" s="143"/>
      <c r="CC96" s="143"/>
      <c r="CD96" s="143"/>
      <c r="CE96" s="143"/>
      <c r="CF96" s="143"/>
      <c r="CG96" s="143"/>
      <c r="CH96" s="143"/>
      <c r="CI96" s="143"/>
      <c r="CJ96" s="143"/>
      <c r="CK96" s="143"/>
      <c r="CL96" s="143"/>
      <c r="CM96" s="143"/>
      <c r="CN96" s="143"/>
      <c r="CO96" s="143"/>
      <c r="CP96" s="143"/>
      <c r="CQ96" s="143"/>
      <c r="CR96" s="143"/>
      <c r="CS96" s="143"/>
      <c r="CT96" s="143"/>
      <c r="CU96" s="143"/>
      <c r="CV96" s="143"/>
      <c r="CW96" s="143"/>
      <c r="CX96" s="143"/>
      <c r="CY96" s="143"/>
      <c r="CZ96" s="143"/>
      <c r="DA96" s="143"/>
      <c r="DB96" s="143"/>
      <c r="DC96" s="143"/>
      <c r="DD96" s="143"/>
      <c r="DE96" s="143"/>
      <c r="DF96" s="143"/>
      <c r="DG96" s="143"/>
    </row>
    <row r="97" spans="1:111">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43"/>
      <c r="BE97" s="143"/>
      <c r="BF97" s="143"/>
      <c r="BG97" s="143"/>
      <c r="BH97" s="143"/>
      <c r="BI97" s="143"/>
      <c r="BJ97" s="143"/>
      <c r="BK97" s="143"/>
      <c r="BL97" s="143"/>
      <c r="BM97" s="143"/>
      <c r="BN97" s="143"/>
      <c r="BO97" s="143"/>
      <c r="BP97" s="143"/>
      <c r="BQ97" s="143"/>
      <c r="BR97" s="143"/>
      <c r="BS97" s="143"/>
      <c r="BT97" s="143"/>
      <c r="BU97" s="143"/>
      <c r="BV97" s="143"/>
      <c r="BW97" s="143"/>
      <c r="BX97" s="143"/>
      <c r="BY97" s="143"/>
      <c r="BZ97" s="143"/>
      <c r="CA97" s="143"/>
      <c r="CB97" s="143"/>
      <c r="CC97" s="143"/>
      <c r="CD97" s="143"/>
      <c r="CE97" s="143"/>
      <c r="CF97" s="143"/>
      <c r="CG97" s="143"/>
      <c r="CH97" s="143"/>
      <c r="CI97" s="143"/>
      <c r="CJ97" s="143"/>
      <c r="CK97" s="143"/>
      <c r="CL97" s="143"/>
      <c r="CM97" s="143"/>
      <c r="CN97" s="143"/>
      <c r="CO97" s="143"/>
      <c r="CP97" s="143"/>
      <c r="CQ97" s="143"/>
      <c r="CR97" s="143"/>
      <c r="CS97" s="143"/>
      <c r="CT97" s="143"/>
      <c r="CU97" s="143"/>
      <c r="CV97" s="143"/>
      <c r="CW97" s="143"/>
      <c r="CX97" s="143"/>
      <c r="CY97" s="143"/>
      <c r="CZ97" s="143"/>
      <c r="DA97" s="143"/>
      <c r="DB97" s="143"/>
      <c r="DC97" s="143"/>
      <c r="DD97" s="143"/>
      <c r="DE97" s="143"/>
      <c r="DF97" s="143"/>
      <c r="DG97" s="143"/>
    </row>
    <row r="98" spans="1:111">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c r="CE98" s="143"/>
      <c r="CF98" s="143"/>
      <c r="CG98" s="143"/>
      <c r="CH98" s="143"/>
      <c r="CI98" s="143"/>
      <c r="CJ98" s="143"/>
      <c r="CK98" s="143"/>
      <c r="CL98" s="143"/>
      <c r="CM98" s="143"/>
      <c r="CN98" s="143"/>
      <c r="CO98" s="143"/>
      <c r="CP98" s="143"/>
      <c r="CQ98" s="143"/>
      <c r="CR98" s="143"/>
      <c r="CS98" s="143"/>
      <c r="CT98" s="143"/>
      <c r="CU98" s="143"/>
      <c r="CV98" s="143"/>
      <c r="CW98" s="143"/>
      <c r="CX98" s="143"/>
      <c r="CY98" s="143"/>
      <c r="CZ98" s="143"/>
      <c r="DA98" s="143"/>
      <c r="DB98" s="143"/>
      <c r="DC98" s="143"/>
      <c r="DD98" s="143"/>
      <c r="DE98" s="143"/>
      <c r="DF98" s="143"/>
      <c r="DG98" s="143"/>
    </row>
    <row r="99" spans="1:111">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c r="CE99" s="143"/>
      <c r="CF99" s="143"/>
      <c r="CG99" s="143"/>
      <c r="CH99" s="143"/>
      <c r="CI99" s="143"/>
      <c r="CJ99" s="143"/>
      <c r="CK99" s="143"/>
      <c r="CL99" s="143"/>
      <c r="CM99" s="143"/>
      <c r="CN99" s="143"/>
      <c r="CO99" s="143"/>
      <c r="CP99" s="143"/>
      <c r="CQ99" s="143"/>
      <c r="CR99" s="143"/>
      <c r="CS99" s="143"/>
      <c r="CT99" s="143"/>
      <c r="CU99" s="143"/>
      <c r="CV99" s="143"/>
      <c r="CW99" s="143"/>
      <c r="CX99" s="143"/>
      <c r="CY99" s="143"/>
      <c r="CZ99" s="143"/>
      <c r="DA99" s="143"/>
      <c r="DB99" s="143"/>
      <c r="DC99" s="143"/>
      <c r="DD99" s="143"/>
      <c r="DE99" s="143"/>
      <c r="DF99" s="143"/>
      <c r="DG99" s="143"/>
    </row>
    <row r="100" spans="1:111">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3"/>
      <c r="CC100" s="143"/>
      <c r="CD100" s="143"/>
      <c r="CE100" s="143"/>
      <c r="CF100" s="143"/>
      <c r="CG100" s="143"/>
      <c r="CH100" s="143"/>
      <c r="CI100" s="143"/>
      <c r="CJ100" s="143"/>
      <c r="CK100" s="143"/>
      <c r="CL100" s="143"/>
      <c r="CM100" s="143"/>
      <c r="CN100" s="143"/>
      <c r="CO100" s="143"/>
      <c r="CP100" s="143"/>
      <c r="CQ100" s="143"/>
      <c r="CR100" s="143"/>
      <c r="CS100" s="143"/>
      <c r="CT100" s="143"/>
      <c r="CU100" s="143"/>
      <c r="CV100" s="143"/>
      <c r="CW100" s="143"/>
      <c r="CX100" s="143"/>
      <c r="CY100" s="143"/>
      <c r="CZ100" s="143"/>
      <c r="DA100" s="143"/>
      <c r="DB100" s="143"/>
      <c r="DC100" s="143"/>
      <c r="DD100" s="143"/>
      <c r="DE100" s="143"/>
      <c r="DF100" s="143"/>
      <c r="DG100" s="143"/>
    </row>
    <row r="101" spans="1:11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row>
    <row r="102" spans="1:111">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c r="CE102" s="143"/>
      <c r="CF102" s="143"/>
      <c r="CG102" s="143"/>
      <c r="CH102" s="143"/>
      <c r="CI102" s="143"/>
      <c r="CJ102" s="143"/>
      <c r="CK102" s="143"/>
      <c r="CL102" s="143"/>
      <c r="CM102" s="143"/>
      <c r="CN102" s="143"/>
      <c r="CO102" s="143"/>
      <c r="CP102" s="143"/>
      <c r="CQ102" s="143"/>
      <c r="CR102" s="143"/>
      <c r="CS102" s="143"/>
      <c r="CT102" s="143"/>
      <c r="CU102" s="143"/>
      <c r="CV102" s="143"/>
      <c r="CW102" s="143"/>
      <c r="CX102" s="143"/>
      <c r="CY102" s="143"/>
      <c r="CZ102" s="143"/>
      <c r="DA102" s="143"/>
      <c r="DB102" s="143"/>
      <c r="DC102" s="143"/>
      <c r="DD102" s="143"/>
      <c r="DE102" s="143"/>
      <c r="DF102" s="143"/>
      <c r="DG102" s="143"/>
    </row>
    <row r="103" spans="1:111">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c r="BT103" s="143"/>
      <c r="BU103" s="143"/>
      <c r="BV103" s="143"/>
      <c r="BW103" s="143"/>
      <c r="BX103" s="143"/>
      <c r="BY103" s="143"/>
      <c r="BZ103" s="143"/>
      <c r="CA103" s="143"/>
      <c r="CB103" s="143"/>
      <c r="CC103" s="143"/>
      <c r="CD103" s="143"/>
      <c r="CE103" s="143"/>
      <c r="CF103" s="143"/>
      <c r="CG103" s="143"/>
      <c r="CH103" s="143"/>
      <c r="CI103" s="143"/>
      <c r="CJ103" s="143"/>
      <c r="CK103" s="143"/>
      <c r="CL103" s="143"/>
      <c r="CM103" s="143"/>
      <c r="CN103" s="143"/>
      <c r="CO103" s="143"/>
      <c r="CP103" s="143"/>
      <c r="CQ103" s="143"/>
      <c r="CR103" s="143"/>
      <c r="CS103" s="143"/>
      <c r="CT103" s="143"/>
      <c r="CU103" s="143"/>
      <c r="CV103" s="143"/>
      <c r="CW103" s="143"/>
      <c r="CX103" s="143"/>
      <c r="CY103" s="143"/>
      <c r="CZ103" s="143"/>
      <c r="DA103" s="143"/>
      <c r="DB103" s="143"/>
      <c r="DC103" s="143"/>
      <c r="DD103" s="143"/>
      <c r="DE103" s="143"/>
      <c r="DF103" s="143"/>
      <c r="DG103" s="143"/>
    </row>
    <row r="104" spans="1:111">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c r="BT104" s="143"/>
      <c r="BU104" s="143"/>
      <c r="BV104" s="143"/>
      <c r="BW104" s="143"/>
      <c r="BX104" s="143"/>
      <c r="BY104" s="143"/>
      <c r="BZ104" s="143"/>
      <c r="CA104" s="143"/>
      <c r="CB104" s="143"/>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143"/>
      <c r="DB104" s="143"/>
      <c r="DC104" s="143"/>
      <c r="DD104" s="143"/>
      <c r="DE104" s="143"/>
      <c r="DF104" s="143"/>
      <c r="DG104" s="143"/>
    </row>
    <row r="105" spans="1:111">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c r="CF105" s="143"/>
      <c r="CG105" s="143"/>
      <c r="CH105" s="143"/>
      <c r="CI105" s="143"/>
      <c r="CJ105" s="143"/>
      <c r="CK105" s="143"/>
      <c r="CL105" s="143"/>
      <c r="CM105" s="143"/>
      <c r="CN105" s="143"/>
      <c r="CO105" s="143"/>
      <c r="CP105" s="143"/>
      <c r="CQ105" s="143"/>
      <c r="CR105" s="143"/>
      <c r="CS105" s="143"/>
      <c r="CT105" s="143"/>
      <c r="CU105" s="143"/>
      <c r="CV105" s="143"/>
      <c r="CW105" s="143"/>
      <c r="CX105" s="143"/>
      <c r="CY105" s="143"/>
      <c r="CZ105" s="143"/>
      <c r="DA105" s="143"/>
      <c r="DB105" s="143"/>
      <c r="DC105" s="143"/>
      <c r="DD105" s="143"/>
      <c r="DE105" s="143"/>
      <c r="DF105" s="143"/>
      <c r="DG105" s="143"/>
    </row>
    <row r="106" spans="1:111">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3"/>
      <c r="CC106" s="143"/>
      <c r="CD106" s="143"/>
      <c r="CE106" s="143"/>
      <c r="CF106" s="143"/>
      <c r="CG106" s="143"/>
      <c r="CH106" s="143"/>
      <c r="CI106" s="143"/>
      <c r="CJ106" s="143"/>
      <c r="CK106" s="143"/>
      <c r="CL106" s="143"/>
      <c r="CM106" s="143"/>
      <c r="CN106" s="143"/>
      <c r="CO106" s="143"/>
      <c r="CP106" s="143"/>
      <c r="CQ106" s="143"/>
      <c r="CR106" s="143"/>
      <c r="CS106" s="143"/>
      <c r="CT106" s="143"/>
      <c r="CU106" s="143"/>
      <c r="CV106" s="143"/>
      <c r="CW106" s="143"/>
      <c r="CX106" s="143"/>
      <c r="CY106" s="143"/>
      <c r="CZ106" s="143"/>
      <c r="DA106" s="143"/>
      <c r="DB106" s="143"/>
      <c r="DC106" s="143"/>
      <c r="DD106" s="143"/>
      <c r="DE106" s="143"/>
      <c r="DF106" s="143"/>
      <c r="DG106" s="143"/>
    </row>
    <row r="107" spans="1:111">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c r="BT107" s="143"/>
      <c r="BU107" s="143"/>
      <c r="BV107" s="143"/>
      <c r="BW107" s="143"/>
      <c r="BX107" s="143"/>
      <c r="BY107" s="143"/>
      <c r="BZ107" s="143"/>
      <c r="CA107" s="143"/>
      <c r="CB107" s="143"/>
      <c r="CC107" s="143"/>
      <c r="CD107" s="143"/>
      <c r="CE107" s="143"/>
      <c r="CF107" s="143"/>
      <c r="CG107" s="143"/>
      <c r="CH107" s="143"/>
      <c r="CI107" s="143"/>
      <c r="CJ107" s="143"/>
      <c r="CK107" s="143"/>
      <c r="CL107" s="143"/>
      <c r="CM107" s="143"/>
      <c r="CN107" s="143"/>
      <c r="CO107" s="143"/>
      <c r="CP107" s="143"/>
      <c r="CQ107" s="143"/>
      <c r="CR107" s="143"/>
      <c r="CS107" s="143"/>
      <c r="CT107" s="143"/>
      <c r="CU107" s="143"/>
      <c r="CV107" s="143"/>
      <c r="CW107" s="143"/>
      <c r="CX107" s="143"/>
      <c r="CY107" s="143"/>
      <c r="CZ107" s="143"/>
      <c r="DA107" s="143"/>
      <c r="DB107" s="143"/>
      <c r="DC107" s="143"/>
      <c r="DD107" s="143"/>
      <c r="DE107" s="143"/>
      <c r="DF107" s="143"/>
      <c r="DG107" s="143"/>
    </row>
    <row r="108" spans="1:111">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43"/>
      <c r="BE108" s="143"/>
      <c r="BF108" s="143"/>
      <c r="BG108" s="143"/>
      <c r="BH108" s="143"/>
      <c r="BI108" s="143"/>
      <c r="BJ108" s="143"/>
      <c r="BK108" s="143"/>
      <c r="BL108" s="143"/>
      <c r="BM108" s="143"/>
      <c r="BN108" s="143"/>
      <c r="BO108" s="143"/>
      <c r="BP108" s="143"/>
      <c r="BQ108" s="143"/>
      <c r="BR108" s="143"/>
      <c r="BS108" s="143"/>
      <c r="BT108" s="143"/>
      <c r="BU108" s="143"/>
      <c r="BV108" s="143"/>
      <c r="BW108" s="143"/>
      <c r="BX108" s="143"/>
      <c r="BY108" s="143"/>
      <c r="BZ108" s="143"/>
      <c r="CA108" s="143"/>
      <c r="CB108" s="143"/>
      <c r="CC108" s="143"/>
      <c r="CD108" s="143"/>
      <c r="CE108" s="143"/>
      <c r="CF108" s="143"/>
      <c r="CG108" s="143"/>
      <c r="CH108" s="143"/>
      <c r="CI108" s="143"/>
      <c r="CJ108" s="143"/>
      <c r="CK108" s="143"/>
      <c r="CL108" s="143"/>
      <c r="CM108" s="143"/>
      <c r="CN108" s="143"/>
      <c r="CO108" s="143"/>
      <c r="CP108" s="143"/>
      <c r="CQ108" s="143"/>
      <c r="CR108" s="143"/>
      <c r="CS108" s="143"/>
      <c r="CT108" s="143"/>
      <c r="CU108" s="143"/>
      <c r="CV108" s="143"/>
      <c r="CW108" s="143"/>
      <c r="CX108" s="143"/>
      <c r="CY108" s="143"/>
      <c r="CZ108" s="143"/>
      <c r="DA108" s="143"/>
      <c r="DB108" s="143"/>
      <c r="DC108" s="143"/>
      <c r="DD108" s="143"/>
      <c r="DE108" s="143"/>
      <c r="DF108" s="143"/>
      <c r="DG108" s="143"/>
    </row>
    <row r="109" spans="1:111">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c r="CE109" s="143"/>
      <c r="CF109" s="143"/>
      <c r="CG109" s="143"/>
      <c r="CH109" s="143"/>
      <c r="CI109" s="143"/>
      <c r="CJ109" s="143"/>
      <c r="CK109" s="143"/>
      <c r="CL109" s="143"/>
      <c r="CM109" s="143"/>
      <c r="CN109" s="143"/>
      <c r="CO109" s="143"/>
      <c r="CP109" s="143"/>
      <c r="CQ109" s="143"/>
      <c r="CR109" s="143"/>
      <c r="CS109" s="143"/>
      <c r="CT109" s="143"/>
      <c r="CU109" s="143"/>
      <c r="CV109" s="143"/>
      <c r="CW109" s="143"/>
      <c r="CX109" s="143"/>
      <c r="CY109" s="143"/>
      <c r="CZ109" s="143"/>
      <c r="DA109" s="143"/>
      <c r="DB109" s="143"/>
      <c r="DC109" s="143"/>
      <c r="DD109" s="143"/>
      <c r="DE109" s="143"/>
      <c r="DF109" s="143"/>
      <c r="DG109" s="143"/>
    </row>
    <row r="110" spans="1:111">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3"/>
      <c r="CC110" s="143"/>
      <c r="CD110" s="143"/>
      <c r="CE110" s="143"/>
      <c r="CF110" s="143"/>
      <c r="CG110" s="143"/>
      <c r="CH110" s="143"/>
      <c r="CI110" s="143"/>
      <c r="CJ110" s="143"/>
      <c r="CK110" s="143"/>
      <c r="CL110" s="143"/>
      <c r="CM110" s="143"/>
      <c r="CN110" s="143"/>
      <c r="CO110" s="143"/>
      <c r="CP110" s="143"/>
      <c r="CQ110" s="143"/>
      <c r="CR110" s="143"/>
      <c r="CS110" s="143"/>
      <c r="CT110" s="143"/>
      <c r="CU110" s="143"/>
      <c r="CV110" s="143"/>
      <c r="CW110" s="143"/>
      <c r="CX110" s="143"/>
      <c r="CY110" s="143"/>
      <c r="CZ110" s="143"/>
      <c r="DA110" s="143"/>
      <c r="DB110" s="143"/>
      <c r="DC110" s="143"/>
      <c r="DD110" s="143"/>
      <c r="DE110" s="143"/>
      <c r="DF110" s="143"/>
      <c r="DG110" s="143"/>
    </row>
    <row r="111" spans="1:111">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3"/>
      <c r="CC111" s="143"/>
      <c r="CD111" s="143"/>
      <c r="CE111" s="143"/>
      <c r="CF111" s="143"/>
      <c r="CG111" s="143"/>
      <c r="CH111" s="143"/>
      <c r="CI111" s="143"/>
      <c r="CJ111" s="143"/>
      <c r="CK111" s="143"/>
      <c r="CL111" s="143"/>
      <c r="CM111" s="143"/>
      <c r="CN111" s="143"/>
      <c r="CO111" s="143"/>
      <c r="CP111" s="143"/>
      <c r="CQ111" s="143"/>
      <c r="CR111" s="143"/>
      <c r="CS111" s="143"/>
      <c r="CT111" s="143"/>
      <c r="CU111" s="143"/>
      <c r="CV111" s="143"/>
      <c r="CW111" s="143"/>
      <c r="CX111" s="143"/>
      <c r="CY111" s="143"/>
      <c r="CZ111" s="143"/>
      <c r="DA111" s="143"/>
      <c r="DB111" s="143"/>
      <c r="DC111" s="143"/>
      <c r="DD111" s="143"/>
      <c r="DE111" s="143"/>
      <c r="DF111" s="143"/>
      <c r="DG111" s="143"/>
    </row>
    <row r="112" spans="1:111">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3"/>
      <c r="CC112" s="143"/>
      <c r="CD112" s="143"/>
      <c r="CE112" s="143"/>
      <c r="CF112" s="143"/>
      <c r="CG112" s="143"/>
      <c r="CH112" s="143"/>
      <c r="CI112" s="143"/>
      <c r="CJ112" s="143"/>
      <c r="CK112" s="143"/>
      <c r="CL112" s="143"/>
      <c r="CM112" s="143"/>
      <c r="CN112" s="143"/>
      <c r="CO112" s="143"/>
      <c r="CP112" s="143"/>
      <c r="CQ112" s="143"/>
      <c r="CR112" s="143"/>
      <c r="CS112" s="143"/>
      <c r="CT112" s="143"/>
      <c r="CU112" s="143"/>
      <c r="CV112" s="143"/>
      <c r="CW112" s="143"/>
      <c r="CX112" s="143"/>
      <c r="CY112" s="143"/>
      <c r="CZ112" s="143"/>
      <c r="DA112" s="143"/>
      <c r="DB112" s="143"/>
      <c r="DC112" s="143"/>
      <c r="DD112" s="143"/>
      <c r="DE112" s="143"/>
      <c r="DF112" s="143"/>
      <c r="DG112" s="143"/>
    </row>
    <row r="113" spans="1:111">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c r="BT113" s="143"/>
      <c r="BU113" s="143"/>
      <c r="BV113" s="143"/>
      <c r="BW113" s="143"/>
      <c r="BX113" s="143"/>
      <c r="BY113" s="143"/>
      <c r="BZ113" s="143"/>
      <c r="CA113" s="143"/>
      <c r="CB113" s="143"/>
      <c r="CC113" s="143"/>
      <c r="CD113" s="143"/>
      <c r="CE113" s="143"/>
      <c r="CF113" s="143"/>
      <c r="CG113" s="143"/>
      <c r="CH113" s="143"/>
      <c r="CI113" s="143"/>
      <c r="CJ113" s="143"/>
      <c r="CK113" s="143"/>
      <c r="CL113" s="143"/>
      <c r="CM113" s="143"/>
      <c r="CN113" s="143"/>
      <c r="CO113" s="143"/>
      <c r="CP113" s="143"/>
      <c r="CQ113" s="143"/>
      <c r="CR113" s="143"/>
      <c r="CS113" s="143"/>
      <c r="CT113" s="143"/>
      <c r="CU113" s="143"/>
      <c r="CV113" s="143"/>
      <c r="CW113" s="143"/>
      <c r="CX113" s="143"/>
      <c r="CY113" s="143"/>
      <c r="CZ113" s="143"/>
      <c r="DA113" s="143"/>
      <c r="DB113" s="143"/>
      <c r="DC113" s="143"/>
      <c r="DD113" s="143"/>
      <c r="DE113" s="143"/>
      <c r="DF113" s="143"/>
      <c r="DG113" s="143"/>
    </row>
    <row r="114" spans="1:111">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3"/>
      <c r="CC114" s="143"/>
      <c r="CD114" s="143"/>
      <c r="CE114" s="143"/>
      <c r="CF114" s="143"/>
      <c r="CG114" s="143"/>
      <c r="CH114" s="143"/>
      <c r="CI114" s="143"/>
      <c r="CJ114" s="143"/>
      <c r="CK114" s="143"/>
      <c r="CL114" s="143"/>
      <c r="CM114" s="143"/>
      <c r="CN114" s="143"/>
      <c r="CO114" s="143"/>
      <c r="CP114" s="143"/>
      <c r="CQ114" s="143"/>
      <c r="CR114" s="143"/>
      <c r="CS114" s="143"/>
      <c r="CT114" s="143"/>
      <c r="CU114" s="143"/>
      <c r="CV114" s="143"/>
      <c r="CW114" s="143"/>
      <c r="CX114" s="143"/>
      <c r="CY114" s="143"/>
      <c r="CZ114" s="143"/>
      <c r="DA114" s="143"/>
      <c r="DB114" s="143"/>
      <c r="DC114" s="143"/>
      <c r="DD114" s="143"/>
      <c r="DE114" s="143"/>
      <c r="DF114" s="143"/>
      <c r="DG114" s="143"/>
    </row>
    <row r="115" spans="1:111">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c r="CE115" s="143"/>
      <c r="CF115" s="143"/>
      <c r="CG115" s="143"/>
      <c r="CH115" s="143"/>
      <c r="CI115" s="143"/>
      <c r="CJ115" s="143"/>
      <c r="CK115" s="143"/>
      <c r="CL115" s="143"/>
      <c r="CM115" s="143"/>
      <c r="CN115" s="143"/>
      <c r="CO115" s="143"/>
      <c r="CP115" s="143"/>
      <c r="CQ115" s="143"/>
      <c r="CR115" s="143"/>
      <c r="CS115" s="143"/>
      <c r="CT115" s="143"/>
      <c r="CU115" s="143"/>
      <c r="CV115" s="143"/>
      <c r="CW115" s="143"/>
      <c r="CX115" s="143"/>
      <c r="CY115" s="143"/>
      <c r="CZ115" s="143"/>
      <c r="DA115" s="143"/>
      <c r="DB115" s="143"/>
      <c r="DC115" s="143"/>
      <c r="DD115" s="143"/>
      <c r="DE115" s="143"/>
      <c r="DF115" s="143"/>
      <c r="DG115" s="143"/>
    </row>
    <row r="116" spans="1:111">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c r="CE116" s="143"/>
      <c r="CF116" s="143"/>
      <c r="CG116" s="143"/>
      <c r="CH116" s="143"/>
      <c r="CI116" s="143"/>
      <c r="CJ116" s="143"/>
      <c r="CK116" s="143"/>
      <c r="CL116" s="143"/>
      <c r="CM116" s="143"/>
      <c r="CN116" s="143"/>
      <c r="CO116" s="143"/>
      <c r="CP116" s="143"/>
      <c r="CQ116" s="143"/>
      <c r="CR116" s="143"/>
      <c r="CS116" s="143"/>
      <c r="CT116" s="143"/>
      <c r="CU116" s="143"/>
      <c r="CV116" s="143"/>
      <c r="CW116" s="143"/>
      <c r="CX116" s="143"/>
      <c r="CY116" s="143"/>
      <c r="CZ116" s="143"/>
      <c r="DA116" s="143"/>
      <c r="DB116" s="143"/>
      <c r="DC116" s="143"/>
      <c r="DD116" s="143"/>
      <c r="DE116" s="143"/>
      <c r="DF116" s="143"/>
      <c r="DG116" s="143"/>
    </row>
    <row r="117" spans="1:111">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3"/>
      <c r="CC117" s="143"/>
      <c r="CD117" s="143"/>
      <c r="CE117" s="143"/>
      <c r="CF117" s="143"/>
      <c r="CG117" s="143"/>
      <c r="CH117" s="143"/>
      <c r="CI117" s="143"/>
      <c r="CJ117" s="143"/>
      <c r="CK117" s="143"/>
      <c r="CL117" s="143"/>
      <c r="CM117" s="143"/>
      <c r="CN117" s="143"/>
      <c r="CO117" s="143"/>
      <c r="CP117" s="143"/>
      <c r="CQ117" s="143"/>
      <c r="CR117" s="143"/>
      <c r="CS117" s="143"/>
      <c r="CT117" s="143"/>
      <c r="CU117" s="143"/>
      <c r="CV117" s="143"/>
      <c r="CW117" s="143"/>
      <c r="CX117" s="143"/>
      <c r="CY117" s="143"/>
      <c r="CZ117" s="143"/>
      <c r="DA117" s="143"/>
      <c r="DB117" s="143"/>
      <c r="DC117" s="143"/>
      <c r="DD117" s="143"/>
      <c r="DE117" s="143"/>
      <c r="DF117" s="143"/>
      <c r="DG117" s="143"/>
    </row>
    <row r="118" spans="1:111">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3"/>
      <c r="CC118" s="143"/>
      <c r="CD118" s="143"/>
      <c r="CE118" s="143"/>
      <c r="CF118" s="143"/>
      <c r="CG118" s="143"/>
      <c r="CH118" s="143"/>
      <c r="CI118" s="143"/>
      <c r="CJ118" s="143"/>
      <c r="CK118" s="143"/>
      <c r="CL118" s="143"/>
      <c r="CM118" s="143"/>
      <c r="CN118" s="143"/>
      <c r="CO118" s="143"/>
      <c r="CP118" s="143"/>
      <c r="CQ118" s="143"/>
      <c r="CR118" s="143"/>
      <c r="CS118" s="143"/>
      <c r="CT118" s="143"/>
      <c r="CU118" s="143"/>
      <c r="CV118" s="143"/>
      <c r="CW118" s="143"/>
      <c r="CX118" s="143"/>
      <c r="CY118" s="143"/>
      <c r="CZ118" s="143"/>
      <c r="DA118" s="143"/>
      <c r="DB118" s="143"/>
      <c r="DC118" s="143"/>
      <c r="DD118" s="143"/>
      <c r="DE118" s="143"/>
      <c r="DF118" s="143"/>
      <c r="DG118" s="143"/>
    </row>
    <row r="119" spans="1:111">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3"/>
      <c r="CC119" s="143"/>
      <c r="CD119" s="143"/>
      <c r="CE119" s="143"/>
      <c r="CF119" s="143"/>
      <c r="CG119" s="143"/>
      <c r="CH119" s="143"/>
      <c r="CI119" s="143"/>
      <c r="CJ119" s="143"/>
      <c r="CK119" s="143"/>
      <c r="CL119" s="143"/>
      <c r="CM119" s="143"/>
      <c r="CN119" s="143"/>
      <c r="CO119" s="143"/>
      <c r="CP119" s="143"/>
      <c r="CQ119" s="143"/>
      <c r="CR119" s="143"/>
      <c r="CS119" s="143"/>
      <c r="CT119" s="143"/>
      <c r="CU119" s="143"/>
      <c r="CV119" s="143"/>
      <c r="CW119" s="143"/>
      <c r="CX119" s="143"/>
      <c r="CY119" s="143"/>
      <c r="CZ119" s="143"/>
      <c r="DA119" s="143"/>
      <c r="DB119" s="143"/>
      <c r="DC119" s="143"/>
      <c r="DD119" s="143"/>
      <c r="DE119" s="143"/>
      <c r="DF119" s="143"/>
      <c r="DG119" s="143"/>
    </row>
    <row r="120" spans="1:111">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3"/>
      <c r="BX120" s="143"/>
      <c r="BY120" s="143"/>
      <c r="BZ120" s="143"/>
      <c r="CA120" s="143"/>
      <c r="CB120" s="143"/>
      <c r="CC120" s="143"/>
      <c r="CD120" s="143"/>
      <c r="CE120" s="143"/>
      <c r="CF120" s="143"/>
      <c r="CG120" s="143"/>
      <c r="CH120" s="143"/>
      <c r="CI120" s="143"/>
      <c r="CJ120" s="143"/>
      <c r="CK120" s="143"/>
      <c r="CL120" s="143"/>
      <c r="CM120" s="143"/>
      <c r="CN120" s="143"/>
      <c r="CO120" s="143"/>
      <c r="CP120" s="143"/>
      <c r="CQ120" s="143"/>
      <c r="CR120" s="143"/>
      <c r="CS120" s="143"/>
      <c r="CT120" s="143"/>
      <c r="CU120" s="143"/>
      <c r="CV120" s="143"/>
      <c r="CW120" s="143"/>
      <c r="CX120" s="143"/>
      <c r="CY120" s="143"/>
      <c r="CZ120" s="143"/>
      <c r="DA120" s="143"/>
      <c r="DB120" s="143"/>
      <c r="DC120" s="143"/>
      <c r="DD120" s="143"/>
      <c r="DE120" s="143"/>
      <c r="DF120" s="143"/>
      <c r="DG120" s="143"/>
    </row>
    <row r="121" spans="1:111">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3"/>
      <c r="CC121" s="143"/>
      <c r="CD121" s="143"/>
      <c r="CE121" s="143"/>
      <c r="CF121" s="143"/>
      <c r="CG121" s="143"/>
      <c r="CH121" s="143"/>
      <c r="CI121" s="143"/>
      <c r="CJ121" s="143"/>
      <c r="CK121" s="143"/>
      <c r="CL121" s="143"/>
      <c r="CM121" s="143"/>
      <c r="CN121" s="143"/>
      <c r="CO121" s="143"/>
      <c r="CP121" s="143"/>
      <c r="CQ121" s="143"/>
      <c r="CR121" s="143"/>
      <c r="CS121" s="143"/>
      <c r="CT121" s="143"/>
      <c r="CU121" s="143"/>
      <c r="CV121" s="143"/>
      <c r="CW121" s="143"/>
      <c r="CX121" s="143"/>
      <c r="CY121" s="143"/>
      <c r="CZ121" s="143"/>
      <c r="DA121" s="143"/>
      <c r="DB121" s="143"/>
      <c r="DC121" s="143"/>
      <c r="DD121" s="143"/>
      <c r="DE121" s="143"/>
      <c r="DF121" s="143"/>
      <c r="DG121" s="143"/>
    </row>
    <row r="122" spans="1:111">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3"/>
      <c r="CC122" s="143"/>
      <c r="CD122" s="143"/>
      <c r="CE122" s="143"/>
      <c r="CF122" s="143"/>
      <c r="CG122" s="143"/>
      <c r="CH122" s="143"/>
      <c r="CI122" s="143"/>
      <c r="CJ122" s="143"/>
      <c r="CK122" s="143"/>
      <c r="CL122" s="143"/>
      <c r="CM122" s="143"/>
      <c r="CN122" s="143"/>
      <c r="CO122" s="143"/>
      <c r="CP122" s="143"/>
      <c r="CQ122" s="143"/>
      <c r="CR122" s="143"/>
      <c r="CS122" s="143"/>
      <c r="CT122" s="143"/>
      <c r="CU122" s="143"/>
      <c r="CV122" s="143"/>
      <c r="CW122" s="143"/>
      <c r="CX122" s="143"/>
      <c r="CY122" s="143"/>
      <c r="CZ122" s="143"/>
      <c r="DA122" s="143"/>
      <c r="DB122" s="143"/>
      <c r="DC122" s="143"/>
      <c r="DD122" s="143"/>
      <c r="DE122" s="143"/>
      <c r="DF122" s="143"/>
      <c r="DG122" s="143"/>
    </row>
    <row r="123" spans="1:111">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3"/>
      <c r="CC123" s="143"/>
      <c r="CD123" s="143"/>
      <c r="CE123" s="143"/>
      <c r="CF123" s="143"/>
      <c r="CG123" s="143"/>
      <c r="CH123" s="143"/>
      <c r="CI123" s="143"/>
      <c r="CJ123" s="143"/>
      <c r="CK123" s="143"/>
      <c r="CL123" s="143"/>
      <c r="CM123" s="143"/>
      <c r="CN123" s="143"/>
      <c r="CO123" s="143"/>
      <c r="CP123" s="143"/>
      <c r="CQ123" s="143"/>
      <c r="CR123" s="143"/>
      <c r="CS123" s="143"/>
      <c r="CT123" s="143"/>
      <c r="CU123" s="143"/>
      <c r="CV123" s="143"/>
      <c r="CW123" s="143"/>
      <c r="CX123" s="143"/>
      <c r="CY123" s="143"/>
      <c r="CZ123" s="143"/>
      <c r="DA123" s="143"/>
      <c r="DB123" s="143"/>
      <c r="DC123" s="143"/>
      <c r="DD123" s="143"/>
      <c r="DE123" s="143"/>
      <c r="DF123" s="143"/>
      <c r="DG123" s="143"/>
    </row>
    <row r="124" spans="1:111">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3"/>
      <c r="CC124" s="143"/>
      <c r="CD124" s="143"/>
      <c r="CE124" s="143"/>
      <c r="CF124" s="143"/>
      <c r="CG124" s="143"/>
      <c r="CH124" s="143"/>
      <c r="CI124" s="143"/>
      <c r="CJ124" s="143"/>
      <c r="CK124" s="143"/>
      <c r="CL124" s="143"/>
      <c r="CM124" s="143"/>
      <c r="CN124" s="143"/>
      <c r="CO124" s="143"/>
      <c r="CP124" s="143"/>
      <c r="CQ124" s="143"/>
      <c r="CR124" s="143"/>
      <c r="CS124" s="143"/>
      <c r="CT124" s="143"/>
      <c r="CU124" s="143"/>
      <c r="CV124" s="143"/>
      <c r="CW124" s="143"/>
      <c r="CX124" s="143"/>
      <c r="CY124" s="143"/>
      <c r="CZ124" s="143"/>
      <c r="DA124" s="143"/>
      <c r="DB124" s="143"/>
      <c r="DC124" s="143"/>
      <c r="DD124" s="143"/>
      <c r="DE124" s="143"/>
      <c r="DF124" s="143"/>
      <c r="DG124" s="143"/>
    </row>
    <row r="125" spans="1:111">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c r="CE125" s="143"/>
      <c r="CF125" s="143"/>
      <c r="CG125" s="143"/>
      <c r="CH125" s="143"/>
      <c r="CI125" s="143"/>
      <c r="CJ125" s="143"/>
      <c r="CK125" s="143"/>
      <c r="CL125" s="143"/>
      <c r="CM125" s="143"/>
      <c r="CN125" s="143"/>
      <c r="CO125" s="143"/>
      <c r="CP125" s="143"/>
      <c r="CQ125" s="143"/>
      <c r="CR125" s="143"/>
      <c r="CS125" s="143"/>
      <c r="CT125" s="143"/>
      <c r="CU125" s="143"/>
      <c r="CV125" s="143"/>
      <c r="CW125" s="143"/>
      <c r="CX125" s="143"/>
      <c r="CY125" s="143"/>
      <c r="CZ125" s="143"/>
      <c r="DA125" s="143"/>
      <c r="DB125" s="143"/>
      <c r="DC125" s="143"/>
      <c r="DD125" s="143"/>
      <c r="DE125" s="143"/>
      <c r="DF125" s="143"/>
      <c r="DG125" s="143"/>
    </row>
    <row r="126" spans="1:111">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c r="CE126" s="143"/>
      <c r="CF126" s="143"/>
      <c r="CG126" s="143"/>
      <c r="CH126" s="143"/>
      <c r="CI126" s="143"/>
      <c r="CJ126" s="143"/>
      <c r="CK126" s="143"/>
      <c r="CL126" s="143"/>
      <c r="CM126" s="143"/>
      <c r="CN126" s="143"/>
      <c r="CO126" s="143"/>
      <c r="CP126" s="143"/>
      <c r="CQ126" s="143"/>
      <c r="CR126" s="143"/>
      <c r="CS126" s="143"/>
      <c r="CT126" s="143"/>
      <c r="CU126" s="143"/>
      <c r="CV126" s="143"/>
      <c r="CW126" s="143"/>
      <c r="CX126" s="143"/>
      <c r="CY126" s="143"/>
      <c r="CZ126" s="143"/>
      <c r="DA126" s="143"/>
      <c r="DB126" s="143"/>
      <c r="DC126" s="143"/>
      <c r="DD126" s="143"/>
      <c r="DE126" s="143"/>
      <c r="DF126" s="143"/>
      <c r="DG126" s="143"/>
    </row>
    <row r="127" spans="1:111">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3"/>
      <c r="CC127" s="143"/>
      <c r="CD127" s="143"/>
      <c r="CE127" s="143"/>
      <c r="CF127" s="143"/>
      <c r="CG127" s="143"/>
      <c r="CH127" s="143"/>
      <c r="CI127" s="143"/>
      <c r="CJ127" s="143"/>
      <c r="CK127" s="143"/>
      <c r="CL127" s="143"/>
      <c r="CM127" s="143"/>
      <c r="CN127" s="143"/>
      <c r="CO127" s="143"/>
      <c r="CP127" s="143"/>
      <c r="CQ127" s="143"/>
      <c r="CR127" s="143"/>
      <c r="CS127" s="143"/>
      <c r="CT127" s="143"/>
      <c r="CU127" s="143"/>
      <c r="CV127" s="143"/>
      <c r="CW127" s="143"/>
      <c r="CX127" s="143"/>
      <c r="CY127" s="143"/>
      <c r="CZ127" s="143"/>
      <c r="DA127" s="143"/>
      <c r="DB127" s="143"/>
      <c r="DC127" s="143"/>
      <c r="DD127" s="143"/>
      <c r="DE127" s="143"/>
      <c r="DF127" s="143"/>
      <c r="DG127" s="143"/>
    </row>
    <row r="128" spans="1:111">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3"/>
      <c r="CC128" s="143"/>
      <c r="CD128" s="143"/>
      <c r="CE128" s="143"/>
      <c r="CF128" s="143"/>
      <c r="CG128" s="143"/>
      <c r="CH128" s="143"/>
      <c r="CI128" s="143"/>
      <c r="CJ128" s="143"/>
      <c r="CK128" s="143"/>
      <c r="CL128" s="143"/>
      <c r="CM128" s="143"/>
      <c r="CN128" s="143"/>
      <c r="CO128" s="143"/>
      <c r="CP128" s="143"/>
      <c r="CQ128" s="143"/>
      <c r="CR128" s="143"/>
      <c r="CS128" s="143"/>
      <c r="CT128" s="143"/>
      <c r="CU128" s="143"/>
      <c r="CV128" s="143"/>
      <c r="CW128" s="143"/>
      <c r="CX128" s="143"/>
      <c r="CY128" s="143"/>
      <c r="CZ128" s="143"/>
      <c r="DA128" s="143"/>
      <c r="DB128" s="143"/>
      <c r="DC128" s="143"/>
      <c r="DD128" s="143"/>
      <c r="DE128" s="143"/>
      <c r="DF128" s="143"/>
      <c r="DG128" s="143"/>
    </row>
    <row r="129" spans="1:111">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c r="CA129" s="143"/>
      <c r="CB129" s="143"/>
      <c r="CC129" s="143"/>
      <c r="CD129" s="143"/>
      <c r="CE129" s="143"/>
      <c r="CF129" s="143"/>
      <c r="CG129" s="143"/>
      <c r="CH129" s="143"/>
      <c r="CI129" s="143"/>
      <c r="CJ129" s="143"/>
      <c r="CK129" s="143"/>
      <c r="CL129" s="143"/>
      <c r="CM129" s="143"/>
      <c r="CN129" s="143"/>
      <c r="CO129" s="143"/>
      <c r="CP129" s="143"/>
      <c r="CQ129" s="143"/>
      <c r="CR129" s="143"/>
      <c r="CS129" s="143"/>
      <c r="CT129" s="143"/>
      <c r="CU129" s="143"/>
      <c r="CV129" s="143"/>
      <c r="CW129" s="143"/>
      <c r="CX129" s="143"/>
      <c r="CY129" s="143"/>
      <c r="CZ129" s="143"/>
      <c r="DA129" s="143"/>
      <c r="DB129" s="143"/>
      <c r="DC129" s="143"/>
      <c r="DD129" s="143"/>
      <c r="DE129" s="143"/>
      <c r="DF129" s="143"/>
      <c r="DG129" s="143"/>
    </row>
    <row r="130" spans="1:111">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c r="CN130" s="143"/>
      <c r="CO130" s="143"/>
      <c r="CP130" s="143"/>
      <c r="CQ130" s="143"/>
      <c r="CR130" s="143"/>
      <c r="CS130" s="143"/>
      <c r="CT130" s="143"/>
      <c r="CU130" s="143"/>
      <c r="CV130" s="143"/>
      <c r="CW130" s="143"/>
      <c r="CX130" s="143"/>
      <c r="CY130" s="143"/>
      <c r="CZ130" s="143"/>
      <c r="DA130" s="143"/>
      <c r="DB130" s="143"/>
      <c r="DC130" s="143"/>
      <c r="DD130" s="143"/>
      <c r="DE130" s="143"/>
      <c r="DF130" s="143"/>
      <c r="DG130" s="143"/>
    </row>
    <row r="131" spans="1:111">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3"/>
      <c r="BX131" s="143"/>
      <c r="BY131" s="143"/>
      <c r="BZ131" s="143"/>
      <c r="CA131" s="143"/>
      <c r="CB131" s="143"/>
      <c r="CC131" s="143"/>
      <c r="CD131" s="143"/>
      <c r="CE131" s="143"/>
      <c r="CF131" s="143"/>
      <c r="CG131" s="143"/>
      <c r="CH131" s="143"/>
      <c r="CI131" s="143"/>
      <c r="CJ131" s="143"/>
      <c r="CK131" s="143"/>
      <c r="CL131" s="143"/>
      <c r="CM131" s="143"/>
      <c r="CN131" s="143"/>
      <c r="CO131" s="143"/>
      <c r="CP131" s="143"/>
      <c r="CQ131" s="143"/>
      <c r="CR131" s="143"/>
      <c r="CS131" s="143"/>
      <c r="CT131" s="143"/>
      <c r="CU131" s="143"/>
      <c r="CV131" s="143"/>
      <c r="CW131" s="143"/>
      <c r="CX131" s="143"/>
      <c r="CY131" s="143"/>
      <c r="CZ131" s="143"/>
      <c r="DA131" s="143"/>
      <c r="DB131" s="143"/>
      <c r="DC131" s="143"/>
      <c r="DD131" s="143"/>
      <c r="DE131" s="143"/>
      <c r="DF131" s="143"/>
      <c r="DG131" s="143"/>
    </row>
    <row r="132" spans="1:111">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c r="CE132" s="143"/>
      <c r="CF132" s="143"/>
      <c r="CG132" s="143"/>
      <c r="CH132" s="143"/>
      <c r="CI132" s="143"/>
      <c r="CJ132" s="143"/>
      <c r="CK132" s="143"/>
      <c r="CL132" s="143"/>
      <c r="CM132" s="143"/>
      <c r="CN132" s="143"/>
      <c r="CO132" s="143"/>
      <c r="CP132" s="143"/>
      <c r="CQ132" s="143"/>
      <c r="CR132" s="143"/>
      <c r="CS132" s="143"/>
      <c r="CT132" s="143"/>
      <c r="CU132" s="143"/>
      <c r="CV132" s="143"/>
      <c r="CW132" s="143"/>
      <c r="CX132" s="143"/>
      <c r="CY132" s="143"/>
      <c r="CZ132" s="143"/>
      <c r="DA132" s="143"/>
      <c r="DB132" s="143"/>
      <c r="DC132" s="143"/>
      <c r="DD132" s="143"/>
      <c r="DE132" s="143"/>
      <c r="DF132" s="143"/>
      <c r="DG132" s="143"/>
    </row>
    <row r="133" spans="1:111">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3"/>
      <c r="CC133" s="143"/>
      <c r="CD133" s="143"/>
      <c r="CE133" s="143"/>
      <c r="CF133" s="143"/>
      <c r="CG133" s="143"/>
      <c r="CH133" s="143"/>
      <c r="CI133" s="143"/>
      <c r="CJ133" s="143"/>
      <c r="CK133" s="143"/>
      <c r="CL133" s="143"/>
      <c r="CM133" s="143"/>
      <c r="CN133" s="143"/>
      <c r="CO133" s="143"/>
      <c r="CP133" s="143"/>
      <c r="CQ133" s="143"/>
      <c r="CR133" s="143"/>
      <c r="CS133" s="143"/>
      <c r="CT133" s="143"/>
      <c r="CU133" s="143"/>
      <c r="CV133" s="143"/>
      <c r="CW133" s="143"/>
      <c r="CX133" s="143"/>
      <c r="CY133" s="143"/>
      <c r="CZ133" s="143"/>
      <c r="DA133" s="143"/>
      <c r="DB133" s="143"/>
      <c r="DC133" s="143"/>
      <c r="DD133" s="143"/>
      <c r="DE133" s="143"/>
      <c r="DF133" s="143"/>
      <c r="DG133" s="143"/>
    </row>
    <row r="134" spans="1:11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3"/>
      <c r="CC134" s="143"/>
      <c r="CD134" s="143"/>
      <c r="CE134" s="143"/>
      <c r="CF134" s="143"/>
      <c r="CG134" s="143"/>
      <c r="CH134" s="143"/>
      <c r="CI134" s="143"/>
      <c r="CJ134" s="143"/>
      <c r="CK134" s="143"/>
      <c r="CL134" s="143"/>
      <c r="CM134" s="143"/>
      <c r="CN134" s="143"/>
      <c r="CO134" s="143"/>
      <c r="CP134" s="143"/>
      <c r="CQ134" s="143"/>
      <c r="CR134" s="143"/>
      <c r="CS134" s="143"/>
      <c r="CT134" s="143"/>
      <c r="CU134" s="143"/>
      <c r="CV134" s="143"/>
      <c r="CW134" s="143"/>
      <c r="CX134" s="143"/>
      <c r="CY134" s="143"/>
      <c r="CZ134" s="143"/>
      <c r="DA134" s="143"/>
      <c r="DB134" s="143"/>
      <c r="DC134" s="143"/>
      <c r="DD134" s="143"/>
      <c r="DE134" s="143"/>
      <c r="DF134" s="143"/>
      <c r="DG134" s="143"/>
    </row>
    <row r="135" spans="1:111">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c r="CG135" s="143"/>
      <c r="CH135" s="143"/>
      <c r="CI135" s="143"/>
      <c r="CJ135" s="143"/>
      <c r="CK135" s="143"/>
      <c r="CL135" s="143"/>
      <c r="CM135" s="143"/>
      <c r="CN135" s="143"/>
      <c r="CO135" s="143"/>
      <c r="CP135" s="143"/>
      <c r="CQ135" s="143"/>
      <c r="CR135" s="143"/>
      <c r="CS135" s="143"/>
      <c r="CT135" s="143"/>
      <c r="CU135" s="143"/>
      <c r="CV135" s="143"/>
      <c r="CW135" s="143"/>
      <c r="CX135" s="143"/>
      <c r="CY135" s="143"/>
      <c r="CZ135" s="143"/>
      <c r="DA135" s="143"/>
      <c r="DB135" s="143"/>
      <c r="DC135" s="143"/>
      <c r="DD135" s="143"/>
      <c r="DE135" s="143"/>
      <c r="DF135" s="143"/>
      <c r="DG135" s="143"/>
    </row>
    <row r="136" spans="1:11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3"/>
      <c r="CC136" s="143"/>
      <c r="CD136" s="143"/>
      <c r="CE136" s="143"/>
      <c r="CF136" s="143"/>
      <c r="CG136" s="143"/>
      <c r="CH136" s="143"/>
      <c r="CI136" s="143"/>
      <c r="CJ136" s="143"/>
      <c r="CK136" s="143"/>
      <c r="CL136" s="143"/>
      <c r="CM136" s="143"/>
      <c r="CN136" s="143"/>
      <c r="CO136" s="143"/>
      <c r="CP136" s="143"/>
      <c r="CQ136" s="143"/>
      <c r="CR136" s="143"/>
      <c r="CS136" s="143"/>
      <c r="CT136" s="143"/>
      <c r="CU136" s="143"/>
      <c r="CV136" s="143"/>
      <c r="CW136" s="143"/>
      <c r="CX136" s="143"/>
      <c r="CY136" s="143"/>
      <c r="CZ136" s="143"/>
      <c r="DA136" s="143"/>
      <c r="DB136" s="143"/>
      <c r="DC136" s="143"/>
      <c r="DD136" s="143"/>
      <c r="DE136" s="143"/>
      <c r="DF136" s="143"/>
      <c r="DG136" s="143"/>
    </row>
    <row r="137" spans="1:11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3"/>
      <c r="CC137" s="143"/>
      <c r="CD137" s="143"/>
      <c r="CE137" s="143"/>
      <c r="CF137" s="143"/>
      <c r="CG137" s="143"/>
      <c r="CH137" s="143"/>
      <c r="CI137" s="143"/>
      <c r="CJ137" s="143"/>
      <c r="CK137" s="143"/>
      <c r="CL137" s="143"/>
      <c r="CM137" s="143"/>
      <c r="CN137" s="143"/>
      <c r="CO137" s="143"/>
      <c r="CP137" s="143"/>
      <c r="CQ137" s="143"/>
      <c r="CR137" s="143"/>
      <c r="CS137" s="143"/>
      <c r="CT137" s="143"/>
      <c r="CU137" s="143"/>
      <c r="CV137" s="143"/>
      <c r="CW137" s="143"/>
      <c r="CX137" s="143"/>
      <c r="CY137" s="143"/>
      <c r="CZ137" s="143"/>
      <c r="DA137" s="143"/>
      <c r="DB137" s="143"/>
      <c r="DC137" s="143"/>
      <c r="DD137" s="143"/>
      <c r="DE137" s="143"/>
      <c r="DF137" s="143"/>
      <c r="DG137" s="143"/>
    </row>
    <row r="138" spans="1:11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c r="BT138" s="143"/>
      <c r="BU138" s="143"/>
      <c r="BV138" s="143"/>
      <c r="BW138" s="143"/>
      <c r="BX138" s="143"/>
      <c r="BY138" s="143"/>
      <c r="BZ138" s="143"/>
      <c r="CA138" s="143"/>
      <c r="CB138" s="143"/>
      <c r="CC138" s="143"/>
      <c r="CD138" s="143"/>
      <c r="CE138" s="143"/>
      <c r="CF138" s="143"/>
      <c r="CG138" s="143"/>
      <c r="CH138" s="143"/>
      <c r="CI138" s="143"/>
      <c r="CJ138" s="143"/>
      <c r="CK138" s="143"/>
      <c r="CL138" s="143"/>
      <c r="CM138" s="143"/>
      <c r="CN138" s="143"/>
      <c r="CO138" s="143"/>
      <c r="CP138" s="143"/>
      <c r="CQ138" s="143"/>
      <c r="CR138" s="143"/>
      <c r="CS138" s="143"/>
      <c r="CT138" s="143"/>
      <c r="CU138" s="143"/>
      <c r="CV138" s="143"/>
      <c r="CW138" s="143"/>
      <c r="CX138" s="143"/>
      <c r="CY138" s="143"/>
      <c r="CZ138" s="143"/>
      <c r="DA138" s="143"/>
      <c r="DB138" s="143"/>
      <c r="DC138" s="143"/>
      <c r="DD138" s="143"/>
      <c r="DE138" s="143"/>
      <c r="DF138" s="143"/>
      <c r="DG138" s="143"/>
    </row>
    <row r="139" spans="1:11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c r="CN139" s="143"/>
      <c r="CO139" s="143"/>
      <c r="CP139" s="143"/>
      <c r="CQ139" s="143"/>
      <c r="CR139" s="143"/>
      <c r="CS139" s="143"/>
      <c r="CT139" s="143"/>
      <c r="CU139" s="143"/>
      <c r="CV139" s="143"/>
      <c r="CW139" s="143"/>
      <c r="CX139" s="143"/>
      <c r="CY139" s="143"/>
      <c r="CZ139" s="143"/>
      <c r="DA139" s="143"/>
      <c r="DB139" s="143"/>
      <c r="DC139" s="143"/>
      <c r="DD139" s="143"/>
      <c r="DE139" s="143"/>
      <c r="DF139" s="143"/>
      <c r="DG139" s="143"/>
    </row>
    <row r="140" spans="1:11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c r="CE140" s="143"/>
      <c r="CF140" s="143"/>
      <c r="CG140" s="143"/>
      <c r="CH140" s="143"/>
      <c r="CI140" s="143"/>
      <c r="CJ140" s="143"/>
      <c r="CK140" s="143"/>
      <c r="CL140" s="143"/>
      <c r="CM140" s="143"/>
      <c r="CN140" s="143"/>
      <c r="CO140" s="143"/>
      <c r="CP140" s="143"/>
      <c r="CQ140" s="143"/>
      <c r="CR140" s="143"/>
      <c r="CS140" s="143"/>
      <c r="CT140" s="143"/>
      <c r="CU140" s="143"/>
      <c r="CV140" s="143"/>
      <c r="CW140" s="143"/>
      <c r="CX140" s="143"/>
      <c r="CY140" s="143"/>
      <c r="CZ140" s="143"/>
      <c r="DA140" s="143"/>
      <c r="DB140" s="143"/>
      <c r="DC140" s="143"/>
      <c r="DD140" s="143"/>
      <c r="DE140" s="143"/>
      <c r="DF140" s="143"/>
      <c r="DG140" s="143"/>
    </row>
    <row r="141" spans="1:11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3"/>
      <c r="CC141" s="143"/>
      <c r="CD141" s="143"/>
      <c r="CE141" s="143"/>
      <c r="CF141" s="143"/>
      <c r="CG141" s="143"/>
      <c r="CH141" s="143"/>
      <c r="CI141" s="143"/>
      <c r="CJ141" s="143"/>
      <c r="CK141" s="143"/>
      <c r="CL141" s="143"/>
      <c r="CM141" s="143"/>
      <c r="CN141" s="143"/>
      <c r="CO141" s="143"/>
      <c r="CP141" s="143"/>
      <c r="CQ141" s="143"/>
      <c r="CR141" s="143"/>
      <c r="CS141" s="143"/>
      <c r="CT141" s="143"/>
      <c r="CU141" s="143"/>
      <c r="CV141" s="143"/>
      <c r="CW141" s="143"/>
      <c r="CX141" s="143"/>
      <c r="CY141" s="143"/>
      <c r="CZ141" s="143"/>
      <c r="DA141" s="143"/>
      <c r="DB141" s="143"/>
      <c r="DC141" s="143"/>
      <c r="DD141" s="143"/>
      <c r="DE141" s="143"/>
      <c r="DF141" s="143"/>
      <c r="DG141" s="143"/>
    </row>
    <row r="142" spans="1:11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c r="CN142" s="143"/>
      <c r="CO142" s="143"/>
      <c r="CP142" s="143"/>
      <c r="CQ142" s="143"/>
      <c r="CR142" s="143"/>
      <c r="CS142" s="143"/>
      <c r="CT142" s="143"/>
      <c r="CU142" s="143"/>
      <c r="CV142" s="143"/>
      <c r="CW142" s="143"/>
      <c r="CX142" s="143"/>
      <c r="CY142" s="143"/>
      <c r="CZ142" s="143"/>
      <c r="DA142" s="143"/>
      <c r="DB142" s="143"/>
      <c r="DC142" s="143"/>
      <c r="DD142" s="143"/>
      <c r="DE142" s="143"/>
      <c r="DF142" s="143"/>
      <c r="DG142" s="143"/>
    </row>
    <row r="143" spans="1:11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c r="CN143" s="143"/>
      <c r="CO143" s="143"/>
      <c r="CP143" s="143"/>
      <c r="CQ143" s="143"/>
      <c r="CR143" s="143"/>
      <c r="CS143" s="143"/>
      <c r="CT143" s="143"/>
      <c r="CU143" s="143"/>
      <c r="CV143" s="143"/>
      <c r="CW143" s="143"/>
      <c r="CX143" s="143"/>
      <c r="CY143" s="143"/>
      <c r="CZ143" s="143"/>
      <c r="DA143" s="143"/>
      <c r="DB143" s="143"/>
      <c r="DC143" s="143"/>
      <c r="DD143" s="143"/>
      <c r="DE143" s="143"/>
      <c r="DF143" s="143"/>
      <c r="DG143" s="143"/>
    </row>
    <row r="144" spans="1:11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c r="CN144" s="143"/>
      <c r="CO144" s="143"/>
      <c r="CP144" s="143"/>
      <c r="CQ144" s="143"/>
      <c r="CR144" s="143"/>
      <c r="CS144" s="143"/>
      <c r="CT144" s="143"/>
      <c r="CU144" s="143"/>
      <c r="CV144" s="143"/>
      <c r="CW144" s="143"/>
      <c r="CX144" s="143"/>
      <c r="CY144" s="143"/>
      <c r="CZ144" s="143"/>
      <c r="DA144" s="143"/>
      <c r="DB144" s="143"/>
      <c r="DC144" s="143"/>
      <c r="DD144" s="143"/>
      <c r="DE144" s="143"/>
      <c r="DF144" s="143"/>
      <c r="DG144" s="143"/>
    </row>
    <row r="145" spans="1:11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3"/>
      <c r="CC145" s="143"/>
      <c r="CD145" s="143"/>
      <c r="CE145" s="143"/>
      <c r="CF145" s="143"/>
      <c r="CG145" s="143"/>
      <c r="CH145" s="143"/>
      <c r="CI145" s="143"/>
      <c r="CJ145" s="143"/>
      <c r="CK145" s="143"/>
      <c r="CL145" s="143"/>
      <c r="CM145" s="143"/>
      <c r="CN145" s="143"/>
      <c r="CO145" s="143"/>
      <c r="CP145" s="143"/>
      <c r="CQ145" s="143"/>
      <c r="CR145" s="143"/>
      <c r="CS145" s="143"/>
      <c r="CT145" s="143"/>
      <c r="CU145" s="143"/>
      <c r="CV145" s="143"/>
      <c r="CW145" s="143"/>
      <c r="CX145" s="143"/>
      <c r="CY145" s="143"/>
      <c r="CZ145" s="143"/>
      <c r="DA145" s="143"/>
      <c r="DB145" s="143"/>
      <c r="DC145" s="143"/>
      <c r="DD145" s="143"/>
      <c r="DE145" s="143"/>
      <c r="DF145" s="143"/>
      <c r="DG145" s="143"/>
    </row>
    <row r="146" spans="1:11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3"/>
      <c r="CC146" s="143"/>
      <c r="CD146" s="143"/>
      <c r="CE146" s="143"/>
      <c r="CF146" s="143"/>
      <c r="CG146" s="143"/>
      <c r="CH146" s="143"/>
      <c r="CI146" s="143"/>
      <c r="CJ146" s="143"/>
      <c r="CK146" s="143"/>
      <c r="CL146" s="143"/>
      <c r="CM146" s="143"/>
      <c r="CN146" s="143"/>
      <c r="CO146" s="143"/>
      <c r="CP146" s="143"/>
      <c r="CQ146" s="143"/>
      <c r="CR146" s="143"/>
      <c r="CS146" s="143"/>
      <c r="CT146" s="143"/>
      <c r="CU146" s="143"/>
      <c r="CV146" s="143"/>
      <c r="CW146" s="143"/>
      <c r="CX146" s="143"/>
      <c r="CY146" s="143"/>
      <c r="CZ146" s="143"/>
      <c r="DA146" s="143"/>
      <c r="DB146" s="143"/>
      <c r="DC146" s="143"/>
      <c r="DD146" s="143"/>
      <c r="DE146" s="143"/>
      <c r="DF146" s="143"/>
      <c r="DG146" s="143"/>
    </row>
    <row r="147" spans="1:11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3"/>
      <c r="CC147" s="143"/>
      <c r="CD147" s="143"/>
      <c r="CE147" s="143"/>
      <c r="CF147" s="143"/>
      <c r="CG147" s="143"/>
      <c r="CH147" s="143"/>
      <c r="CI147" s="143"/>
      <c r="CJ147" s="143"/>
      <c r="CK147" s="143"/>
      <c r="CL147" s="143"/>
      <c r="CM147" s="143"/>
      <c r="CN147" s="143"/>
      <c r="CO147" s="143"/>
      <c r="CP147" s="143"/>
      <c r="CQ147" s="143"/>
      <c r="CR147" s="143"/>
      <c r="CS147" s="143"/>
      <c r="CT147" s="143"/>
      <c r="CU147" s="143"/>
      <c r="CV147" s="143"/>
      <c r="CW147" s="143"/>
      <c r="CX147" s="143"/>
      <c r="CY147" s="143"/>
      <c r="CZ147" s="143"/>
      <c r="DA147" s="143"/>
      <c r="DB147" s="143"/>
      <c r="DC147" s="143"/>
      <c r="DD147" s="143"/>
      <c r="DE147" s="143"/>
      <c r="DF147" s="143"/>
      <c r="DG147" s="143"/>
    </row>
    <row r="148" spans="1:11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3"/>
      <c r="CC148" s="143"/>
      <c r="CD148" s="143"/>
      <c r="CE148" s="143"/>
      <c r="CF148" s="143"/>
      <c r="CG148" s="143"/>
      <c r="CH148" s="143"/>
      <c r="CI148" s="143"/>
      <c r="CJ148" s="143"/>
      <c r="CK148" s="143"/>
      <c r="CL148" s="143"/>
      <c r="CM148" s="143"/>
      <c r="CN148" s="143"/>
      <c r="CO148" s="143"/>
      <c r="CP148" s="143"/>
      <c r="CQ148" s="143"/>
      <c r="CR148" s="143"/>
      <c r="CS148" s="143"/>
      <c r="CT148" s="143"/>
      <c r="CU148" s="143"/>
      <c r="CV148" s="143"/>
      <c r="CW148" s="143"/>
      <c r="CX148" s="143"/>
      <c r="CY148" s="143"/>
      <c r="CZ148" s="143"/>
      <c r="DA148" s="143"/>
      <c r="DB148" s="143"/>
      <c r="DC148" s="143"/>
      <c r="DD148" s="143"/>
      <c r="DE148" s="143"/>
      <c r="DF148" s="143"/>
      <c r="DG148" s="143"/>
    </row>
    <row r="149" spans="1:11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3"/>
      <c r="CC149" s="143"/>
      <c r="CD149" s="143"/>
      <c r="CE149" s="143"/>
      <c r="CF149" s="143"/>
      <c r="CG149" s="143"/>
      <c r="CH149" s="143"/>
      <c r="CI149" s="143"/>
      <c r="CJ149" s="143"/>
      <c r="CK149" s="143"/>
      <c r="CL149" s="143"/>
      <c r="CM149" s="143"/>
      <c r="CN149" s="143"/>
      <c r="CO149" s="143"/>
      <c r="CP149" s="143"/>
      <c r="CQ149" s="143"/>
      <c r="CR149" s="143"/>
      <c r="CS149" s="143"/>
      <c r="CT149" s="143"/>
      <c r="CU149" s="143"/>
      <c r="CV149" s="143"/>
      <c r="CW149" s="143"/>
      <c r="CX149" s="143"/>
      <c r="CY149" s="143"/>
      <c r="CZ149" s="143"/>
      <c r="DA149" s="143"/>
      <c r="DB149" s="143"/>
      <c r="DC149" s="143"/>
      <c r="DD149" s="143"/>
      <c r="DE149" s="143"/>
      <c r="DF149" s="143"/>
      <c r="DG149" s="143"/>
    </row>
    <row r="150" spans="1:11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c r="CE150" s="143"/>
      <c r="CF150" s="143"/>
      <c r="CG150" s="143"/>
      <c r="CH150" s="143"/>
      <c r="CI150" s="143"/>
      <c r="CJ150" s="143"/>
      <c r="CK150" s="143"/>
      <c r="CL150" s="143"/>
      <c r="CM150" s="143"/>
      <c r="CN150" s="143"/>
      <c r="CO150" s="143"/>
      <c r="CP150" s="143"/>
      <c r="CQ150" s="143"/>
      <c r="CR150" s="143"/>
      <c r="CS150" s="143"/>
      <c r="CT150" s="143"/>
      <c r="CU150" s="143"/>
      <c r="CV150" s="143"/>
      <c r="CW150" s="143"/>
      <c r="CX150" s="143"/>
      <c r="CY150" s="143"/>
      <c r="CZ150" s="143"/>
      <c r="DA150" s="143"/>
      <c r="DB150" s="143"/>
      <c r="DC150" s="143"/>
      <c r="DD150" s="143"/>
      <c r="DE150" s="143"/>
      <c r="DF150" s="143"/>
      <c r="DG150" s="143"/>
    </row>
    <row r="151" spans="1:11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c r="CE151" s="143"/>
      <c r="CF151" s="143"/>
      <c r="CG151" s="143"/>
      <c r="CH151" s="143"/>
      <c r="CI151" s="143"/>
      <c r="CJ151" s="143"/>
      <c r="CK151" s="143"/>
      <c r="CL151" s="143"/>
      <c r="CM151" s="143"/>
      <c r="CN151" s="143"/>
      <c r="CO151" s="143"/>
      <c r="CP151" s="143"/>
      <c r="CQ151" s="143"/>
      <c r="CR151" s="143"/>
      <c r="CS151" s="143"/>
      <c r="CT151" s="143"/>
      <c r="CU151" s="143"/>
      <c r="CV151" s="143"/>
      <c r="CW151" s="143"/>
      <c r="CX151" s="143"/>
      <c r="CY151" s="143"/>
      <c r="CZ151" s="143"/>
      <c r="DA151" s="143"/>
      <c r="DB151" s="143"/>
      <c r="DC151" s="143"/>
      <c r="DD151" s="143"/>
      <c r="DE151" s="143"/>
      <c r="DF151" s="143"/>
      <c r="DG151" s="143"/>
    </row>
    <row r="152" spans="1:11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c r="CE152" s="143"/>
      <c r="CF152" s="143"/>
      <c r="CG152" s="143"/>
      <c r="CH152" s="143"/>
      <c r="CI152" s="143"/>
      <c r="CJ152" s="143"/>
      <c r="CK152" s="143"/>
      <c r="CL152" s="143"/>
      <c r="CM152" s="143"/>
      <c r="CN152" s="143"/>
      <c r="CO152" s="143"/>
      <c r="CP152" s="143"/>
      <c r="CQ152" s="143"/>
      <c r="CR152" s="143"/>
      <c r="CS152" s="143"/>
      <c r="CT152" s="143"/>
      <c r="CU152" s="143"/>
      <c r="CV152" s="143"/>
      <c r="CW152" s="143"/>
      <c r="CX152" s="143"/>
      <c r="CY152" s="143"/>
      <c r="CZ152" s="143"/>
      <c r="DA152" s="143"/>
      <c r="DB152" s="143"/>
      <c r="DC152" s="143"/>
      <c r="DD152" s="143"/>
      <c r="DE152" s="143"/>
      <c r="DF152" s="143"/>
      <c r="DG152" s="143"/>
    </row>
    <row r="153" spans="1:11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c r="BT153" s="143"/>
      <c r="BU153" s="143"/>
      <c r="BV153" s="143"/>
      <c r="BW153" s="143"/>
      <c r="BX153" s="143"/>
      <c r="BY153" s="143"/>
      <c r="BZ153" s="143"/>
      <c r="CA153" s="143"/>
      <c r="CB153" s="143"/>
      <c r="CC153" s="143"/>
      <c r="CD153" s="143"/>
      <c r="CE153" s="143"/>
      <c r="CF153" s="143"/>
      <c r="CG153" s="143"/>
      <c r="CH153" s="143"/>
      <c r="CI153" s="143"/>
      <c r="CJ153" s="143"/>
      <c r="CK153" s="143"/>
      <c r="CL153" s="143"/>
      <c r="CM153" s="143"/>
      <c r="CN153" s="143"/>
      <c r="CO153" s="143"/>
      <c r="CP153" s="143"/>
      <c r="CQ153" s="143"/>
      <c r="CR153" s="143"/>
      <c r="CS153" s="143"/>
      <c r="CT153" s="143"/>
      <c r="CU153" s="143"/>
      <c r="CV153" s="143"/>
      <c r="CW153" s="143"/>
      <c r="CX153" s="143"/>
      <c r="CY153" s="143"/>
      <c r="CZ153" s="143"/>
      <c r="DA153" s="143"/>
      <c r="DB153" s="143"/>
      <c r="DC153" s="143"/>
      <c r="DD153" s="143"/>
      <c r="DE153" s="143"/>
      <c r="DF153" s="143"/>
      <c r="DG153" s="143"/>
    </row>
    <row r="154" spans="1:11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c r="CF154" s="143"/>
      <c r="CG154" s="143"/>
      <c r="CH154" s="143"/>
      <c r="CI154" s="143"/>
      <c r="CJ154" s="143"/>
      <c r="CK154" s="143"/>
      <c r="CL154" s="143"/>
      <c r="CM154" s="143"/>
      <c r="CN154" s="143"/>
      <c r="CO154" s="143"/>
      <c r="CP154" s="143"/>
      <c r="CQ154" s="143"/>
      <c r="CR154" s="143"/>
      <c r="CS154" s="143"/>
      <c r="CT154" s="143"/>
      <c r="CU154" s="143"/>
      <c r="CV154" s="143"/>
      <c r="CW154" s="143"/>
      <c r="CX154" s="143"/>
      <c r="CY154" s="143"/>
      <c r="CZ154" s="143"/>
      <c r="DA154" s="143"/>
      <c r="DB154" s="143"/>
      <c r="DC154" s="143"/>
      <c r="DD154" s="143"/>
      <c r="DE154" s="143"/>
      <c r="DF154" s="143"/>
      <c r="DG154" s="143"/>
    </row>
    <row r="155" spans="1:11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3"/>
      <c r="CC155" s="143"/>
      <c r="CD155" s="143"/>
      <c r="CE155" s="143"/>
      <c r="CF155" s="143"/>
      <c r="CG155" s="143"/>
      <c r="CH155" s="143"/>
      <c r="CI155" s="143"/>
      <c r="CJ155" s="143"/>
      <c r="CK155" s="143"/>
      <c r="CL155" s="143"/>
      <c r="CM155" s="143"/>
      <c r="CN155" s="143"/>
      <c r="CO155" s="143"/>
      <c r="CP155" s="143"/>
      <c r="CQ155" s="143"/>
      <c r="CR155" s="143"/>
      <c r="CS155" s="143"/>
      <c r="CT155" s="143"/>
      <c r="CU155" s="143"/>
      <c r="CV155" s="143"/>
      <c r="CW155" s="143"/>
      <c r="CX155" s="143"/>
      <c r="CY155" s="143"/>
      <c r="CZ155" s="143"/>
      <c r="DA155" s="143"/>
      <c r="DB155" s="143"/>
      <c r="DC155" s="143"/>
      <c r="DD155" s="143"/>
      <c r="DE155" s="143"/>
      <c r="DF155" s="143"/>
      <c r="DG155" s="143"/>
    </row>
    <row r="156" spans="1:11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c r="BT156" s="143"/>
      <c r="BU156" s="143"/>
      <c r="BV156" s="143"/>
      <c r="BW156" s="143"/>
      <c r="BX156" s="143"/>
      <c r="BY156" s="143"/>
      <c r="BZ156" s="143"/>
      <c r="CA156" s="143"/>
      <c r="CB156" s="143"/>
      <c r="CC156" s="143"/>
      <c r="CD156" s="143"/>
      <c r="CE156" s="143"/>
      <c r="CF156" s="143"/>
      <c r="CG156" s="143"/>
      <c r="CH156" s="143"/>
      <c r="CI156" s="143"/>
      <c r="CJ156" s="143"/>
      <c r="CK156" s="143"/>
      <c r="CL156" s="143"/>
      <c r="CM156" s="143"/>
      <c r="CN156" s="143"/>
      <c r="CO156" s="143"/>
      <c r="CP156" s="143"/>
      <c r="CQ156" s="143"/>
      <c r="CR156" s="143"/>
      <c r="CS156" s="143"/>
      <c r="CT156" s="143"/>
      <c r="CU156" s="143"/>
      <c r="CV156" s="143"/>
      <c r="CW156" s="143"/>
      <c r="CX156" s="143"/>
      <c r="CY156" s="143"/>
      <c r="CZ156" s="143"/>
      <c r="DA156" s="143"/>
      <c r="DB156" s="143"/>
      <c r="DC156" s="143"/>
      <c r="DD156" s="143"/>
      <c r="DE156" s="143"/>
      <c r="DF156" s="143"/>
      <c r="DG156" s="143"/>
    </row>
    <row r="157" spans="1:11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3"/>
      <c r="CC157" s="143"/>
      <c r="CD157" s="143"/>
      <c r="CE157" s="143"/>
      <c r="CF157" s="143"/>
      <c r="CG157" s="143"/>
      <c r="CH157" s="143"/>
      <c r="CI157" s="143"/>
      <c r="CJ157" s="143"/>
      <c r="CK157" s="143"/>
      <c r="CL157" s="143"/>
      <c r="CM157" s="143"/>
      <c r="CN157" s="143"/>
      <c r="CO157" s="143"/>
      <c r="CP157" s="143"/>
      <c r="CQ157" s="143"/>
      <c r="CR157" s="143"/>
      <c r="CS157" s="143"/>
      <c r="CT157" s="143"/>
      <c r="CU157" s="143"/>
      <c r="CV157" s="143"/>
      <c r="CW157" s="143"/>
      <c r="CX157" s="143"/>
      <c r="CY157" s="143"/>
      <c r="CZ157" s="143"/>
      <c r="DA157" s="143"/>
      <c r="DB157" s="143"/>
      <c r="DC157" s="143"/>
      <c r="DD157" s="143"/>
      <c r="DE157" s="143"/>
      <c r="DF157" s="143"/>
      <c r="DG157" s="143"/>
    </row>
    <row r="158" spans="1:11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3"/>
      <c r="CC158" s="143"/>
      <c r="CD158" s="143"/>
      <c r="CE158" s="143"/>
      <c r="CF158" s="143"/>
      <c r="CG158" s="143"/>
      <c r="CH158" s="143"/>
      <c r="CI158" s="143"/>
      <c r="CJ158" s="143"/>
      <c r="CK158" s="143"/>
      <c r="CL158" s="143"/>
      <c r="CM158" s="143"/>
      <c r="CN158" s="143"/>
      <c r="CO158" s="143"/>
      <c r="CP158" s="143"/>
      <c r="CQ158" s="143"/>
      <c r="CR158" s="143"/>
      <c r="CS158" s="143"/>
      <c r="CT158" s="143"/>
      <c r="CU158" s="143"/>
      <c r="CV158" s="143"/>
      <c r="CW158" s="143"/>
      <c r="CX158" s="143"/>
      <c r="CY158" s="143"/>
      <c r="CZ158" s="143"/>
      <c r="DA158" s="143"/>
      <c r="DB158" s="143"/>
      <c r="DC158" s="143"/>
      <c r="DD158" s="143"/>
      <c r="DE158" s="143"/>
      <c r="DF158" s="143"/>
      <c r="DG158" s="143"/>
    </row>
    <row r="159" spans="1:11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3"/>
      <c r="CC159" s="143"/>
      <c r="CD159" s="143"/>
      <c r="CE159" s="143"/>
      <c r="CF159" s="143"/>
      <c r="CG159" s="143"/>
      <c r="CH159" s="143"/>
      <c r="CI159" s="143"/>
      <c r="CJ159" s="143"/>
      <c r="CK159" s="143"/>
      <c r="CL159" s="143"/>
      <c r="CM159" s="143"/>
      <c r="CN159" s="143"/>
      <c r="CO159" s="143"/>
      <c r="CP159" s="143"/>
      <c r="CQ159" s="143"/>
      <c r="CR159" s="143"/>
      <c r="CS159" s="143"/>
      <c r="CT159" s="143"/>
      <c r="CU159" s="143"/>
      <c r="CV159" s="143"/>
      <c r="CW159" s="143"/>
      <c r="CX159" s="143"/>
      <c r="CY159" s="143"/>
      <c r="CZ159" s="143"/>
      <c r="DA159" s="143"/>
      <c r="DB159" s="143"/>
      <c r="DC159" s="143"/>
      <c r="DD159" s="143"/>
      <c r="DE159" s="143"/>
      <c r="DF159" s="143"/>
      <c r="DG159" s="143"/>
    </row>
    <row r="160" spans="1:11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3"/>
      <c r="CC160" s="143"/>
      <c r="CD160" s="143"/>
      <c r="CE160" s="143"/>
      <c r="CF160" s="143"/>
      <c r="CG160" s="143"/>
      <c r="CH160" s="143"/>
      <c r="CI160" s="143"/>
      <c r="CJ160" s="143"/>
      <c r="CK160" s="143"/>
      <c r="CL160" s="143"/>
      <c r="CM160" s="143"/>
      <c r="CN160" s="143"/>
      <c r="CO160" s="143"/>
      <c r="CP160" s="143"/>
      <c r="CQ160" s="143"/>
      <c r="CR160" s="143"/>
      <c r="CS160" s="143"/>
      <c r="CT160" s="143"/>
      <c r="CU160" s="143"/>
      <c r="CV160" s="143"/>
      <c r="CW160" s="143"/>
      <c r="CX160" s="143"/>
      <c r="CY160" s="143"/>
      <c r="CZ160" s="143"/>
      <c r="DA160" s="143"/>
      <c r="DB160" s="143"/>
      <c r="DC160" s="143"/>
      <c r="DD160" s="143"/>
      <c r="DE160" s="143"/>
      <c r="DF160" s="143"/>
      <c r="DG160" s="143"/>
    </row>
    <row r="161" spans="1:11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3"/>
      <c r="CC161" s="143"/>
      <c r="CD161" s="143"/>
      <c r="CE161" s="143"/>
      <c r="CF161" s="143"/>
      <c r="CG161" s="143"/>
      <c r="CH161" s="143"/>
      <c r="CI161" s="143"/>
      <c r="CJ161" s="143"/>
      <c r="CK161" s="143"/>
      <c r="CL161" s="143"/>
      <c r="CM161" s="143"/>
      <c r="CN161" s="143"/>
      <c r="CO161" s="143"/>
      <c r="CP161" s="143"/>
      <c r="CQ161" s="143"/>
      <c r="CR161" s="143"/>
      <c r="CS161" s="143"/>
      <c r="CT161" s="143"/>
      <c r="CU161" s="143"/>
      <c r="CV161" s="143"/>
      <c r="CW161" s="143"/>
      <c r="CX161" s="143"/>
      <c r="CY161" s="143"/>
      <c r="CZ161" s="143"/>
      <c r="DA161" s="143"/>
      <c r="DB161" s="143"/>
      <c r="DC161" s="143"/>
      <c r="DD161" s="143"/>
      <c r="DE161" s="143"/>
      <c r="DF161" s="143"/>
      <c r="DG161" s="143"/>
    </row>
    <row r="162" spans="1:11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c r="CN162" s="143"/>
      <c r="CO162" s="143"/>
      <c r="CP162" s="143"/>
      <c r="CQ162" s="143"/>
      <c r="CR162" s="143"/>
      <c r="CS162" s="143"/>
      <c r="CT162" s="143"/>
      <c r="CU162" s="143"/>
      <c r="CV162" s="143"/>
      <c r="CW162" s="143"/>
      <c r="CX162" s="143"/>
      <c r="CY162" s="143"/>
      <c r="CZ162" s="143"/>
      <c r="DA162" s="143"/>
      <c r="DB162" s="143"/>
      <c r="DC162" s="143"/>
      <c r="DD162" s="143"/>
      <c r="DE162" s="143"/>
      <c r="DF162" s="143"/>
      <c r="DG162" s="143"/>
    </row>
    <row r="163" spans="1:11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3"/>
      <c r="CC163" s="143"/>
      <c r="CD163" s="143"/>
      <c r="CE163" s="143"/>
      <c r="CF163" s="143"/>
      <c r="CG163" s="143"/>
      <c r="CH163" s="143"/>
      <c r="CI163" s="143"/>
      <c r="CJ163" s="143"/>
      <c r="CK163" s="143"/>
      <c r="CL163" s="143"/>
      <c r="CM163" s="143"/>
      <c r="CN163" s="143"/>
      <c r="CO163" s="143"/>
      <c r="CP163" s="143"/>
      <c r="CQ163" s="143"/>
      <c r="CR163" s="143"/>
      <c r="CS163" s="143"/>
      <c r="CT163" s="143"/>
      <c r="CU163" s="143"/>
      <c r="CV163" s="143"/>
      <c r="CW163" s="143"/>
      <c r="CX163" s="143"/>
      <c r="CY163" s="143"/>
      <c r="CZ163" s="143"/>
      <c r="DA163" s="143"/>
      <c r="DB163" s="143"/>
      <c r="DC163" s="143"/>
      <c r="DD163" s="143"/>
      <c r="DE163" s="143"/>
      <c r="DF163" s="143"/>
      <c r="DG163" s="143"/>
    </row>
    <row r="164" spans="1:11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3"/>
      <c r="CC164" s="143"/>
      <c r="CD164" s="143"/>
      <c r="CE164" s="143"/>
      <c r="CF164" s="143"/>
      <c r="CG164" s="143"/>
      <c r="CH164" s="143"/>
      <c r="CI164" s="143"/>
      <c r="CJ164" s="143"/>
      <c r="CK164" s="143"/>
      <c r="CL164" s="143"/>
      <c r="CM164" s="143"/>
      <c r="CN164" s="143"/>
      <c r="CO164" s="143"/>
      <c r="CP164" s="143"/>
      <c r="CQ164" s="143"/>
      <c r="CR164" s="143"/>
      <c r="CS164" s="143"/>
      <c r="CT164" s="143"/>
      <c r="CU164" s="143"/>
      <c r="CV164" s="143"/>
      <c r="CW164" s="143"/>
      <c r="CX164" s="143"/>
      <c r="CY164" s="143"/>
      <c r="CZ164" s="143"/>
      <c r="DA164" s="143"/>
      <c r="DB164" s="143"/>
      <c r="DC164" s="143"/>
      <c r="DD164" s="143"/>
      <c r="DE164" s="143"/>
      <c r="DF164" s="143"/>
      <c r="DG164" s="143"/>
    </row>
    <row r="165" spans="1:11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3"/>
      <c r="CC165" s="143"/>
      <c r="CD165" s="143"/>
      <c r="CE165" s="143"/>
      <c r="CF165" s="143"/>
      <c r="CG165" s="143"/>
      <c r="CH165" s="143"/>
      <c r="CI165" s="143"/>
      <c r="CJ165" s="143"/>
      <c r="CK165" s="143"/>
      <c r="CL165" s="143"/>
      <c r="CM165" s="143"/>
      <c r="CN165" s="143"/>
      <c r="CO165" s="143"/>
      <c r="CP165" s="143"/>
      <c r="CQ165" s="143"/>
      <c r="CR165" s="143"/>
      <c r="CS165" s="143"/>
      <c r="CT165" s="143"/>
      <c r="CU165" s="143"/>
      <c r="CV165" s="143"/>
      <c r="CW165" s="143"/>
      <c r="CX165" s="143"/>
      <c r="CY165" s="143"/>
      <c r="CZ165" s="143"/>
      <c r="DA165" s="143"/>
      <c r="DB165" s="143"/>
      <c r="DC165" s="143"/>
      <c r="DD165" s="143"/>
      <c r="DE165" s="143"/>
      <c r="DF165" s="143"/>
      <c r="DG165" s="143"/>
    </row>
    <row r="166" spans="1:11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3"/>
      <c r="CC166" s="143"/>
      <c r="CD166" s="143"/>
      <c r="CE166" s="143"/>
      <c r="CF166" s="143"/>
      <c r="CG166" s="143"/>
      <c r="CH166" s="143"/>
      <c r="CI166" s="143"/>
      <c r="CJ166" s="143"/>
      <c r="CK166" s="143"/>
      <c r="CL166" s="143"/>
      <c r="CM166" s="143"/>
      <c r="CN166" s="143"/>
      <c r="CO166" s="143"/>
      <c r="CP166" s="143"/>
      <c r="CQ166" s="143"/>
      <c r="CR166" s="143"/>
      <c r="CS166" s="143"/>
      <c r="CT166" s="143"/>
      <c r="CU166" s="143"/>
      <c r="CV166" s="143"/>
      <c r="CW166" s="143"/>
      <c r="CX166" s="143"/>
      <c r="CY166" s="143"/>
      <c r="CZ166" s="143"/>
      <c r="DA166" s="143"/>
      <c r="DB166" s="143"/>
      <c r="DC166" s="143"/>
      <c r="DD166" s="143"/>
      <c r="DE166" s="143"/>
      <c r="DF166" s="143"/>
      <c r="DG166" s="143"/>
    </row>
    <row r="167" spans="1:11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c r="CN167" s="143"/>
      <c r="CO167" s="143"/>
      <c r="CP167" s="143"/>
      <c r="CQ167" s="143"/>
      <c r="CR167" s="143"/>
      <c r="CS167" s="143"/>
      <c r="CT167" s="143"/>
      <c r="CU167" s="143"/>
      <c r="CV167" s="143"/>
      <c r="CW167" s="143"/>
      <c r="CX167" s="143"/>
      <c r="CY167" s="143"/>
      <c r="CZ167" s="143"/>
      <c r="DA167" s="143"/>
      <c r="DB167" s="143"/>
      <c r="DC167" s="143"/>
      <c r="DD167" s="143"/>
      <c r="DE167" s="143"/>
      <c r="DF167" s="143"/>
      <c r="DG167" s="143"/>
    </row>
    <row r="168" spans="1:11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3"/>
      <c r="CC168" s="143"/>
      <c r="CD168" s="143"/>
      <c r="CE168" s="143"/>
      <c r="CF168" s="143"/>
      <c r="CG168" s="143"/>
      <c r="CH168" s="143"/>
      <c r="CI168" s="143"/>
      <c r="CJ168" s="143"/>
      <c r="CK168" s="143"/>
      <c r="CL168" s="143"/>
      <c r="CM168" s="143"/>
      <c r="CN168" s="143"/>
      <c r="CO168" s="143"/>
      <c r="CP168" s="143"/>
      <c r="CQ168" s="143"/>
      <c r="CR168" s="143"/>
      <c r="CS168" s="143"/>
      <c r="CT168" s="143"/>
      <c r="CU168" s="143"/>
      <c r="CV168" s="143"/>
      <c r="CW168" s="143"/>
      <c r="CX168" s="143"/>
      <c r="CY168" s="143"/>
      <c r="CZ168" s="143"/>
      <c r="DA168" s="143"/>
      <c r="DB168" s="143"/>
      <c r="DC168" s="143"/>
      <c r="DD168" s="143"/>
      <c r="DE168" s="143"/>
      <c r="DF168" s="143"/>
      <c r="DG168" s="143"/>
    </row>
    <row r="169" spans="1:11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3"/>
      <c r="CC169" s="143"/>
      <c r="CD169" s="143"/>
      <c r="CE169" s="143"/>
      <c r="CF169" s="143"/>
      <c r="CG169" s="143"/>
      <c r="CH169" s="143"/>
      <c r="CI169" s="143"/>
      <c r="CJ169" s="143"/>
      <c r="CK169" s="143"/>
      <c r="CL169" s="143"/>
      <c r="CM169" s="143"/>
      <c r="CN169" s="143"/>
      <c r="CO169" s="143"/>
      <c r="CP169" s="143"/>
      <c r="CQ169" s="143"/>
      <c r="CR169" s="143"/>
      <c r="CS169" s="143"/>
      <c r="CT169" s="143"/>
      <c r="CU169" s="143"/>
      <c r="CV169" s="143"/>
      <c r="CW169" s="143"/>
      <c r="CX169" s="143"/>
      <c r="CY169" s="143"/>
      <c r="CZ169" s="143"/>
      <c r="DA169" s="143"/>
      <c r="DB169" s="143"/>
      <c r="DC169" s="143"/>
      <c r="DD169" s="143"/>
      <c r="DE169" s="143"/>
      <c r="DF169" s="143"/>
      <c r="DG169" s="143"/>
    </row>
    <row r="170" spans="1:11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c r="CE170" s="143"/>
      <c r="CF170" s="143"/>
      <c r="CG170" s="143"/>
      <c r="CH170" s="143"/>
      <c r="CI170" s="143"/>
      <c r="CJ170" s="143"/>
      <c r="CK170" s="143"/>
      <c r="CL170" s="143"/>
      <c r="CM170" s="143"/>
      <c r="CN170" s="143"/>
      <c r="CO170" s="143"/>
      <c r="CP170" s="143"/>
      <c r="CQ170" s="143"/>
      <c r="CR170" s="143"/>
      <c r="CS170" s="143"/>
      <c r="CT170" s="143"/>
      <c r="CU170" s="143"/>
      <c r="CV170" s="143"/>
      <c r="CW170" s="143"/>
      <c r="CX170" s="143"/>
      <c r="CY170" s="143"/>
      <c r="CZ170" s="143"/>
      <c r="DA170" s="143"/>
      <c r="DB170" s="143"/>
      <c r="DC170" s="143"/>
      <c r="DD170" s="143"/>
      <c r="DE170" s="143"/>
      <c r="DF170" s="143"/>
      <c r="DG170" s="143"/>
    </row>
    <row r="171" spans="1:11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c r="CE171" s="143"/>
      <c r="CF171" s="143"/>
      <c r="CG171" s="143"/>
      <c r="CH171" s="143"/>
      <c r="CI171" s="143"/>
      <c r="CJ171" s="143"/>
      <c r="CK171" s="143"/>
      <c r="CL171" s="143"/>
      <c r="CM171" s="143"/>
      <c r="CN171" s="143"/>
      <c r="CO171" s="143"/>
      <c r="CP171" s="143"/>
      <c r="CQ171" s="143"/>
      <c r="CR171" s="143"/>
      <c r="CS171" s="143"/>
      <c r="CT171" s="143"/>
      <c r="CU171" s="143"/>
      <c r="CV171" s="143"/>
      <c r="CW171" s="143"/>
      <c r="CX171" s="143"/>
      <c r="CY171" s="143"/>
      <c r="CZ171" s="143"/>
      <c r="DA171" s="143"/>
      <c r="DB171" s="143"/>
      <c r="DC171" s="143"/>
      <c r="DD171" s="143"/>
      <c r="DE171" s="143"/>
      <c r="DF171" s="143"/>
      <c r="DG171" s="143"/>
    </row>
    <row r="172" spans="1:11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c r="CN172" s="143"/>
      <c r="CO172" s="143"/>
      <c r="CP172" s="143"/>
      <c r="CQ172" s="143"/>
      <c r="CR172" s="143"/>
      <c r="CS172" s="143"/>
      <c r="CT172" s="143"/>
      <c r="CU172" s="143"/>
      <c r="CV172" s="143"/>
      <c r="CW172" s="143"/>
      <c r="CX172" s="143"/>
      <c r="CY172" s="143"/>
      <c r="CZ172" s="143"/>
      <c r="DA172" s="143"/>
      <c r="DB172" s="143"/>
      <c r="DC172" s="143"/>
      <c r="DD172" s="143"/>
      <c r="DE172" s="143"/>
      <c r="DF172" s="143"/>
      <c r="DG172" s="143"/>
    </row>
    <row r="173" spans="1:11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c r="CE173" s="143"/>
      <c r="CF173" s="143"/>
      <c r="CG173" s="143"/>
      <c r="CH173" s="143"/>
      <c r="CI173" s="143"/>
      <c r="CJ173" s="143"/>
      <c r="CK173" s="143"/>
      <c r="CL173" s="143"/>
      <c r="CM173" s="143"/>
      <c r="CN173" s="143"/>
      <c r="CO173" s="143"/>
      <c r="CP173" s="143"/>
      <c r="CQ173" s="143"/>
      <c r="CR173" s="143"/>
      <c r="CS173" s="143"/>
      <c r="CT173" s="143"/>
      <c r="CU173" s="143"/>
      <c r="CV173" s="143"/>
      <c r="CW173" s="143"/>
      <c r="CX173" s="143"/>
      <c r="CY173" s="143"/>
      <c r="CZ173" s="143"/>
      <c r="DA173" s="143"/>
      <c r="DB173" s="143"/>
      <c r="DC173" s="143"/>
      <c r="DD173" s="143"/>
      <c r="DE173" s="143"/>
      <c r="DF173" s="143"/>
      <c r="DG173" s="143"/>
    </row>
    <row r="174" spans="1:11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c r="CE174" s="143"/>
      <c r="CF174" s="143"/>
      <c r="CG174" s="143"/>
      <c r="CH174" s="143"/>
      <c r="CI174" s="143"/>
      <c r="CJ174" s="143"/>
      <c r="CK174" s="143"/>
      <c r="CL174" s="143"/>
      <c r="CM174" s="143"/>
      <c r="CN174" s="143"/>
      <c r="CO174" s="143"/>
      <c r="CP174" s="143"/>
      <c r="CQ174" s="143"/>
      <c r="CR174" s="143"/>
      <c r="CS174" s="143"/>
      <c r="CT174" s="143"/>
      <c r="CU174" s="143"/>
      <c r="CV174" s="143"/>
      <c r="CW174" s="143"/>
      <c r="CX174" s="143"/>
      <c r="CY174" s="143"/>
      <c r="CZ174" s="143"/>
      <c r="DA174" s="143"/>
      <c r="DB174" s="143"/>
      <c r="DC174" s="143"/>
      <c r="DD174" s="143"/>
      <c r="DE174" s="143"/>
      <c r="DF174" s="143"/>
      <c r="DG174" s="143"/>
    </row>
    <row r="175" spans="1:11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3"/>
      <c r="CC175" s="143"/>
      <c r="CD175" s="143"/>
      <c r="CE175" s="143"/>
      <c r="CF175" s="143"/>
      <c r="CG175" s="143"/>
      <c r="CH175" s="143"/>
      <c r="CI175" s="143"/>
      <c r="CJ175" s="143"/>
      <c r="CK175" s="143"/>
      <c r="CL175" s="143"/>
      <c r="CM175" s="143"/>
      <c r="CN175" s="143"/>
      <c r="CO175" s="143"/>
      <c r="CP175" s="143"/>
      <c r="CQ175" s="143"/>
      <c r="CR175" s="143"/>
      <c r="CS175" s="143"/>
      <c r="CT175" s="143"/>
      <c r="CU175" s="143"/>
      <c r="CV175" s="143"/>
      <c r="CW175" s="143"/>
      <c r="CX175" s="143"/>
      <c r="CY175" s="143"/>
      <c r="CZ175" s="143"/>
      <c r="DA175" s="143"/>
      <c r="DB175" s="143"/>
      <c r="DC175" s="143"/>
      <c r="DD175" s="143"/>
      <c r="DE175" s="143"/>
      <c r="DF175" s="143"/>
      <c r="DG175" s="143"/>
    </row>
    <row r="176" spans="1:11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c r="CE176" s="143"/>
      <c r="CF176" s="143"/>
      <c r="CG176" s="143"/>
      <c r="CH176" s="143"/>
      <c r="CI176" s="143"/>
      <c r="CJ176" s="143"/>
      <c r="CK176" s="143"/>
      <c r="CL176" s="143"/>
      <c r="CM176" s="143"/>
      <c r="CN176" s="143"/>
      <c r="CO176" s="143"/>
      <c r="CP176" s="143"/>
      <c r="CQ176" s="143"/>
      <c r="CR176" s="143"/>
      <c r="CS176" s="143"/>
      <c r="CT176" s="143"/>
      <c r="CU176" s="143"/>
      <c r="CV176" s="143"/>
      <c r="CW176" s="143"/>
      <c r="CX176" s="143"/>
      <c r="CY176" s="143"/>
      <c r="CZ176" s="143"/>
      <c r="DA176" s="143"/>
      <c r="DB176" s="143"/>
      <c r="DC176" s="143"/>
      <c r="DD176" s="143"/>
      <c r="DE176" s="143"/>
      <c r="DF176" s="143"/>
      <c r="DG176" s="143"/>
    </row>
    <row r="177" spans="1:11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c r="CN177" s="143"/>
      <c r="CO177" s="143"/>
      <c r="CP177" s="143"/>
      <c r="CQ177" s="143"/>
      <c r="CR177" s="143"/>
      <c r="CS177" s="143"/>
      <c r="CT177" s="143"/>
      <c r="CU177" s="143"/>
      <c r="CV177" s="143"/>
      <c r="CW177" s="143"/>
      <c r="CX177" s="143"/>
      <c r="CY177" s="143"/>
      <c r="CZ177" s="143"/>
      <c r="DA177" s="143"/>
      <c r="DB177" s="143"/>
      <c r="DC177" s="143"/>
      <c r="DD177" s="143"/>
      <c r="DE177" s="143"/>
      <c r="DF177" s="143"/>
      <c r="DG177" s="143"/>
    </row>
    <row r="178" spans="1:11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3"/>
      <c r="CC178" s="143"/>
      <c r="CD178" s="143"/>
      <c r="CE178" s="143"/>
      <c r="CF178" s="143"/>
      <c r="CG178" s="143"/>
      <c r="CH178" s="143"/>
      <c r="CI178" s="143"/>
      <c r="CJ178" s="143"/>
      <c r="CK178" s="143"/>
      <c r="CL178" s="143"/>
      <c r="CM178" s="143"/>
      <c r="CN178" s="143"/>
      <c r="CO178" s="143"/>
      <c r="CP178" s="143"/>
      <c r="CQ178" s="143"/>
      <c r="CR178" s="143"/>
      <c r="CS178" s="143"/>
      <c r="CT178" s="143"/>
      <c r="CU178" s="143"/>
      <c r="CV178" s="143"/>
      <c r="CW178" s="143"/>
      <c r="CX178" s="143"/>
      <c r="CY178" s="143"/>
      <c r="CZ178" s="143"/>
      <c r="DA178" s="143"/>
      <c r="DB178" s="143"/>
      <c r="DC178" s="143"/>
      <c r="DD178" s="143"/>
      <c r="DE178" s="143"/>
      <c r="DF178" s="143"/>
      <c r="DG178" s="143"/>
    </row>
    <row r="179" spans="1:11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3"/>
      <c r="CC179" s="143"/>
      <c r="CD179" s="143"/>
      <c r="CE179" s="143"/>
      <c r="CF179" s="143"/>
      <c r="CG179" s="143"/>
      <c r="CH179" s="143"/>
      <c r="CI179" s="143"/>
      <c r="CJ179" s="143"/>
      <c r="CK179" s="143"/>
      <c r="CL179" s="143"/>
      <c r="CM179" s="143"/>
      <c r="CN179" s="143"/>
      <c r="CO179" s="143"/>
      <c r="CP179" s="143"/>
      <c r="CQ179" s="143"/>
      <c r="CR179" s="143"/>
      <c r="CS179" s="143"/>
      <c r="CT179" s="143"/>
      <c r="CU179" s="143"/>
      <c r="CV179" s="143"/>
      <c r="CW179" s="143"/>
      <c r="CX179" s="143"/>
      <c r="CY179" s="143"/>
      <c r="CZ179" s="143"/>
      <c r="DA179" s="143"/>
      <c r="DB179" s="143"/>
      <c r="DC179" s="143"/>
      <c r="DD179" s="143"/>
      <c r="DE179" s="143"/>
      <c r="DF179" s="143"/>
      <c r="DG179" s="143"/>
    </row>
    <row r="180" spans="1:11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3"/>
      <c r="CC180" s="143"/>
      <c r="CD180" s="143"/>
      <c r="CE180" s="143"/>
      <c r="CF180" s="143"/>
      <c r="CG180" s="143"/>
      <c r="CH180" s="143"/>
      <c r="CI180" s="143"/>
      <c r="CJ180" s="143"/>
      <c r="CK180" s="143"/>
      <c r="CL180" s="143"/>
      <c r="CM180" s="143"/>
      <c r="CN180" s="143"/>
      <c r="CO180" s="143"/>
      <c r="CP180" s="143"/>
      <c r="CQ180" s="143"/>
      <c r="CR180" s="143"/>
      <c r="CS180" s="143"/>
      <c r="CT180" s="143"/>
      <c r="CU180" s="143"/>
      <c r="CV180" s="143"/>
      <c r="CW180" s="143"/>
      <c r="CX180" s="143"/>
      <c r="CY180" s="143"/>
      <c r="CZ180" s="143"/>
      <c r="DA180" s="143"/>
      <c r="DB180" s="143"/>
      <c r="DC180" s="143"/>
      <c r="DD180" s="143"/>
      <c r="DE180" s="143"/>
      <c r="DF180" s="143"/>
      <c r="DG180" s="143"/>
    </row>
    <row r="181" spans="1:11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3"/>
      <c r="CC181" s="143"/>
      <c r="CD181" s="143"/>
      <c r="CE181" s="143"/>
      <c r="CF181" s="143"/>
      <c r="CG181" s="143"/>
      <c r="CH181" s="143"/>
      <c r="CI181" s="143"/>
      <c r="CJ181" s="143"/>
      <c r="CK181" s="143"/>
      <c r="CL181" s="143"/>
      <c r="CM181" s="143"/>
      <c r="CN181" s="143"/>
      <c r="CO181" s="143"/>
      <c r="CP181" s="143"/>
      <c r="CQ181" s="143"/>
      <c r="CR181" s="143"/>
      <c r="CS181" s="143"/>
      <c r="CT181" s="143"/>
      <c r="CU181" s="143"/>
      <c r="CV181" s="143"/>
      <c r="CW181" s="143"/>
      <c r="CX181" s="143"/>
      <c r="CY181" s="143"/>
      <c r="CZ181" s="143"/>
      <c r="DA181" s="143"/>
      <c r="DB181" s="143"/>
      <c r="DC181" s="143"/>
      <c r="DD181" s="143"/>
      <c r="DE181" s="143"/>
      <c r="DF181" s="143"/>
      <c r="DG181" s="143"/>
    </row>
    <row r="182" spans="1:11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c r="CN182" s="143"/>
      <c r="CO182" s="143"/>
      <c r="CP182" s="143"/>
      <c r="CQ182" s="143"/>
      <c r="CR182" s="143"/>
      <c r="CS182" s="143"/>
      <c r="CT182" s="143"/>
      <c r="CU182" s="143"/>
      <c r="CV182" s="143"/>
      <c r="CW182" s="143"/>
      <c r="CX182" s="143"/>
      <c r="CY182" s="143"/>
      <c r="CZ182" s="143"/>
      <c r="DA182" s="143"/>
      <c r="DB182" s="143"/>
      <c r="DC182" s="143"/>
      <c r="DD182" s="143"/>
      <c r="DE182" s="143"/>
      <c r="DF182" s="143"/>
      <c r="DG182" s="143"/>
    </row>
    <row r="183" spans="1:11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3"/>
      <c r="CC183" s="143"/>
      <c r="CD183" s="143"/>
      <c r="CE183" s="143"/>
      <c r="CF183" s="143"/>
      <c r="CG183" s="143"/>
      <c r="CH183" s="143"/>
      <c r="CI183" s="143"/>
      <c r="CJ183" s="143"/>
      <c r="CK183" s="143"/>
      <c r="CL183" s="143"/>
      <c r="CM183" s="143"/>
      <c r="CN183" s="143"/>
      <c r="CO183" s="143"/>
      <c r="CP183" s="143"/>
      <c r="CQ183" s="143"/>
      <c r="CR183" s="143"/>
      <c r="CS183" s="143"/>
      <c r="CT183" s="143"/>
      <c r="CU183" s="143"/>
      <c r="CV183" s="143"/>
      <c r="CW183" s="143"/>
      <c r="CX183" s="143"/>
      <c r="CY183" s="143"/>
      <c r="CZ183" s="143"/>
      <c r="DA183" s="143"/>
      <c r="DB183" s="143"/>
      <c r="DC183" s="143"/>
      <c r="DD183" s="143"/>
      <c r="DE183" s="143"/>
      <c r="DF183" s="143"/>
      <c r="DG183" s="143"/>
    </row>
    <row r="184" spans="1:11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3"/>
      <c r="CC184" s="143"/>
      <c r="CD184" s="143"/>
      <c r="CE184" s="143"/>
      <c r="CF184" s="143"/>
      <c r="CG184" s="143"/>
      <c r="CH184" s="143"/>
      <c r="CI184" s="143"/>
      <c r="CJ184" s="143"/>
      <c r="CK184" s="143"/>
      <c r="CL184" s="143"/>
      <c r="CM184" s="143"/>
      <c r="CN184" s="143"/>
      <c r="CO184" s="143"/>
      <c r="CP184" s="143"/>
      <c r="CQ184" s="143"/>
      <c r="CR184" s="143"/>
      <c r="CS184" s="143"/>
      <c r="CT184" s="143"/>
      <c r="CU184" s="143"/>
      <c r="CV184" s="143"/>
      <c r="CW184" s="143"/>
      <c r="CX184" s="143"/>
      <c r="CY184" s="143"/>
      <c r="CZ184" s="143"/>
      <c r="DA184" s="143"/>
      <c r="DB184" s="143"/>
      <c r="DC184" s="143"/>
      <c r="DD184" s="143"/>
      <c r="DE184" s="143"/>
      <c r="DF184" s="143"/>
      <c r="DG184" s="143"/>
    </row>
    <row r="185" spans="1:11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3"/>
      <c r="CC185" s="143"/>
      <c r="CD185" s="143"/>
      <c r="CE185" s="143"/>
      <c r="CF185" s="143"/>
      <c r="CG185" s="143"/>
      <c r="CH185" s="143"/>
      <c r="CI185" s="143"/>
      <c r="CJ185" s="143"/>
      <c r="CK185" s="143"/>
      <c r="CL185" s="143"/>
      <c r="CM185" s="143"/>
      <c r="CN185" s="143"/>
      <c r="CO185" s="143"/>
      <c r="CP185" s="143"/>
      <c r="CQ185" s="143"/>
      <c r="CR185" s="143"/>
      <c r="CS185" s="143"/>
      <c r="CT185" s="143"/>
      <c r="CU185" s="143"/>
      <c r="CV185" s="143"/>
      <c r="CW185" s="143"/>
      <c r="CX185" s="143"/>
      <c r="CY185" s="143"/>
      <c r="CZ185" s="143"/>
      <c r="DA185" s="143"/>
      <c r="DB185" s="143"/>
      <c r="DC185" s="143"/>
      <c r="DD185" s="143"/>
      <c r="DE185" s="143"/>
      <c r="DF185" s="143"/>
      <c r="DG185" s="143"/>
    </row>
    <row r="186" spans="1:11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3"/>
      <c r="CC186" s="143"/>
      <c r="CD186" s="143"/>
      <c r="CE186" s="143"/>
      <c r="CF186" s="143"/>
      <c r="CG186" s="143"/>
      <c r="CH186" s="143"/>
      <c r="CI186" s="143"/>
      <c r="CJ186" s="143"/>
      <c r="CK186" s="143"/>
      <c r="CL186" s="143"/>
      <c r="CM186" s="143"/>
      <c r="CN186" s="143"/>
      <c r="CO186" s="143"/>
      <c r="CP186" s="143"/>
      <c r="CQ186" s="143"/>
      <c r="CR186" s="143"/>
      <c r="CS186" s="143"/>
      <c r="CT186" s="143"/>
      <c r="CU186" s="143"/>
      <c r="CV186" s="143"/>
      <c r="CW186" s="143"/>
      <c r="CX186" s="143"/>
      <c r="CY186" s="143"/>
      <c r="CZ186" s="143"/>
      <c r="DA186" s="143"/>
      <c r="DB186" s="143"/>
      <c r="DC186" s="143"/>
      <c r="DD186" s="143"/>
      <c r="DE186" s="143"/>
      <c r="DF186" s="143"/>
      <c r="DG186" s="143"/>
    </row>
    <row r="187" spans="1:11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c r="CN187" s="143"/>
      <c r="CO187" s="143"/>
      <c r="CP187" s="143"/>
      <c r="CQ187" s="143"/>
      <c r="CR187" s="143"/>
      <c r="CS187" s="143"/>
      <c r="CT187" s="143"/>
      <c r="CU187" s="143"/>
      <c r="CV187" s="143"/>
      <c r="CW187" s="143"/>
      <c r="CX187" s="143"/>
      <c r="CY187" s="143"/>
      <c r="CZ187" s="143"/>
      <c r="DA187" s="143"/>
      <c r="DB187" s="143"/>
      <c r="DC187" s="143"/>
      <c r="DD187" s="143"/>
      <c r="DE187" s="143"/>
      <c r="DF187" s="143"/>
      <c r="DG187" s="143"/>
    </row>
    <row r="188" spans="1:11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3"/>
      <c r="CC188" s="143"/>
      <c r="CD188" s="143"/>
      <c r="CE188" s="143"/>
      <c r="CF188" s="143"/>
      <c r="CG188" s="143"/>
      <c r="CH188" s="143"/>
      <c r="CI188" s="143"/>
      <c r="CJ188" s="143"/>
      <c r="CK188" s="143"/>
      <c r="CL188" s="143"/>
      <c r="CM188" s="143"/>
      <c r="CN188" s="143"/>
      <c r="CO188" s="143"/>
      <c r="CP188" s="143"/>
      <c r="CQ188" s="143"/>
      <c r="CR188" s="143"/>
      <c r="CS188" s="143"/>
      <c r="CT188" s="143"/>
      <c r="CU188" s="143"/>
      <c r="CV188" s="143"/>
      <c r="CW188" s="143"/>
      <c r="CX188" s="143"/>
      <c r="CY188" s="143"/>
      <c r="CZ188" s="143"/>
      <c r="DA188" s="143"/>
      <c r="DB188" s="143"/>
      <c r="DC188" s="143"/>
      <c r="DD188" s="143"/>
      <c r="DE188" s="143"/>
      <c r="DF188" s="143"/>
      <c r="DG188" s="143"/>
    </row>
    <row r="189" spans="1:11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3"/>
      <c r="CC189" s="143"/>
      <c r="CD189" s="143"/>
      <c r="CE189" s="143"/>
      <c r="CF189" s="143"/>
      <c r="CG189" s="143"/>
      <c r="CH189" s="143"/>
      <c r="CI189" s="143"/>
      <c r="CJ189" s="143"/>
      <c r="CK189" s="143"/>
      <c r="CL189" s="143"/>
      <c r="CM189" s="143"/>
      <c r="CN189" s="143"/>
      <c r="CO189" s="143"/>
      <c r="CP189" s="143"/>
      <c r="CQ189" s="143"/>
      <c r="CR189" s="143"/>
      <c r="CS189" s="143"/>
      <c r="CT189" s="143"/>
      <c r="CU189" s="143"/>
      <c r="CV189" s="143"/>
      <c r="CW189" s="143"/>
      <c r="CX189" s="143"/>
      <c r="CY189" s="143"/>
      <c r="CZ189" s="143"/>
      <c r="DA189" s="143"/>
      <c r="DB189" s="143"/>
      <c r="DC189" s="143"/>
      <c r="DD189" s="143"/>
      <c r="DE189" s="143"/>
      <c r="DF189" s="143"/>
      <c r="DG189" s="143"/>
    </row>
    <row r="190" spans="1:11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c r="CN190" s="143"/>
      <c r="CO190" s="143"/>
      <c r="CP190" s="143"/>
      <c r="CQ190" s="143"/>
      <c r="CR190" s="143"/>
      <c r="CS190" s="143"/>
      <c r="CT190" s="143"/>
      <c r="CU190" s="143"/>
      <c r="CV190" s="143"/>
      <c r="CW190" s="143"/>
      <c r="CX190" s="143"/>
      <c r="CY190" s="143"/>
      <c r="CZ190" s="143"/>
      <c r="DA190" s="143"/>
      <c r="DB190" s="143"/>
      <c r="DC190" s="143"/>
      <c r="DD190" s="143"/>
      <c r="DE190" s="143"/>
      <c r="DF190" s="143"/>
      <c r="DG190" s="143"/>
    </row>
    <row r="191" spans="1:11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c r="CE191" s="143"/>
      <c r="CF191" s="143"/>
      <c r="CG191" s="143"/>
      <c r="CH191" s="143"/>
      <c r="CI191" s="143"/>
      <c r="CJ191" s="143"/>
      <c r="CK191" s="143"/>
      <c r="CL191" s="143"/>
      <c r="CM191" s="143"/>
      <c r="CN191" s="143"/>
      <c r="CO191" s="143"/>
      <c r="CP191" s="143"/>
      <c r="CQ191" s="143"/>
      <c r="CR191" s="143"/>
      <c r="CS191" s="143"/>
      <c r="CT191" s="143"/>
      <c r="CU191" s="143"/>
      <c r="CV191" s="143"/>
      <c r="CW191" s="143"/>
      <c r="CX191" s="143"/>
      <c r="CY191" s="143"/>
      <c r="CZ191" s="143"/>
      <c r="DA191" s="143"/>
      <c r="DB191" s="143"/>
      <c r="DC191" s="143"/>
      <c r="DD191" s="143"/>
      <c r="DE191" s="143"/>
      <c r="DF191" s="143"/>
      <c r="DG191" s="143"/>
    </row>
  </sheetData>
  <mergeCells count="9">
    <mergeCell ref="C1:O1"/>
    <mergeCell ref="BB1:BM1"/>
    <mergeCell ref="P1:Z1"/>
    <mergeCell ref="DB1:DG1"/>
    <mergeCell ref="AA1:AP1"/>
    <mergeCell ref="AQ1:BA1"/>
    <mergeCell ref="CB1:CS1"/>
    <mergeCell ref="CT1:DA1"/>
    <mergeCell ref="BN1:BZ1"/>
  </mergeCells>
  <phoneticPr fontId="31" type="noConversion"/>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96"/>
  <sheetViews>
    <sheetView workbookViewId="0">
      <selection activeCell="B12" sqref="B12:B14"/>
    </sheetView>
  </sheetViews>
  <sheetFormatPr defaultColWidth="8.77734375" defaultRowHeight="14.4"/>
  <cols>
    <col min="1" max="97" width="9" style="94" customWidth="1"/>
    <col min="98" max="100" width="8.77734375" style="94" customWidth="1"/>
    <col min="101" max="112" width="9" style="94" customWidth="1"/>
    <col min="113" max="16384" width="8.77734375" style="94"/>
  </cols>
  <sheetData>
    <row r="1" spans="1:112">
      <c r="A1" s="5" t="s">
        <v>215</v>
      </c>
      <c r="B1" s="189"/>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221" t="s">
        <v>9</v>
      </c>
      <c r="DC1" s="221"/>
      <c r="DD1" s="221"/>
      <c r="DE1" s="221"/>
      <c r="DF1" s="221"/>
      <c r="DG1" s="221"/>
      <c r="DH1" s="13"/>
    </row>
    <row r="2" spans="1:112">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13" t="s">
        <v>115</v>
      </c>
      <c r="DC2" s="13" t="s">
        <v>116</v>
      </c>
      <c r="DD2" s="13" t="s">
        <v>117</v>
      </c>
      <c r="DE2" s="13" t="s">
        <v>118</v>
      </c>
      <c r="DF2" s="13" t="s">
        <v>119</v>
      </c>
      <c r="DG2" s="13" t="s">
        <v>120</v>
      </c>
      <c r="DH2" s="13"/>
    </row>
    <row r="3" spans="1:112">
      <c r="A3" s="143">
        <v>2010</v>
      </c>
      <c r="B3" s="181">
        <v>177500</v>
      </c>
      <c r="C3" s="181">
        <v>74100</v>
      </c>
      <c r="D3" s="181">
        <v>63807</v>
      </c>
      <c r="E3" s="181">
        <v>17352</v>
      </c>
      <c r="F3" s="182">
        <v>914</v>
      </c>
      <c r="G3" s="182">
        <v>60262</v>
      </c>
      <c r="H3" s="182">
        <v>12352</v>
      </c>
      <c r="I3" s="182">
        <v>3810</v>
      </c>
      <c r="J3" s="183">
        <v>3434.5104018382999</v>
      </c>
      <c r="K3" s="182">
        <v>4674.3999999999996</v>
      </c>
      <c r="L3" s="181">
        <v>18500</v>
      </c>
      <c r="M3" s="182">
        <v>17984</v>
      </c>
      <c r="N3" s="181">
        <v>12938</v>
      </c>
      <c r="O3" s="181">
        <v>3018</v>
      </c>
      <c r="P3" s="182">
        <v>57415.666666666046</v>
      </c>
      <c r="Q3" s="181">
        <v>52569</v>
      </c>
      <c r="R3" s="181">
        <v>22971</v>
      </c>
      <c r="S3" s="181">
        <v>24625</v>
      </c>
      <c r="T3" s="181">
        <v>8666</v>
      </c>
      <c r="U3" s="182">
        <v>18676.103030303493</v>
      </c>
      <c r="V3" s="182">
        <v>19768.237048925796</v>
      </c>
      <c r="W3" s="182">
        <v>2526.5912441230603</v>
      </c>
      <c r="X3" s="181">
        <v>3333</v>
      </c>
      <c r="Y3" s="181">
        <v>22076</v>
      </c>
      <c r="Z3" s="182">
        <v>3066.611131948745</v>
      </c>
      <c r="AA3" s="182">
        <v>15842</v>
      </c>
      <c r="AB3" s="182">
        <v>1103</v>
      </c>
      <c r="AC3" s="182">
        <v>309</v>
      </c>
      <c r="AD3" s="182">
        <v>311</v>
      </c>
      <c r="AE3" s="182">
        <v>1698</v>
      </c>
      <c r="AF3" s="182">
        <v>579</v>
      </c>
      <c r="AG3" s="182">
        <v>603</v>
      </c>
      <c r="AH3" s="182">
        <v>932</v>
      </c>
      <c r="AI3" s="182">
        <v>492</v>
      </c>
      <c r="AJ3" s="182">
        <v>1236</v>
      </c>
      <c r="AK3" s="182">
        <v>6172</v>
      </c>
      <c r="AL3" s="182">
        <v>1392</v>
      </c>
      <c r="AM3" s="182">
        <v>856</v>
      </c>
      <c r="AN3" s="182">
        <v>164</v>
      </c>
      <c r="AO3" s="182">
        <v>1226</v>
      </c>
      <c r="AP3" s="182">
        <v>775</v>
      </c>
      <c r="AQ3" s="143">
        <v>11734</v>
      </c>
      <c r="AR3" s="182">
        <v>3588.4256492760283</v>
      </c>
      <c r="AS3" s="182">
        <v>3871.0756148011947</v>
      </c>
      <c r="AT3" s="143">
        <f>339/4351*53470</f>
        <v>4166.0147092622392</v>
      </c>
      <c r="AU3" s="184">
        <v>3597.0182288269621</v>
      </c>
      <c r="AV3" s="184">
        <v>1965.3380263152287</v>
      </c>
      <c r="AW3" s="143">
        <f>387/4351*53470</f>
        <v>4755.8928981843255</v>
      </c>
      <c r="AX3" s="182">
        <v>3182.8843943920938</v>
      </c>
      <c r="AY3" s="143">
        <f>150/4351*53470</f>
        <v>1843.3693403815214</v>
      </c>
      <c r="AZ3" s="143">
        <f>180/4351*53470</f>
        <v>2212.0432084578256</v>
      </c>
      <c r="BA3" s="143">
        <f>237/4351*53470</f>
        <v>2912.5235578028041</v>
      </c>
      <c r="BB3" s="185">
        <v>33602</v>
      </c>
      <c r="BC3" s="143">
        <v>4079</v>
      </c>
      <c r="BD3" s="147">
        <v>5490</v>
      </c>
      <c r="BE3" s="181">
        <v>6251</v>
      </c>
      <c r="BF3" s="143">
        <f>1588/17362*142917</f>
        <v>13071.777214606613</v>
      </c>
      <c r="BG3" s="143">
        <f>175/17362*142917</f>
        <v>1440.5296048842299</v>
      </c>
      <c r="BH3" s="143">
        <v>2683</v>
      </c>
      <c r="BI3" s="147">
        <f>490/17362*142917</f>
        <v>4033.482893675844</v>
      </c>
      <c r="BJ3" s="147">
        <f>606/17362*142917</f>
        <v>4988.3482317705339</v>
      </c>
      <c r="BK3" s="147">
        <f>501/17362*142917</f>
        <v>4124.0304688399956</v>
      </c>
      <c r="BL3" s="143">
        <v>1682</v>
      </c>
      <c r="BM3" s="147">
        <f>175/17362*142917</f>
        <v>1440.5296048842299</v>
      </c>
      <c r="BN3" s="185">
        <v>18310</v>
      </c>
      <c r="BO3" s="185">
        <v>6380</v>
      </c>
      <c r="BP3" s="185">
        <v>4824</v>
      </c>
      <c r="BQ3" s="185">
        <v>4757</v>
      </c>
      <c r="BR3" s="185">
        <v>3105</v>
      </c>
      <c r="BS3" s="185">
        <v>4933</v>
      </c>
      <c r="BT3" s="185">
        <v>4063</v>
      </c>
      <c r="BU3" s="185">
        <v>40</v>
      </c>
      <c r="BV3" s="185">
        <v>1474</v>
      </c>
      <c r="BW3" s="185">
        <v>997</v>
      </c>
      <c r="BX3" s="185">
        <v>352</v>
      </c>
      <c r="BY3" s="185">
        <v>668</v>
      </c>
      <c r="BZ3" s="185">
        <v>1752</v>
      </c>
      <c r="CA3" s="181">
        <v>58886</v>
      </c>
      <c r="CB3" s="186">
        <v>63250</v>
      </c>
      <c r="CC3" s="186">
        <v>4879</v>
      </c>
      <c r="CD3" s="186">
        <v>3649</v>
      </c>
      <c r="CE3" s="186">
        <v>2504</v>
      </c>
      <c r="CF3" s="186">
        <v>11028</v>
      </c>
      <c r="CG3" s="186">
        <v>22602</v>
      </c>
      <c r="CH3" s="186">
        <v>1660</v>
      </c>
      <c r="CI3" s="186">
        <v>662</v>
      </c>
      <c r="CJ3" s="186">
        <v>5552</v>
      </c>
      <c r="CK3" s="186">
        <v>1871</v>
      </c>
      <c r="CL3" s="186">
        <v>1073</v>
      </c>
      <c r="CM3" s="186">
        <v>555</v>
      </c>
      <c r="CN3" s="186">
        <v>6508</v>
      </c>
      <c r="CO3" s="186">
        <v>956</v>
      </c>
      <c r="CP3" s="186">
        <v>1520</v>
      </c>
      <c r="CQ3" s="186">
        <v>425</v>
      </c>
      <c r="CR3" s="186">
        <v>74</v>
      </c>
      <c r="CS3" s="186">
        <v>542</v>
      </c>
      <c r="CT3" s="182">
        <v>7392.066666666884</v>
      </c>
      <c r="CU3" s="182">
        <v>348.97454545449</v>
      </c>
      <c r="CV3" s="183">
        <v>4269.14988229139</v>
      </c>
      <c r="CW3" s="183">
        <v>632.31799163179903</v>
      </c>
      <c r="CX3" s="183">
        <v>325.96235294117599</v>
      </c>
      <c r="CY3" s="183">
        <v>474.01568217459499</v>
      </c>
      <c r="CZ3" s="183">
        <v>572.63443950875399</v>
      </c>
      <c r="DA3" s="183">
        <v>177.672413793103</v>
      </c>
      <c r="DB3" s="182">
        <v>15990.176928062216</v>
      </c>
      <c r="DC3" s="182">
        <v>356.85580038885291</v>
      </c>
      <c r="DD3" s="182">
        <v>3096.3454545454588</v>
      </c>
      <c r="DE3" s="182">
        <v>2012.0593000648089</v>
      </c>
      <c r="DF3" s="182">
        <v>615.00680492546985</v>
      </c>
      <c r="DG3" s="182">
        <v>432.78256642903438</v>
      </c>
      <c r="DH3" s="13"/>
    </row>
    <row r="4" spans="1:112">
      <c r="A4" s="143">
        <v>2011</v>
      </c>
      <c r="B4" s="181">
        <v>198700</v>
      </c>
      <c r="C4" s="181">
        <v>82900</v>
      </c>
      <c r="D4" s="181">
        <v>57616</v>
      </c>
      <c r="E4" s="181">
        <v>33993</v>
      </c>
      <c r="F4" s="182">
        <v>964</v>
      </c>
      <c r="G4" s="182">
        <v>71587</v>
      </c>
      <c r="H4" s="182">
        <v>16323</v>
      </c>
      <c r="I4" s="182">
        <v>5519</v>
      </c>
      <c r="J4" s="183">
        <v>4143.2246760851003</v>
      </c>
      <c r="K4" s="183">
        <v>7366.2182442373696</v>
      </c>
      <c r="L4" s="181">
        <v>15647</v>
      </c>
      <c r="M4" s="182">
        <v>20601</v>
      </c>
      <c r="N4" s="181">
        <v>13702</v>
      </c>
      <c r="O4" s="181">
        <v>3965</v>
      </c>
      <c r="P4" s="182">
        <v>64977.333333333954</v>
      </c>
      <c r="Q4" s="181">
        <v>57026</v>
      </c>
      <c r="R4" s="181">
        <v>22760</v>
      </c>
      <c r="S4" s="181">
        <v>28972</v>
      </c>
      <c r="T4" s="181">
        <v>11616</v>
      </c>
      <c r="U4" s="182">
        <v>23019.533333333209</v>
      </c>
      <c r="V4" s="182">
        <v>23882.927260158231</v>
      </c>
      <c r="W4" s="182">
        <v>3073.4603272140721</v>
      </c>
      <c r="X4" s="181">
        <v>3213</v>
      </c>
      <c r="Y4" s="181">
        <v>27544</v>
      </c>
      <c r="Z4" s="182">
        <v>3972.0738920039944</v>
      </c>
      <c r="AA4" s="182">
        <v>24703</v>
      </c>
      <c r="AB4" s="182">
        <v>1807</v>
      </c>
      <c r="AC4" s="182">
        <v>521</v>
      </c>
      <c r="AD4" s="182">
        <v>701</v>
      </c>
      <c r="AE4" s="182">
        <v>2973</v>
      </c>
      <c r="AF4" s="182">
        <v>752</v>
      </c>
      <c r="AG4" s="182">
        <v>827</v>
      </c>
      <c r="AH4" s="182">
        <v>2357</v>
      </c>
      <c r="AI4" s="182">
        <v>1912</v>
      </c>
      <c r="AJ4" s="182">
        <v>2947</v>
      </c>
      <c r="AK4" s="182">
        <v>11625</v>
      </c>
      <c r="AL4" s="182">
        <v>2166</v>
      </c>
      <c r="AM4" s="182">
        <v>1641</v>
      </c>
      <c r="AN4" s="182">
        <v>401</v>
      </c>
      <c r="AO4" s="182">
        <v>2331</v>
      </c>
      <c r="AP4" s="182">
        <v>1157</v>
      </c>
      <c r="AQ4" s="143">
        <v>11767</v>
      </c>
      <c r="AR4" s="182">
        <v>3845.8783783783788</v>
      </c>
      <c r="AS4" s="182">
        <v>2287.0156756756755</v>
      </c>
      <c r="AT4" s="143">
        <f>491/5550*56919</f>
        <v>5035.5367567567564</v>
      </c>
      <c r="AU4" s="184">
        <v>3828.5448158404488</v>
      </c>
      <c r="AV4" s="184">
        <v>2100.9066590588127</v>
      </c>
      <c r="AW4" s="143">
        <f>659/5550*56919</f>
        <v>6758.4902702702702</v>
      </c>
      <c r="AX4" s="182">
        <v>3579.2308108108105</v>
      </c>
      <c r="AY4" s="143">
        <f>438/5550*56919</f>
        <v>4491.9859459459458</v>
      </c>
      <c r="AZ4" s="143">
        <f>251/5550*56919</f>
        <v>2574.174594594595</v>
      </c>
      <c r="BA4" s="143">
        <f>208/5550*56919</f>
        <v>2133.1805405405403</v>
      </c>
      <c r="BB4" s="185">
        <v>44244</v>
      </c>
      <c r="BC4" s="143">
        <v>5123</v>
      </c>
      <c r="BD4" s="147">
        <v>4352</v>
      </c>
      <c r="BE4" s="185">
        <v>9454</v>
      </c>
      <c r="BF4" s="143">
        <f>1253/19035*166357</f>
        <v>10950.634147622801</v>
      </c>
      <c r="BG4" s="143">
        <f>154/19035*166357</f>
        <v>1345.8879957972156</v>
      </c>
      <c r="BH4" s="143">
        <v>3131</v>
      </c>
      <c r="BI4" s="147">
        <f>581/24475*166357</f>
        <v>3949.0670888661898</v>
      </c>
      <c r="BJ4" s="147">
        <f>572/24475*166357</f>
        <v>3887.8939325842698</v>
      </c>
      <c r="BK4" s="147">
        <f>575/24475*166357</f>
        <v>3908.2849846782433</v>
      </c>
      <c r="BL4" s="143">
        <v>1086</v>
      </c>
      <c r="BM4" s="147">
        <f>257/24475*166357</f>
        <v>1746.8334627170584</v>
      </c>
      <c r="BN4" s="185">
        <v>64411</v>
      </c>
      <c r="BO4" s="185">
        <v>11978</v>
      </c>
      <c r="BP4" s="185">
        <v>11989</v>
      </c>
      <c r="BQ4" s="185">
        <v>7105</v>
      </c>
      <c r="BR4" s="185">
        <v>2267</v>
      </c>
      <c r="BS4" s="185">
        <v>8395</v>
      </c>
      <c r="BT4" s="185">
        <v>8789</v>
      </c>
      <c r="BU4" s="185">
        <v>281</v>
      </c>
      <c r="BV4" s="185">
        <v>2751</v>
      </c>
      <c r="BW4" s="185">
        <v>2439</v>
      </c>
      <c r="BX4" s="185">
        <v>1710</v>
      </c>
      <c r="BY4" s="185">
        <v>764</v>
      </c>
      <c r="BZ4" s="185">
        <v>3626</v>
      </c>
      <c r="CA4" s="181">
        <v>65287</v>
      </c>
      <c r="CB4" s="186">
        <v>62268</v>
      </c>
      <c r="CC4" s="186">
        <v>4310</v>
      </c>
      <c r="CD4" s="186">
        <v>3901</v>
      </c>
      <c r="CE4" s="186">
        <v>3163</v>
      </c>
      <c r="CF4" s="186">
        <v>10006</v>
      </c>
      <c r="CG4" s="186">
        <v>23037</v>
      </c>
      <c r="CH4" s="186">
        <v>633</v>
      </c>
      <c r="CI4" s="186">
        <v>506</v>
      </c>
      <c r="CJ4" s="186">
        <v>1188</v>
      </c>
      <c r="CK4" s="186">
        <v>2591</v>
      </c>
      <c r="CL4" s="186">
        <v>1803</v>
      </c>
      <c r="CM4" s="186">
        <v>803</v>
      </c>
      <c r="CN4" s="186">
        <v>5147</v>
      </c>
      <c r="CO4" s="186">
        <v>737</v>
      </c>
      <c r="CP4" s="186">
        <v>1545</v>
      </c>
      <c r="CQ4" s="186">
        <v>1193</v>
      </c>
      <c r="CR4" s="186">
        <v>674</v>
      </c>
      <c r="CS4" s="186">
        <v>809</v>
      </c>
      <c r="CT4" s="181">
        <v>8237</v>
      </c>
      <c r="CU4" s="182">
        <v>1099.5999999999999</v>
      </c>
      <c r="CV4" s="183">
        <v>5916.6515837104098</v>
      </c>
      <c r="CW4" s="183">
        <v>601.91571428571399</v>
      </c>
      <c r="CX4" s="183">
        <v>383.898119495358</v>
      </c>
      <c r="CY4" s="183">
        <v>985.47239409804899</v>
      </c>
      <c r="CZ4" s="183">
        <v>653.38329764453999</v>
      </c>
      <c r="DA4" s="183">
        <v>331.805899143673</v>
      </c>
      <c r="DB4" s="182">
        <v>15001.40283520378</v>
      </c>
      <c r="DC4" s="182">
        <v>896.26402835203771</v>
      </c>
      <c r="DD4" s="181">
        <v>3774</v>
      </c>
      <c r="DE4" s="182">
        <v>1498.6709982279976</v>
      </c>
      <c r="DF4" s="182">
        <v>1109.3103957471944</v>
      </c>
      <c r="DG4" s="182">
        <v>756.68192557590078</v>
      </c>
      <c r="DH4" s="13"/>
    </row>
    <row r="5" spans="1:112">
      <c r="A5" s="143">
        <v>2012</v>
      </c>
      <c r="B5" s="181">
        <v>208800</v>
      </c>
      <c r="C5" s="181">
        <v>90500</v>
      </c>
      <c r="D5" s="181">
        <v>69304</v>
      </c>
      <c r="E5" s="181">
        <v>20986</v>
      </c>
      <c r="F5" s="182">
        <v>1002</v>
      </c>
      <c r="G5" s="182">
        <v>91807</v>
      </c>
      <c r="H5" s="182">
        <v>25113</v>
      </c>
      <c r="I5" s="182">
        <v>9256</v>
      </c>
      <c r="J5" s="183">
        <v>6387.7564446881097</v>
      </c>
      <c r="K5" s="183">
        <v>10098.3322516596</v>
      </c>
      <c r="L5" s="181">
        <v>21760</v>
      </c>
      <c r="M5" s="182">
        <v>25091</v>
      </c>
      <c r="N5" s="181">
        <v>16624</v>
      </c>
      <c r="O5" s="181">
        <v>7225</v>
      </c>
      <c r="P5" s="182">
        <v>78275</v>
      </c>
      <c r="Q5" s="181">
        <v>69815</v>
      </c>
      <c r="R5" s="181">
        <v>30015</v>
      </c>
      <c r="S5" s="181">
        <v>30712</v>
      </c>
      <c r="T5" s="181">
        <v>14681</v>
      </c>
      <c r="U5" s="181">
        <v>28568</v>
      </c>
      <c r="V5" s="182">
        <v>26025.523401138878</v>
      </c>
      <c r="W5" s="182">
        <v>4734.596748942583</v>
      </c>
      <c r="X5" s="181">
        <v>3756</v>
      </c>
      <c r="Y5" s="181">
        <v>29465</v>
      </c>
      <c r="Z5" s="182">
        <v>4877.7563139823069</v>
      </c>
      <c r="AA5" s="182">
        <v>27905</v>
      </c>
      <c r="AB5" s="182">
        <v>2276</v>
      </c>
      <c r="AC5" s="182">
        <v>382</v>
      </c>
      <c r="AD5" s="182">
        <v>992</v>
      </c>
      <c r="AE5" s="182">
        <v>5190</v>
      </c>
      <c r="AF5" s="182">
        <v>752</v>
      </c>
      <c r="AG5" s="182">
        <v>1471</v>
      </c>
      <c r="AH5" s="182">
        <v>3806</v>
      </c>
      <c r="AI5" s="182">
        <v>1417</v>
      </c>
      <c r="AJ5" s="182">
        <v>3269</v>
      </c>
      <c r="AK5" s="182">
        <v>10500</v>
      </c>
      <c r="AL5" s="182">
        <v>2376</v>
      </c>
      <c r="AM5" s="182">
        <v>1395</v>
      </c>
      <c r="AN5" s="182">
        <v>501</v>
      </c>
      <c r="AO5" s="182">
        <v>1932</v>
      </c>
      <c r="AP5" s="182">
        <v>1087</v>
      </c>
      <c r="AQ5" s="143">
        <v>13588</v>
      </c>
      <c r="AR5" s="182">
        <v>3129.2554790231684</v>
      </c>
      <c r="AS5" s="182">
        <v>2035.1102066374451</v>
      </c>
      <c r="AT5" s="143">
        <f>725/7985*58245</f>
        <v>5288.3688165309959</v>
      </c>
      <c r="AU5" s="184">
        <v>3776.0117866687906</v>
      </c>
      <c r="AV5" s="184">
        <v>2192.7444878818897</v>
      </c>
      <c r="AW5" s="143">
        <f>1097/7985*58245</f>
        <v>8001.8490920475888</v>
      </c>
      <c r="AX5" s="182">
        <v>3245.9643080776455</v>
      </c>
      <c r="AY5" s="143">
        <f>724/7985*58245</f>
        <v>5281.074514715091</v>
      </c>
      <c r="AZ5" s="143">
        <f>375/7985*58245</f>
        <v>2735.363180964308</v>
      </c>
      <c r="BA5" s="143">
        <f>384/7985*58245</f>
        <v>2801.0118973074518</v>
      </c>
      <c r="BB5" s="185">
        <v>46170</v>
      </c>
      <c r="BC5" s="143">
        <v>6884</v>
      </c>
      <c r="BD5" s="147">
        <v>7807</v>
      </c>
      <c r="BE5" s="185">
        <v>11352</v>
      </c>
      <c r="BF5" s="143">
        <f>1719/24475*185703</f>
        <v>13042.837875383044</v>
      </c>
      <c r="BG5" s="143">
        <f>176/24475*185703</f>
        <v>1335.3923595505619</v>
      </c>
      <c r="BH5" s="143">
        <v>3778</v>
      </c>
      <c r="BI5" s="147">
        <f>780/24475*185703</f>
        <v>5918.2161389172616</v>
      </c>
      <c r="BJ5" s="147">
        <f>866/24475*185703</f>
        <v>6570.7374055158325</v>
      </c>
      <c r="BK5" s="147">
        <f>597/24475*185703</f>
        <v>4529.7115832482123</v>
      </c>
      <c r="BL5" s="143">
        <v>1341</v>
      </c>
      <c r="BM5" s="147">
        <f>396/24475*185703</f>
        <v>3004.6328089887643</v>
      </c>
      <c r="BN5" s="185">
        <v>72220</v>
      </c>
      <c r="BO5" s="185">
        <v>13176</v>
      </c>
      <c r="BP5" s="185">
        <v>15041</v>
      </c>
      <c r="BQ5" s="185">
        <v>8976</v>
      </c>
      <c r="BR5" s="185">
        <v>2521</v>
      </c>
      <c r="BS5" s="185">
        <v>8453</v>
      </c>
      <c r="BT5" s="185">
        <v>9752</v>
      </c>
      <c r="BU5" s="185">
        <v>199</v>
      </c>
      <c r="BV5" s="185">
        <v>2748</v>
      </c>
      <c r="BW5" s="185">
        <v>3285</v>
      </c>
      <c r="BX5" s="185">
        <v>1938</v>
      </c>
      <c r="BY5" s="185">
        <v>1605</v>
      </c>
      <c r="BZ5" s="185">
        <v>3823</v>
      </c>
      <c r="CA5" s="181">
        <v>72609</v>
      </c>
      <c r="CB5" s="186">
        <v>76616</v>
      </c>
      <c r="CC5" s="186">
        <v>4225</v>
      </c>
      <c r="CD5" s="186">
        <v>5990</v>
      </c>
      <c r="CE5" s="186">
        <v>3264</v>
      </c>
      <c r="CF5" s="186">
        <v>12685</v>
      </c>
      <c r="CG5" s="186">
        <v>20680</v>
      </c>
      <c r="CH5" s="186">
        <v>526</v>
      </c>
      <c r="CI5" s="186">
        <v>2024</v>
      </c>
      <c r="CJ5" s="186">
        <v>4194</v>
      </c>
      <c r="CK5" s="186">
        <v>3501</v>
      </c>
      <c r="CL5" s="186">
        <v>4221</v>
      </c>
      <c r="CM5" s="186">
        <v>2705</v>
      </c>
      <c r="CN5" s="186">
        <v>8602</v>
      </c>
      <c r="CO5" s="186">
        <v>597</v>
      </c>
      <c r="CP5" s="186">
        <v>1628</v>
      </c>
      <c r="CQ5" s="186">
        <v>1059</v>
      </c>
      <c r="CR5" s="186">
        <v>373</v>
      </c>
      <c r="CS5" s="186">
        <v>1091</v>
      </c>
      <c r="CT5" s="181">
        <v>7891</v>
      </c>
      <c r="CU5" s="182">
        <v>1281.9000000000001</v>
      </c>
      <c r="CV5" s="183">
        <v>6461.3962070732996</v>
      </c>
      <c r="CW5" s="183">
        <v>891.92500854116804</v>
      </c>
      <c r="CX5" s="183">
        <v>723.07429547395395</v>
      </c>
      <c r="CY5" s="183">
        <v>851.493510928962</v>
      </c>
      <c r="CZ5" s="183">
        <v>811.20744408400196</v>
      </c>
      <c r="DA5" s="183">
        <v>457.74172072379702</v>
      </c>
      <c r="DB5" s="182">
        <v>14166.75817641229</v>
      </c>
      <c r="DC5" s="182">
        <v>925.64073339940535</v>
      </c>
      <c r="DD5" s="181">
        <v>4695</v>
      </c>
      <c r="DE5" s="182">
        <v>1554.2844400396432</v>
      </c>
      <c r="DF5" s="182">
        <v>2054.2294350842417</v>
      </c>
      <c r="DG5" s="182">
        <v>1098.8889990089197</v>
      </c>
      <c r="DH5" s="13"/>
    </row>
    <row r="6" spans="1:112">
      <c r="A6" s="143">
        <v>2013</v>
      </c>
      <c r="B6" s="181">
        <v>226800</v>
      </c>
      <c r="C6" s="181">
        <v>111800</v>
      </c>
      <c r="D6" s="181">
        <v>77098</v>
      </c>
      <c r="E6" s="181">
        <v>22943</v>
      </c>
      <c r="F6" s="182">
        <v>1006</v>
      </c>
      <c r="G6" s="182">
        <v>100181</v>
      </c>
      <c r="H6" s="181">
        <v>52402</v>
      </c>
      <c r="I6" s="182">
        <v>12060</v>
      </c>
      <c r="J6" s="183">
        <v>11962.192666867</v>
      </c>
      <c r="K6" s="181">
        <v>22858</v>
      </c>
      <c r="L6" s="181">
        <v>22924</v>
      </c>
      <c r="M6" s="182">
        <v>26581</v>
      </c>
      <c r="N6" s="181">
        <v>17869</v>
      </c>
      <c r="O6" s="181">
        <v>7881</v>
      </c>
      <c r="P6" s="182">
        <v>81617</v>
      </c>
      <c r="Q6" s="181">
        <v>79807</v>
      </c>
      <c r="R6" s="181">
        <v>36678</v>
      </c>
      <c r="S6" s="181">
        <v>33959</v>
      </c>
      <c r="T6" s="181">
        <v>16327</v>
      </c>
      <c r="U6" s="181">
        <v>32564</v>
      </c>
      <c r="V6" s="182">
        <v>24586.444279713367</v>
      </c>
      <c r="W6" s="182">
        <v>5051.9248826291077</v>
      </c>
      <c r="X6" s="181">
        <v>4399</v>
      </c>
      <c r="Y6" s="181">
        <v>28598</v>
      </c>
      <c r="Z6" s="182">
        <v>6573.4964170990861</v>
      </c>
      <c r="AA6" s="182">
        <v>28224</v>
      </c>
      <c r="AB6" s="182">
        <v>2424</v>
      </c>
      <c r="AC6" s="182">
        <v>602</v>
      </c>
      <c r="AD6" s="182">
        <v>1079</v>
      </c>
      <c r="AE6" s="182">
        <v>4734</v>
      </c>
      <c r="AF6" s="182">
        <v>971</v>
      </c>
      <c r="AG6" s="182">
        <v>2229</v>
      </c>
      <c r="AH6" s="182">
        <v>4768</v>
      </c>
      <c r="AI6" s="182">
        <v>1746</v>
      </c>
      <c r="AJ6" s="182">
        <v>3462</v>
      </c>
      <c r="AK6" s="182">
        <v>11816</v>
      </c>
      <c r="AL6" s="182">
        <v>2716</v>
      </c>
      <c r="AM6" s="182">
        <v>1606</v>
      </c>
      <c r="AN6" s="182">
        <v>416</v>
      </c>
      <c r="AO6" s="182">
        <v>2780</v>
      </c>
      <c r="AP6" s="182">
        <v>1429</v>
      </c>
      <c r="AQ6" s="143">
        <v>30945</v>
      </c>
      <c r="AR6" s="182">
        <v>5229</v>
      </c>
      <c r="AS6" s="182">
        <v>3531</v>
      </c>
      <c r="AT6" s="143">
        <v>3761</v>
      </c>
      <c r="AU6" s="186">
        <v>4832</v>
      </c>
      <c r="AV6" s="186">
        <v>2855</v>
      </c>
      <c r="AW6" s="143">
        <v>5963</v>
      </c>
      <c r="AX6" s="182">
        <v>3481</v>
      </c>
      <c r="AY6" s="143">
        <v>5008</v>
      </c>
      <c r="AZ6" s="143">
        <v>2253</v>
      </c>
      <c r="BA6" s="143">
        <v>3070</v>
      </c>
      <c r="BB6" s="185">
        <v>49982</v>
      </c>
      <c r="BC6" s="143">
        <v>9402</v>
      </c>
      <c r="BD6" s="147">
        <v>7698</v>
      </c>
      <c r="BE6" s="185">
        <v>11537</v>
      </c>
      <c r="BF6" s="143">
        <v>21741</v>
      </c>
      <c r="BG6" s="143">
        <f>221/28760*205172</f>
        <v>1576.5998609179414</v>
      </c>
      <c r="BH6" s="143">
        <v>4979</v>
      </c>
      <c r="BI6" s="147">
        <f>990/28760*205172</f>
        <v>7062.5966620305981</v>
      </c>
      <c r="BJ6" s="147">
        <f>1004/28760*205172</f>
        <v>7162.4717663421416</v>
      </c>
      <c r="BK6" s="147">
        <f>831/28760*205172</f>
        <v>5928.3008344923501</v>
      </c>
      <c r="BL6" s="143">
        <v>1812</v>
      </c>
      <c r="BM6" s="147">
        <f>472/28760*205172</f>
        <v>3367.2178025034768</v>
      </c>
      <c r="BN6" s="185">
        <v>77560</v>
      </c>
      <c r="BO6" s="185">
        <v>16148</v>
      </c>
      <c r="BP6" s="185">
        <v>14721</v>
      </c>
      <c r="BQ6" s="185">
        <v>7173</v>
      </c>
      <c r="BR6" s="185">
        <v>2873</v>
      </c>
      <c r="BS6" s="185">
        <v>9495</v>
      </c>
      <c r="BT6" s="185">
        <v>8000</v>
      </c>
      <c r="BU6" s="185">
        <v>184</v>
      </c>
      <c r="BV6" s="185">
        <v>2974</v>
      </c>
      <c r="BW6" s="185">
        <v>3417</v>
      </c>
      <c r="BX6" s="185">
        <v>2784</v>
      </c>
      <c r="BY6" s="185">
        <v>1599</v>
      </c>
      <c r="BZ6" s="185">
        <v>2900</v>
      </c>
      <c r="CA6" s="181">
        <v>83722</v>
      </c>
      <c r="CB6" s="186">
        <v>87584</v>
      </c>
      <c r="CC6" s="186">
        <v>4570</v>
      </c>
      <c r="CD6" s="186">
        <v>6812</v>
      </c>
      <c r="CE6" s="186">
        <v>3591</v>
      </c>
      <c r="CF6" s="186">
        <v>13210</v>
      </c>
      <c r="CG6" s="186">
        <v>26117</v>
      </c>
      <c r="CH6" s="186">
        <v>1141</v>
      </c>
      <c r="CI6" s="186">
        <v>2435</v>
      </c>
      <c r="CJ6" s="186">
        <v>5619</v>
      </c>
      <c r="CK6" s="186">
        <v>3810</v>
      </c>
      <c r="CL6" s="186">
        <v>3905</v>
      </c>
      <c r="CM6" s="186">
        <v>1534</v>
      </c>
      <c r="CN6" s="186">
        <v>5672</v>
      </c>
      <c r="CO6" s="186">
        <v>550</v>
      </c>
      <c r="CP6" s="186">
        <v>2073</v>
      </c>
      <c r="CQ6" s="186">
        <v>1485</v>
      </c>
      <c r="CR6" s="186">
        <v>507</v>
      </c>
      <c r="CS6" s="186">
        <v>1171</v>
      </c>
      <c r="CT6" s="181">
        <v>8903</v>
      </c>
      <c r="CU6" s="182">
        <v>1138.7</v>
      </c>
      <c r="CV6" s="183">
        <v>6748.3406819517904</v>
      </c>
      <c r="CW6" s="183">
        <v>706.80999265246101</v>
      </c>
      <c r="CX6" s="183">
        <v>852.43593887746101</v>
      </c>
      <c r="CY6" s="183">
        <v>976.17041281034199</v>
      </c>
      <c r="CZ6" s="183">
        <v>866.78774970622806</v>
      </c>
      <c r="DA6" s="183">
        <v>364.15038919077699</v>
      </c>
      <c r="DB6" s="182">
        <v>16110.549968414402</v>
      </c>
      <c r="DC6" s="182">
        <v>1920.8557169930511</v>
      </c>
      <c r="DD6" s="181">
        <v>5069</v>
      </c>
      <c r="DE6" s="182">
        <v>2614.3713202779536</v>
      </c>
      <c r="DF6" s="182">
        <v>1656.2247631080227</v>
      </c>
      <c r="DG6" s="182">
        <v>1350.5303853442831</v>
      </c>
      <c r="DH6" s="13"/>
    </row>
    <row r="7" spans="1:112">
      <c r="A7" s="143">
        <v>2014</v>
      </c>
      <c r="B7" s="181">
        <v>236800</v>
      </c>
      <c r="C7" s="181">
        <v>116700</v>
      </c>
      <c r="D7" s="181">
        <v>73782</v>
      </c>
      <c r="E7" s="183">
        <v>28639.326834438099</v>
      </c>
      <c r="F7" s="182">
        <v>990</v>
      </c>
      <c r="G7" s="182">
        <v>137151</v>
      </c>
      <c r="H7" s="181">
        <v>55175</v>
      </c>
      <c r="I7" s="182">
        <v>13575</v>
      </c>
      <c r="J7" s="183">
        <v>22534.302705972299</v>
      </c>
      <c r="K7" s="181">
        <v>24692</v>
      </c>
      <c r="L7" s="181">
        <v>27138</v>
      </c>
      <c r="M7" s="182">
        <v>32516</v>
      </c>
      <c r="N7" s="181">
        <v>23069</v>
      </c>
      <c r="O7" s="181">
        <v>9210</v>
      </c>
      <c r="P7" s="182">
        <v>90193</v>
      </c>
      <c r="Q7" s="181">
        <v>83473</v>
      </c>
      <c r="R7" s="181">
        <v>39942</v>
      </c>
      <c r="S7" s="181">
        <v>34866</v>
      </c>
      <c r="T7" s="181">
        <v>17529</v>
      </c>
      <c r="U7" s="181">
        <v>35399</v>
      </c>
      <c r="V7" s="182">
        <v>27153.627800407332</v>
      </c>
      <c r="W7" s="182">
        <v>5188.7856415478618</v>
      </c>
      <c r="X7" s="181">
        <v>4863</v>
      </c>
      <c r="Y7" s="181">
        <v>30613</v>
      </c>
      <c r="Z7" s="182">
        <v>6561.8126272912432</v>
      </c>
      <c r="AA7" s="182">
        <v>33018</v>
      </c>
      <c r="AB7" s="182">
        <v>2436</v>
      </c>
      <c r="AC7" s="182">
        <v>601</v>
      </c>
      <c r="AD7" s="182">
        <v>753</v>
      </c>
      <c r="AE7" s="182">
        <v>5540</v>
      </c>
      <c r="AF7" s="182">
        <v>1364</v>
      </c>
      <c r="AG7" s="182">
        <v>2287</v>
      </c>
      <c r="AH7" s="182">
        <v>5070</v>
      </c>
      <c r="AI7" s="182">
        <v>1695</v>
      </c>
      <c r="AJ7" s="182">
        <v>4608</v>
      </c>
      <c r="AK7" s="182">
        <v>13748</v>
      </c>
      <c r="AL7" s="182">
        <v>3630</v>
      </c>
      <c r="AM7" s="182">
        <v>1277</v>
      </c>
      <c r="AN7" s="182">
        <v>638</v>
      </c>
      <c r="AO7" s="182">
        <v>2921</v>
      </c>
      <c r="AP7" s="182">
        <v>1505</v>
      </c>
      <c r="AQ7" s="143">
        <v>35007</v>
      </c>
      <c r="AR7" s="182">
        <v>5420.1432999999997</v>
      </c>
      <c r="AS7" s="182">
        <v>1789.0369000000001</v>
      </c>
      <c r="AT7" s="143">
        <v>5061</v>
      </c>
      <c r="AU7" s="186">
        <v>4114.8932000000004</v>
      </c>
      <c r="AV7" s="186">
        <v>3302.0880999999999</v>
      </c>
      <c r="AW7" s="143">
        <v>5903</v>
      </c>
      <c r="AX7" s="182">
        <v>3694.9618999999998</v>
      </c>
      <c r="AY7" s="143">
        <v>5874</v>
      </c>
      <c r="AZ7" s="143">
        <v>2434</v>
      </c>
      <c r="BA7" s="143">
        <v>3638</v>
      </c>
      <c r="BB7" s="185">
        <v>51778</v>
      </c>
      <c r="BC7" s="143">
        <v>9369</v>
      </c>
      <c r="BD7" s="147">
        <v>9174</v>
      </c>
      <c r="BE7" s="185">
        <v>12877</v>
      </c>
      <c r="BF7" s="143">
        <v>23554</v>
      </c>
      <c r="BG7" s="143">
        <f>237/28290*218094</f>
        <v>1827.0865323435842</v>
      </c>
      <c r="BH7" s="143">
        <v>6172</v>
      </c>
      <c r="BI7" s="147">
        <f>1136/28290*218094</f>
        <v>8757.6805938494163</v>
      </c>
      <c r="BJ7" s="147">
        <f>984/28290*218094</f>
        <v>7585.8782608695656</v>
      </c>
      <c r="BK7" s="147">
        <f>913/28290*218094</f>
        <v>7038.5232237539776</v>
      </c>
      <c r="BL7" s="143">
        <v>2081</v>
      </c>
      <c r="BM7" s="147">
        <f>418/28290*218094</f>
        <v>3222.4564156945917</v>
      </c>
      <c r="BN7" s="185">
        <v>85294</v>
      </c>
      <c r="BO7" s="185">
        <v>14934</v>
      </c>
      <c r="BP7" s="185">
        <v>14970</v>
      </c>
      <c r="BQ7" s="185">
        <v>7276</v>
      </c>
      <c r="BR7" s="185">
        <v>3983</v>
      </c>
      <c r="BS7" s="185">
        <v>10798</v>
      </c>
      <c r="BT7" s="185">
        <v>8820</v>
      </c>
      <c r="BU7" s="185">
        <v>169</v>
      </c>
      <c r="BV7" s="185">
        <v>3508</v>
      </c>
      <c r="BW7" s="185">
        <v>4366</v>
      </c>
      <c r="BX7" s="185">
        <v>2380</v>
      </c>
      <c r="BY7" s="185">
        <v>1867</v>
      </c>
      <c r="BZ7" s="185">
        <v>3167</v>
      </c>
      <c r="CA7" s="181">
        <v>93167</v>
      </c>
      <c r="CB7" s="186">
        <v>104500.31666666667</v>
      </c>
      <c r="CC7" s="186">
        <v>4657</v>
      </c>
      <c r="CD7" s="186">
        <v>6189.666666666667</v>
      </c>
      <c r="CE7" s="186">
        <v>4561</v>
      </c>
      <c r="CF7" s="186">
        <v>12450.9</v>
      </c>
      <c r="CG7" s="186">
        <v>24538.449999999997</v>
      </c>
      <c r="CH7" s="186">
        <v>1403</v>
      </c>
      <c r="CI7" s="186">
        <v>3491.6666666666665</v>
      </c>
      <c r="CJ7" s="186">
        <v>3861</v>
      </c>
      <c r="CK7" s="186">
        <v>4047</v>
      </c>
      <c r="CL7" s="186">
        <v>4599.2</v>
      </c>
      <c r="CM7" s="186">
        <v>2615.1999999999998</v>
      </c>
      <c r="CN7" s="186">
        <v>11028.6</v>
      </c>
      <c r="CO7" s="186">
        <v>825</v>
      </c>
      <c r="CP7" s="186">
        <v>2659</v>
      </c>
      <c r="CQ7" s="186">
        <v>1831</v>
      </c>
      <c r="CR7" s="186">
        <v>436</v>
      </c>
      <c r="CS7" s="186">
        <v>1475</v>
      </c>
      <c r="CT7" s="181">
        <v>8592</v>
      </c>
      <c r="CU7" s="182">
        <v>1888.5</v>
      </c>
      <c r="CV7" s="183">
        <v>6262.7059330379097</v>
      </c>
      <c r="CW7" s="183">
        <v>912.26584615384604</v>
      </c>
      <c r="CX7" s="183">
        <v>1114.1514890475</v>
      </c>
      <c r="CY7" s="183">
        <v>1485.3805832410501</v>
      </c>
      <c r="CZ7" s="183">
        <v>547.18848425196904</v>
      </c>
      <c r="DA7" s="183">
        <v>657.86049944642605</v>
      </c>
      <c r="DB7" s="182">
        <v>14218.168398139902</v>
      </c>
      <c r="DC7" s="182">
        <v>913.64757099040276</v>
      </c>
      <c r="DD7" s="181">
        <v>5631</v>
      </c>
      <c r="DE7" s="182">
        <v>3175.1140793509448</v>
      </c>
      <c r="DF7" s="182">
        <v>1328.9419214405857</v>
      </c>
      <c r="DG7" s="182">
        <v>2959.9160977540319</v>
      </c>
      <c r="DH7" s="13"/>
    </row>
    <row r="8" spans="1:112">
      <c r="A8" s="143">
        <v>2015</v>
      </c>
      <c r="B8" s="181">
        <v>242700</v>
      </c>
      <c r="C8" s="181">
        <v>119500</v>
      </c>
      <c r="D8" s="181">
        <v>74112</v>
      </c>
      <c r="E8" s="181">
        <v>31925</v>
      </c>
      <c r="F8" s="185">
        <v>1083</v>
      </c>
      <c r="G8" s="182">
        <v>138976</v>
      </c>
      <c r="H8" s="181">
        <v>55394</v>
      </c>
      <c r="I8" s="182">
        <v>14525</v>
      </c>
      <c r="J8" s="183">
        <v>26617.684410919799</v>
      </c>
      <c r="K8" s="181">
        <v>28799</v>
      </c>
      <c r="L8" s="181">
        <v>29241</v>
      </c>
      <c r="M8" s="182">
        <v>37680</v>
      </c>
      <c r="N8" s="181">
        <v>25149</v>
      </c>
      <c r="O8" s="181">
        <v>11106</v>
      </c>
      <c r="P8" s="182">
        <v>94323</v>
      </c>
      <c r="Q8" s="181">
        <v>91287</v>
      </c>
      <c r="R8" s="181">
        <v>46270</v>
      </c>
      <c r="S8" s="181">
        <v>40228</v>
      </c>
      <c r="T8" s="181">
        <v>21872</v>
      </c>
      <c r="U8" s="181">
        <v>39718</v>
      </c>
      <c r="V8" s="182">
        <v>25380.300277041319</v>
      </c>
      <c r="W8" s="182">
        <v>5885.2870207632041</v>
      </c>
      <c r="X8" s="181">
        <v>4980</v>
      </c>
      <c r="Y8" s="181">
        <v>32681</v>
      </c>
      <c r="Z8" s="182">
        <v>6748.2141261282732</v>
      </c>
      <c r="AA8" s="182">
        <v>39889</v>
      </c>
      <c r="AB8" s="182">
        <v>1989</v>
      </c>
      <c r="AC8" s="182">
        <v>811</v>
      </c>
      <c r="AD8" s="182">
        <v>1286</v>
      </c>
      <c r="AE8" s="182">
        <v>6421</v>
      </c>
      <c r="AF8" s="182">
        <v>1652</v>
      </c>
      <c r="AG8" s="182">
        <v>2456</v>
      </c>
      <c r="AH8" s="182">
        <v>6340</v>
      </c>
      <c r="AI8" s="182">
        <v>1825</v>
      </c>
      <c r="AJ8" s="182">
        <v>5038</v>
      </c>
      <c r="AK8" s="182">
        <v>14499</v>
      </c>
      <c r="AL8" s="182">
        <v>4481</v>
      </c>
      <c r="AM8" s="182">
        <v>2171</v>
      </c>
      <c r="AN8" s="182">
        <v>785</v>
      </c>
      <c r="AO8" s="182">
        <v>3243</v>
      </c>
      <c r="AP8" s="182">
        <v>1853</v>
      </c>
      <c r="AQ8" s="143">
        <v>17544</v>
      </c>
      <c r="AR8" s="182">
        <v>4217</v>
      </c>
      <c r="AS8" s="182">
        <v>2133</v>
      </c>
      <c r="AT8" s="143">
        <v>3560</v>
      </c>
      <c r="AU8" s="186">
        <v>3793</v>
      </c>
      <c r="AV8" s="186">
        <v>2995</v>
      </c>
      <c r="AW8" s="143">
        <v>5210</v>
      </c>
      <c r="AX8" s="182">
        <v>3692</v>
      </c>
      <c r="AY8" s="143">
        <v>5186</v>
      </c>
      <c r="AZ8" s="143">
        <v>2395</v>
      </c>
      <c r="BA8" s="143">
        <v>2275</v>
      </c>
      <c r="BB8" s="185">
        <v>38040</v>
      </c>
      <c r="BC8" s="143">
        <v>9095</v>
      </c>
      <c r="BD8" s="147">
        <v>8074</v>
      </c>
      <c r="BE8" s="185">
        <v>16617</v>
      </c>
      <c r="BF8" s="143">
        <v>26055</v>
      </c>
      <c r="BG8" s="143">
        <f>952/38781*220977</f>
        <v>5424.5662566720821</v>
      </c>
      <c r="BH8" s="143">
        <v>6943</v>
      </c>
      <c r="BI8" s="147">
        <f>1570/38781*220977</f>
        <v>8945.975864469714</v>
      </c>
      <c r="BJ8" s="147">
        <f>3715/38781*220977</f>
        <v>21168.344163378973</v>
      </c>
      <c r="BK8" s="147">
        <f>1315/38781*220977</f>
        <v>7492.9670457182647</v>
      </c>
      <c r="BL8" s="143">
        <v>2492</v>
      </c>
      <c r="BM8" s="147">
        <f>495/38781*220977</f>
        <v>2820.5465305175212</v>
      </c>
      <c r="BN8" s="185">
        <v>93887</v>
      </c>
      <c r="BO8" s="185">
        <v>13993</v>
      </c>
      <c r="BP8" s="185">
        <v>12165</v>
      </c>
      <c r="BQ8" s="185">
        <v>9326</v>
      </c>
      <c r="BR8" s="185">
        <v>5269</v>
      </c>
      <c r="BS8" s="185">
        <v>10923</v>
      </c>
      <c r="BT8" s="185">
        <v>7640</v>
      </c>
      <c r="BU8" s="185">
        <v>251</v>
      </c>
      <c r="BV8" s="185">
        <v>5276</v>
      </c>
      <c r="BW8" s="185">
        <v>5399</v>
      </c>
      <c r="BX8" s="185">
        <v>3045</v>
      </c>
      <c r="BY8" s="185">
        <v>1730</v>
      </c>
      <c r="BZ8" s="185">
        <v>3291</v>
      </c>
      <c r="CA8" s="181">
        <v>97774</v>
      </c>
      <c r="CB8" s="186">
        <v>110915</v>
      </c>
      <c r="CC8" s="186">
        <v>3802</v>
      </c>
      <c r="CD8" s="186">
        <v>5462</v>
      </c>
      <c r="CE8" s="186">
        <v>4985</v>
      </c>
      <c r="CF8" s="186">
        <v>11503</v>
      </c>
      <c r="CG8" s="186">
        <v>27037</v>
      </c>
      <c r="CH8" s="186">
        <v>1180</v>
      </c>
      <c r="CI8" s="186">
        <v>1705</v>
      </c>
      <c r="CJ8" s="186">
        <v>5133</v>
      </c>
      <c r="CK8" s="186">
        <v>4266</v>
      </c>
      <c r="CL8" s="186">
        <v>3685</v>
      </c>
      <c r="CM8" s="186">
        <v>2024</v>
      </c>
      <c r="CN8" s="186">
        <v>8827</v>
      </c>
      <c r="CO8" s="186">
        <v>698</v>
      </c>
      <c r="CP8" s="186">
        <v>2127</v>
      </c>
      <c r="CQ8" s="186">
        <v>1593</v>
      </c>
      <c r="CR8" s="186">
        <v>436</v>
      </c>
      <c r="CS8" s="186">
        <v>930</v>
      </c>
      <c r="CT8" s="181">
        <v>13134</v>
      </c>
      <c r="CU8" s="182">
        <v>2397</v>
      </c>
      <c r="CV8" s="183">
        <v>6801.5062617944805</v>
      </c>
      <c r="CW8" s="183">
        <v>1958.04597306802</v>
      </c>
      <c r="CX8" s="183">
        <v>1540.8380789022301</v>
      </c>
      <c r="CY8" s="183">
        <v>1569.6898207700899</v>
      </c>
      <c r="CZ8" s="183">
        <v>839.81135311267406</v>
      </c>
      <c r="DA8" s="183">
        <v>1059.8246591786001</v>
      </c>
      <c r="DB8" s="182">
        <v>22969.11314204747</v>
      </c>
      <c r="DC8" s="182">
        <v>1452.4332979100247</v>
      </c>
      <c r="DD8" s="181">
        <v>5128</v>
      </c>
      <c r="DE8" s="182">
        <v>2396.801983705278</v>
      </c>
      <c r="DF8" s="182">
        <v>961.59121501948289</v>
      </c>
      <c r="DG8" s="182">
        <v>1854.2923131420475</v>
      </c>
      <c r="DH8" s="13"/>
    </row>
    <row r="9" spans="1:112">
      <c r="A9" s="143">
        <v>2016</v>
      </c>
      <c r="B9" s="181">
        <v>254800</v>
      </c>
      <c r="C9" s="181">
        <v>123900</v>
      </c>
      <c r="D9" s="181">
        <v>77856</v>
      </c>
      <c r="E9" s="181">
        <v>30952</v>
      </c>
      <c r="F9" s="185">
        <v>1398</v>
      </c>
      <c r="G9" s="182">
        <v>155163</v>
      </c>
      <c r="H9" s="181">
        <v>58749</v>
      </c>
      <c r="I9" s="182">
        <v>14984</v>
      </c>
      <c r="J9" s="183">
        <v>26619.067230782501</v>
      </c>
      <c r="K9" s="181">
        <v>31487</v>
      </c>
      <c r="L9" s="181">
        <v>30484</v>
      </c>
      <c r="M9" s="182">
        <v>39691</v>
      </c>
      <c r="N9" s="181">
        <v>27642</v>
      </c>
      <c r="O9" s="181">
        <v>12829</v>
      </c>
      <c r="P9" s="182">
        <v>94696</v>
      </c>
      <c r="Q9" s="181">
        <v>90009</v>
      </c>
      <c r="R9" s="181">
        <v>47381</v>
      </c>
      <c r="S9" s="181">
        <v>41930</v>
      </c>
      <c r="T9" s="181">
        <v>23721</v>
      </c>
      <c r="U9" s="181">
        <v>42936</v>
      </c>
      <c r="V9" s="182">
        <v>28693.608662668881</v>
      </c>
      <c r="W9" s="182">
        <v>6705.3220504298815</v>
      </c>
      <c r="X9" s="181">
        <v>5526</v>
      </c>
      <c r="Y9" s="181">
        <v>35292</v>
      </c>
      <c r="Z9" s="182">
        <v>8409.2867206126739</v>
      </c>
      <c r="AA9" s="182">
        <v>45337</v>
      </c>
      <c r="AB9" s="182">
        <v>1850</v>
      </c>
      <c r="AC9" s="182">
        <v>708</v>
      </c>
      <c r="AD9" s="182">
        <v>1446</v>
      </c>
      <c r="AE9" s="182">
        <v>7668</v>
      </c>
      <c r="AF9" s="182">
        <v>1828</v>
      </c>
      <c r="AG9" s="182">
        <v>2319</v>
      </c>
      <c r="AH9" s="182">
        <v>5751</v>
      </c>
      <c r="AI9" s="182">
        <v>2420</v>
      </c>
      <c r="AJ9" s="182">
        <v>6596</v>
      </c>
      <c r="AK9" s="182">
        <v>12421</v>
      </c>
      <c r="AL9" s="182">
        <v>5123</v>
      </c>
      <c r="AM9" s="182">
        <v>2140</v>
      </c>
      <c r="AN9" s="182">
        <v>834</v>
      </c>
      <c r="AO9" s="182">
        <v>3638</v>
      </c>
      <c r="AP9" s="182">
        <v>1757</v>
      </c>
      <c r="AQ9" s="143">
        <v>19593</v>
      </c>
      <c r="AR9" s="182">
        <v>4088</v>
      </c>
      <c r="AS9" s="182">
        <v>1598</v>
      </c>
      <c r="AT9" s="143">
        <v>4811</v>
      </c>
      <c r="AU9" s="186">
        <v>4523</v>
      </c>
      <c r="AV9" s="186">
        <v>4363</v>
      </c>
      <c r="AW9" s="143">
        <v>5778</v>
      </c>
      <c r="AX9" s="182">
        <v>5503</v>
      </c>
      <c r="AY9" s="143">
        <v>9332</v>
      </c>
      <c r="AZ9" s="143">
        <v>2979</v>
      </c>
      <c r="BA9" s="143">
        <v>3966</v>
      </c>
      <c r="BB9" s="185">
        <v>35159</v>
      </c>
      <c r="BC9" s="143">
        <v>8455</v>
      </c>
      <c r="BD9" s="147">
        <v>13771</v>
      </c>
      <c r="BE9" s="181">
        <v>23233</v>
      </c>
      <c r="BF9" s="143">
        <v>23749</v>
      </c>
      <c r="BG9" s="143">
        <f>1403/41822*218322</f>
        <v>7324.0343838171302</v>
      </c>
      <c r="BH9" s="143">
        <v>10598</v>
      </c>
      <c r="BI9" s="147">
        <f>1116/41822*218322</f>
        <v>5825.8177992444162</v>
      </c>
      <c r="BJ9" s="147">
        <f>1770/41822*218322</f>
        <v>9239.8723160059308</v>
      </c>
      <c r="BK9" s="147">
        <f>1156/41822*218322</f>
        <v>6034.6284730524603</v>
      </c>
      <c r="BL9" s="143">
        <v>2668</v>
      </c>
      <c r="BM9" s="147">
        <f>483/41822*218322</f>
        <v>2521.3888862321269</v>
      </c>
      <c r="BN9" s="185">
        <v>99245</v>
      </c>
      <c r="BO9" s="185">
        <v>15897</v>
      </c>
      <c r="BP9" s="185">
        <v>13665</v>
      </c>
      <c r="BQ9" s="185">
        <v>10913</v>
      </c>
      <c r="BR9" s="185">
        <v>5930</v>
      </c>
      <c r="BS9" s="185">
        <v>12308</v>
      </c>
      <c r="BT9" s="185">
        <v>8786</v>
      </c>
      <c r="BU9" s="185">
        <v>428</v>
      </c>
      <c r="BV9" s="185">
        <v>5425</v>
      </c>
      <c r="BW9" s="185">
        <v>6719</v>
      </c>
      <c r="BX9" s="185">
        <v>4149</v>
      </c>
      <c r="BY9" s="185">
        <v>2810</v>
      </c>
      <c r="BZ9" s="185">
        <v>3284</v>
      </c>
      <c r="CA9" s="181">
        <v>111943</v>
      </c>
      <c r="CB9" s="186">
        <v>117142</v>
      </c>
      <c r="CC9" s="186">
        <v>5913</v>
      </c>
      <c r="CD9" s="186">
        <v>5209</v>
      </c>
      <c r="CE9" s="186">
        <v>4961</v>
      </c>
      <c r="CF9" s="186">
        <v>13539</v>
      </c>
      <c r="CG9" s="186">
        <v>29394</v>
      </c>
      <c r="CH9" s="186">
        <v>2417</v>
      </c>
      <c r="CI9" s="186">
        <v>2003</v>
      </c>
      <c r="CJ9" s="186">
        <v>3217</v>
      </c>
      <c r="CK9" s="186">
        <v>4992</v>
      </c>
      <c r="CL9" s="186">
        <v>4206</v>
      </c>
      <c r="CM9" s="186">
        <v>2594</v>
      </c>
      <c r="CN9" s="186">
        <v>9165</v>
      </c>
      <c r="CO9" s="186">
        <v>976</v>
      </c>
      <c r="CP9" s="186">
        <v>2791</v>
      </c>
      <c r="CQ9" s="186">
        <v>2397</v>
      </c>
      <c r="CR9" s="186">
        <v>667</v>
      </c>
      <c r="CS9" s="186">
        <v>547</v>
      </c>
      <c r="CT9" s="181">
        <v>14390</v>
      </c>
      <c r="CU9" s="182">
        <v>2565</v>
      </c>
      <c r="CV9" s="183">
        <v>7318.5290059840399</v>
      </c>
      <c r="CW9" s="183">
        <v>2001.45649463974</v>
      </c>
      <c r="CX9" s="183">
        <v>1462.26258933023</v>
      </c>
      <c r="CY9" s="183">
        <v>2905.7346073950998</v>
      </c>
      <c r="CZ9" s="183">
        <v>1208.05707876371</v>
      </c>
      <c r="DA9" s="183">
        <v>960.18360056492497</v>
      </c>
      <c r="DB9" s="182">
        <v>20622.099568345326</v>
      </c>
      <c r="DC9" s="182">
        <v>2394.4886330935251</v>
      </c>
      <c r="DD9" s="181">
        <v>5377</v>
      </c>
      <c r="DE9" s="182">
        <v>2268.691223021583</v>
      </c>
      <c r="DF9" s="182">
        <v>1778.515107913669</v>
      </c>
      <c r="DG9" s="182">
        <v>2893.3404316546762</v>
      </c>
      <c r="DH9" s="13"/>
    </row>
    <row r="10" spans="1:112" ht="15.6">
      <c r="A10" s="143">
        <v>2017</v>
      </c>
      <c r="B10" s="189">
        <v>262299</v>
      </c>
      <c r="C10" s="181">
        <v>126700</v>
      </c>
      <c r="D10" s="189">
        <v>87174</v>
      </c>
      <c r="E10" s="189">
        <v>33797</v>
      </c>
      <c r="F10" s="185">
        <v>2598</v>
      </c>
      <c r="G10" s="189">
        <v>158945</v>
      </c>
      <c r="H10" s="189">
        <v>55791</v>
      </c>
      <c r="I10" s="182">
        <v>11545</v>
      </c>
      <c r="J10" s="183">
        <v>25665.249896564201</v>
      </c>
      <c r="K10" s="181">
        <v>31720</v>
      </c>
      <c r="L10" s="189">
        <v>33793</v>
      </c>
      <c r="M10" s="190">
        <v>31414</v>
      </c>
      <c r="N10" s="181">
        <v>30711</v>
      </c>
      <c r="O10" s="189">
        <v>13326</v>
      </c>
      <c r="P10" s="182">
        <v>103245</v>
      </c>
      <c r="Q10" s="181">
        <v>99714</v>
      </c>
      <c r="R10" s="181">
        <v>53146</v>
      </c>
      <c r="S10" s="181">
        <v>45976</v>
      </c>
      <c r="T10" s="181">
        <v>24168</v>
      </c>
      <c r="U10" s="181">
        <v>46724</v>
      </c>
      <c r="V10" s="182">
        <v>32480.32740113655</v>
      </c>
      <c r="W10" s="182">
        <v>7719.7567877271349</v>
      </c>
      <c r="X10" s="181">
        <v>4687</v>
      </c>
      <c r="Y10" s="181">
        <v>38424</v>
      </c>
      <c r="Z10" s="182">
        <v>10607.683169243002</v>
      </c>
      <c r="AA10" s="189">
        <v>85153</v>
      </c>
      <c r="AB10" s="187">
        <v>7631</v>
      </c>
      <c r="AC10" s="189">
        <v>3378</v>
      </c>
      <c r="AD10" s="189">
        <v>2983</v>
      </c>
      <c r="AE10" s="189">
        <v>11575</v>
      </c>
      <c r="AF10" s="189">
        <v>4900</v>
      </c>
      <c r="AG10" s="189">
        <v>5715</v>
      </c>
      <c r="AH10" s="189">
        <v>9109</v>
      </c>
      <c r="AI10" s="189">
        <v>5482</v>
      </c>
      <c r="AJ10" s="189">
        <v>10964</v>
      </c>
      <c r="AK10" s="189">
        <v>29116</v>
      </c>
      <c r="AL10" s="187">
        <v>8965</v>
      </c>
      <c r="AM10" s="189">
        <v>10719</v>
      </c>
      <c r="AN10" s="189">
        <v>2207</v>
      </c>
      <c r="AO10" s="189">
        <v>7091</v>
      </c>
      <c r="AP10" s="181">
        <v>4426</v>
      </c>
      <c r="AQ10" s="188">
        <v>18767</v>
      </c>
      <c r="AR10" s="181">
        <v>4579</v>
      </c>
      <c r="AS10" s="187">
        <v>2485</v>
      </c>
      <c r="AT10" s="188">
        <v>6678</v>
      </c>
      <c r="AU10" s="181">
        <v>4996</v>
      </c>
      <c r="AV10" s="181">
        <v>4496</v>
      </c>
      <c r="AW10" s="188">
        <v>6590</v>
      </c>
      <c r="AX10" s="181">
        <v>6815</v>
      </c>
      <c r="AY10" s="188">
        <v>8381</v>
      </c>
      <c r="AZ10" s="188">
        <v>3294</v>
      </c>
      <c r="BA10" s="188">
        <v>5385</v>
      </c>
      <c r="BB10" s="185">
        <v>40179</v>
      </c>
      <c r="BC10" s="143">
        <v>9248</v>
      </c>
      <c r="BD10" s="189">
        <v>9703</v>
      </c>
      <c r="BE10" s="189">
        <v>19812</v>
      </c>
      <c r="BF10" s="143">
        <v>23767</v>
      </c>
      <c r="BG10" s="143">
        <f>421/46369*235263</f>
        <v>2136.0331902779876</v>
      </c>
      <c r="BH10" s="143">
        <v>11421</v>
      </c>
      <c r="BI10" s="147">
        <f>2197/46369*235263</f>
        <v>11146.947551165649</v>
      </c>
      <c r="BJ10" s="147">
        <f>2014/46369*235263</f>
        <v>10218.458064655264</v>
      </c>
      <c r="BK10" s="147">
        <f>1496/46369*235263</f>
        <v>7590.2747093963644</v>
      </c>
      <c r="BL10" s="143">
        <v>2947</v>
      </c>
      <c r="BM10" s="147">
        <f>577/46369*235263</f>
        <v>2927.532424680282</v>
      </c>
      <c r="BN10" s="181">
        <v>99979</v>
      </c>
      <c r="BO10" s="181">
        <v>17802</v>
      </c>
      <c r="BP10" s="181">
        <v>14718</v>
      </c>
      <c r="BQ10" s="181">
        <v>12973</v>
      </c>
      <c r="BR10" s="181">
        <v>6668</v>
      </c>
      <c r="BS10" s="181">
        <v>13657</v>
      </c>
      <c r="BT10" s="181">
        <v>9770</v>
      </c>
      <c r="BU10" s="181">
        <v>821</v>
      </c>
      <c r="BV10" s="181">
        <v>7092</v>
      </c>
      <c r="BW10" s="181">
        <v>7994</v>
      </c>
      <c r="BX10" s="181">
        <v>5904</v>
      </c>
      <c r="BY10" s="181">
        <v>3682</v>
      </c>
      <c r="BZ10" s="181">
        <v>2604</v>
      </c>
      <c r="CA10" s="189">
        <v>131977</v>
      </c>
      <c r="CB10" s="186">
        <v>135137</v>
      </c>
      <c r="CC10" s="186">
        <v>5380</v>
      </c>
      <c r="CD10" s="186">
        <v>5221</v>
      </c>
      <c r="CE10" s="186">
        <v>5346</v>
      </c>
      <c r="CF10" s="186">
        <v>14532</v>
      </c>
      <c r="CG10" s="186">
        <v>34355</v>
      </c>
      <c r="CH10" s="186">
        <v>2157</v>
      </c>
      <c r="CI10" s="186">
        <v>2660</v>
      </c>
      <c r="CJ10" s="186">
        <v>3038</v>
      </c>
      <c r="CK10" s="186">
        <v>5133</v>
      </c>
      <c r="CL10" s="186">
        <v>4720</v>
      </c>
      <c r="CM10" s="186">
        <v>2530</v>
      </c>
      <c r="CN10" s="186">
        <v>9050</v>
      </c>
      <c r="CO10" s="186">
        <v>1260</v>
      </c>
      <c r="CP10" s="186">
        <v>4661</v>
      </c>
      <c r="CQ10" s="186">
        <v>2634</v>
      </c>
      <c r="CR10" s="186">
        <v>573</v>
      </c>
      <c r="CS10" s="186">
        <v>1024</v>
      </c>
      <c r="CT10" s="182">
        <v>13224</v>
      </c>
      <c r="CU10" s="182">
        <v>3583</v>
      </c>
      <c r="CV10" s="189">
        <v>3332</v>
      </c>
      <c r="CW10" s="189">
        <v>1330</v>
      </c>
      <c r="CX10" s="189">
        <v>187</v>
      </c>
      <c r="CY10" s="189">
        <v>1204</v>
      </c>
      <c r="CZ10" s="189">
        <v>1401</v>
      </c>
      <c r="DA10" s="189">
        <v>1047</v>
      </c>
      <c r="DB10" s="182">
        <v>23691.391512063063</v>
      </c>
      <c r="DC10" s="182">
        <v>2183.9254717732301</v>
      </c>
      <c r="DD10" s="181">
        <v>6894</v>
      </c>
      <c r="DE10" s="182">
        <v>2477.9154391273191</v>
      </c>
      <c r="DF10" s="182">
        <v>1763.9398041245324</v>
      </c>
      <c r="DG10" s="182">
        <v>2557.7127159805718</v>
      </c>
      <c r="DH10" s="13"/>
    </row>
    <row r="11" spans="1:112" ht="15.6">
      <c r="A11" s="143">
        <v>2018</v>
      </c>
      <c r="B11" s="181">
        <v>271223</v>
      </c>
      <c r="C11" s="181">
        <v>129400</v>
      </c>
      <c r="D11" s="181">
        <v>85516</v>
      </c>
      <c r="E11" s="183">
        <v>29093.101176554901</v>
      </c>
      <c r="F11" s="185">
        <v>2048</v>
      </c>
      <c r="G11" s="182">
        <v>185622</v>
      </c>
      <c r="H11" s="183">
        <v>63576.594160931098</v>
      </c>
      <c r="I11" s="183">
        <v>14977.1236343737</v>
      </c>
      <c r="J11" s="183">
        <v>22475.9874333476</v>
      </c>
      <c r="K11" s="183">
        <v>41211.499172649201</v>
      </c>
      <c r="L11" s="183">
        <v>58987.267725281403</v>
      </c>
      <c r="M11" s="183">
        <v>39700.700585656297</v>
      </c>
      <c r="N11" s="182">
        <v>33010</v>
      </c>
      <c r="O11" s="181">
        <v>16954</v>
      </c>
      <c r="P11" s="182">
        <v>109507</v>
      </c>
      <c r="Q11" s="181">
        <v>112311</v>
      </c>
      <c r="R11" s="181">
        <v>64350</v>
      </c>
      <c r="S11" s="181">
        <v>56637</v>
      </c>
      <c r="T11" s="181">
        <v>29004</v>
      </c>
      <c r="U11" s="181">
        <v>53865</v>
      </c>
      <c r="V11" s="182">
        <v>38158.62005959409</v>
      </c>
      <c r="W11" s="182">
        <v>9857.0936639118445</v>
      </c>
      <c r="X11" s="181">
        <v>4220</v>
      </c>
      <c r="Y11" s="181">
        <v>44558</v>
      </c>
      <c r="Z11" s="182">
        <v>11868.74543205712</v>
      </c>
      <c r="AA11" s="181">
        <v>86032</v>
      </c>
      <c r="AB11" s="181">
        <v>7639</v>
      </c>
      <c r="AC11" s="181">
        <v>3917</v>
      </c>
      <c r="AD11" s="181">
        <v>3718</v>
      </c>
      <c r="AE11" s="181">
        <v>15725</v>
      </c>
      <c r="AF11" s="181">
        <v>6020</v>
      </c>
      <c r="AG11" s="181">
        <v>7033</v>
      </c>
      <c r="AH11" s="181">
        <v>14984</v>
      </c>
      <c r="AI11" s="181">
        <v>5948</v>
      </c>
      <c r="AJ11" s="181">
        <v>14289</v>
      </c>
      <c r="AK11" s="181">
        <v>31191</v>
      </c>
      <c r="AL11" s="181">
        <v>10900</v>
      </c>
      <c r="AM11" s="181">
        <v>9450</v>
      </c>
      <c r="AN11" s="181">
        <v>3659</v>
      </c>
      <c r="AO11" s="181">
        <v>9007</v>
      </c>
      <c r="AP11" s="181">
        <v>3131</v>
      </c>
      <c r="AQ11" s="143">
        <f>13040/52819*122696</f>
        <v>30291.293663265111</v>
      </c>
      <c r="AR11" s="181">
        <v>4684</v>
      </c>
      <c r="AS11" s="181">
        <v>4292</v>
      </c>
      <c r="AT11" s="143">
        <f>5487/52819*122696</f>
        <v>12746.037448645375</v>
      </c>
      <c r="AU11" s="186">
        <v>4268</v>
      </c>
      <c r="AV11" s="184">
        <v>5502.3333333333139</v>
      </c>
      <c r="AW11" s="143">
        <f>8982/52819*122696</f>
        <v>20864.754576951476</v>
      </c>
      <c r="AX11" s="182">
        <v>7586</v>
      </c>
      <c r="AY11" s="188">
        <v>10084</v>
      </c>
      <c r="AZ11" s="188">
        <v>7276</v>
      </c>
      <c r="BA11" s="188">
        <f>4221/52819*122696</f>
        <v>9805.18025710445</v>
      </c>
      <c r="BB11" s="181">
        <v>86000</v>
      </c>
      <c r="BC11" s="143">
        <v>8124</v>
      </c>
      <c r="BD11" s="181">
        <v>10619</v>
      </c>
      <c r="BE11" s="181">
        <v>23157</v>
      </c>
      <c r="BF11" s="143">
        <v>25046</v>
      </c>
      <c r="BG11" s="143">
        <f>2178/64106*257427</f>
        <v>8746.0769038779526</v>
      </c>
      <c r="BH11" s="143">
        <v>13919</v>
      </c>
      <c r="BI11" s="147">
        <f>3167/64106*257427</f>
        <v>12717.550759679281</v>
      </c>
      <c r="BJ11" s="147">
        <f>6662/64106*257427</f>
        <v>26752.233394690043</v>
      </c>
      <c r="BK11" s="147">
        <f>2138/64106*257427</f>
        <v>8585.4510654228925</v>
      </c>
      <c r="BL11" s="143">
        <v>5248</v>
      </c>
      <c r="BM11" s="147">
        <f>777/64106*257427</f>
        <v>3120.1569119895171</v>
      </c>
      <c r="BN11" s="181">
        <v>101763</v>
      </c>
      <c r="BO11" s="181">
        <v>25917</v>
      </c>
      <c r="BP11" s="181">
        <v>15515</v>
      </c>
      <c r="BQ11" s="181">
        <v>14600</v>
      </c>
      <c r="BR11" s="181">
        <v>7378</v>
      </c>
      <c r="BS11" s="181">
        <v>14819</v>
      </c>
      <c r="BT11" s="181">
        <v>11793</v>
      </c>
      <c r="BU11" s="181">
        <v>956</v>
      </c>
      <c r="BV11" s="181">
        <v>10715</v>
      </c>
      <c r="BW11" s="181">
        <v>8891</v>
      </c>
      <c r="BX11" s="181">
        <v>9284</v>
      </c>
      <c r="BY11" s="181">
        <v>6117</v>
      </c>
      <c r="BZ11" s="185">
        <v>4597</v>
      </c>
      <c r="CA11" s="181">
        <v>151117</v>
      </c>
      <c r="CB11" s="186">
        <v>143289</v>
      </c>
      <c r="CC11" s="186">
        <v>5437</v>
      </c>
      <c r="CD11" s="186">
        <v>4633</v>
      </c>
      <c r="CE11" s="186">
        <v>5212</v>
      </c>
      <c r="CF11" s="186">
        <v>15005.4</v>
      </c>
      <c r="CG11" s="186">
        <v>36943.800000000003</v>
      </c>
      <c r="CH11" s="186">
        <v>2206</v>
      </c>
      <c r="CI11" s="186">
        <v>3467</v>
      </c>
      <c r="CJ11" s="186">
        <v>4241</v>
      </c>
      <c r="CK11" s="186">
        <v>4374</v>
      </c>
      <c r="CL11" s="186">
        <v>5619</v>
      </c>
      <c r="CM11" s="186">
        <v>2547</v>
      </c>
      <c r="CN11" s="186">
        <v>9706</v>
      </c>
      <c r="CO11" s="186">
        <v>1149</v>
      </c>
      <c r="CP11" s="186">
        <v>3872</v>
      </c>
      <c r="CQ11" s="186">
        <v>2657</v>
      </c>
      <c r="CR11" s="186">
        <v>729</v>
      </c>
      <c r="CS11" s="186">
        <v>1076</v>
      </c>
      <c r="CT11" s="182">
        <v>13765</v>
      </c>
      <c r="CU11" s="182">
        <v>3765</v>
      </c>
      <c r="CV11" s="181">
        <v>5375</v>
      </c>
      <c r="CW11" s="181">
        <v>1972</v>
      </c>
      <c r="CX11" s="181">
        <v>185</v>
      </c>
      <c r="CY11" s="181">
        <v>289</v>
      </c>
      <c r="CZ11" s="183">
        <v>1539.91869838773</v>
      </c>
      <c r="DA11" s="183">
        <v>1588.3613172769701</v>
      </c>
      <c r="DB11" s="182">
        <v>29831.304327713817</v>
      </c>
      <c r="DC11" s="182">
        <v>2500.945518092105</v>
      </c>
      <c r="DD11" s="181">
        <v>6387</v>
      </c>
      <c r="DE11" s="182">
        <v>3420.7958984375</v>
      </c>
      <c r="DF11" s="182">
        <v>2739.9102076480262</v>
      </c>
      <c r="DG11" s="182">
        <v>2978.8748972039471</v>
      </c>
      <c r="DH11" s="13"/>
    </row>
    <row r="12" spans="1:112">
      <c r="A12" s="143">
        <v>2019</v>
      </c>
      <c r="B12" s="181">
        <v>293346</v>
      </c>
      <c r="C12" s="181">
        <v>146600</v>
      </c>
      <c r="D12" s="181">
        <v>98996</v>
      </c>
      <c r="E12" s="182">
        <v>26574</v>
      </c>
      <c r="F12" s="185">
        <v>2109</v>
      </c>
      <c r="G12" s="182">
        <v>207945</v>
      </c>
      <c r="H12" s="183">
        <v>56640.565909669203</v>
      </c>
      <c r="I12" s="183">
        <v>19521.6387956781</v>
      </c>
      <c r="J12" s="183">
        <v>21917.184394501299</v>
      </c>
      <c r="K12" s="181">
        <v>207945</v>
      </c>
      <c r="L12" s="183">
        <v>53496.439485502699</v>
      </c>
      <c r="M12" s="185">
        <v>23592</v>
      </c>
      <c r="N12" s="181">
        <v>31860</v>
      </c>
      <c r="O12" s="181">
        <v>19763</v>
      </c>
      <c r="P12" s="182">
        <v>126275</v>
      </c>
      <c r="Q12" s="181">
        <v>115649</v>
      </c>
      <c r="R12" s="181">
        <v>73380</v>
      </c>
      <c r="S12" s="181">
        <v>62213</v>
      </c>
      <c r="T12" s="181">
        <v>32952</v>
      </c>
      <c r="U12" s="181">
        <v>60610</v>
      </c>
      <c r="V12" s="182">
        <v>51042.228686585477</v>
      </c>
      <c r="W12" s="182">
        <v>8909.0118286164907</v>
      </c>
      <c r="X12" s="181">
        <v>6220</v>
      </c>
      <c r="Y12" s="181">
        <v>55523</v>
      </c>
      <c r="Z12" s="182">
        <v>13951.954788399195</v>
      </c>
      <c r="AA12" s="181">
        <v>97331</v>
      </c>
      <c r="AB12" s="181">
        <v>10145</v>
      </c>
      <c r="AC12" s="181">
        <v>3562</v>
      </c>
      <c r="AD12" s="181">
        <v>3990</v>
      </c>
      <c r="AE12" s="181">
        <v>14780</v>
      </c>
      <c r="AF12" s="181">
        <v>7881</v>
      </c>
      <c r="AG12" s="181">
        <v>7791</v>
      </c>
      <c r="AH12" s="181">
        <v>16226</v>
      </c>
      <c r="AI12" s="181">
        <v>7376</v>
      </c>
      <c r="AJ12" s="181">
        <v>16141</v>
      </c>
      <c r="AK12" s="181">
        <v>37094</v>
      </c>
      <c r="AL12" s="181">
        <v>11716</v>
      </c>
      <c r="AM12" s="181">
        <v>8117</v>
      </c>
      <c r="AN12" s="181">
        <v>3400</v>
      </c>
      <c r="AO12" s="181">
        <v>10334</v>
      </c>
      <c r="AP12" s="181">
        <v>4382</v>
      </c>
      <c r="AQ12" s="143">
        <v>27664</v>
      </c>
      <c r="AR12" s="182">
        <v>4509</v>
      </c>
      <c r="AS12" s="182">
        <v>6382</v>
      </c>
      <c r="AT12" s="143">
        <v>15198</v>
      </c>
      <c r="AU12" s="186">
        <v>4253</v>
      </c>
      <c r="AV12" s="186">
        <v>5807</v>
      </c>
      <c r="AW12" s="143">
        <v>10707</v>
      </c>
      <c r="AX12" s="182">
        <v>15463</v>
      </c>
      <c r="AY12" s="143">
        <v>15187</v>
      </c>
      <c r="AZ12" s="143">
        <v>10127</v>
      </c>
      <c r="BA12" s="143">
        <v>6910</v>
      </c>
      <c r="BB12" s="185">
        <v>41305</v>
      </c>
      <c r="BC12" s="143">
        <v>10539</v>
      </c>
      <c r="BD12" s="147">
        <v>9823</v>
      </c>
      <c r="BE12" s="181">
        <v>28157</v>
      </c>
      <c r="BF12" s="143">
        <v>25249</v>
      </c>
      <c r="BG12" s="143">
        <f>744/73940*285507</f>
        <v>2872.8321341628348</v>
      </c>
      <c r="BH12" s="143">
        <v>13630</v>
      </c>
      <c r="BI12" s="147">
        <f>3077/73940*285507</f>
        <v>11881.323221530971</v>
      </c>
      <c r="BJ12" s="147">
        <f>3674/73940*285507</f>
        <v>14186.539329185825</v>
      </c>
      <c r="BK12" s="147">
        <f>2603/73940*285507</f>
        <v>10051.051136056263</v>
      </c>
      <c r="BL12" s="143">
        <v>6510</v>
      </c>
      <c r="BM12" s="147">
        <f>993/73940*285507</f>
        <v>3834.3041790641059</v>
      </c>
      <c r="BN12" s="181">
        <v>105808</v>
      </c>
      <c r="BO12" s="181">
        <v>24699</v>
      </c>
      <c r="BP12" s="181">
        <v>18421</v>
      </c>
      <c r="BQ12" s="185">
        <v>16829</v>
      </c>
      <c r="BR12" s="185">
        <v>6427</v>
      </c>
      <c r="BS12" s="185">
        <v>13681</v>
      </c>
      <c r="BT12" s="185">
        <v>12949</v>
      </c>
      <c r="BU12" s="181">
        <v>1428</v>
      </c>
      <c r="BV12" s="181">
        <v>13289</v>
      </c>
      <c r="BW12" s="181">
        <v>7240</v>
      </c>
      <c r="BX12" s="181">
        <v>10884</v>
      </c>
      <c r="BY12" s="181">
        <v>7641</v>
      </c>
      <c r="BZ12" s="181">
        <v>7122</v>
      </c>
      <c r="CA12" s="181">
        <v>160668</v>
      </c>
      <c r="CB12" s="186">
        <v>145950</v>
      </c>
      <c r="CC12" s="186">
        <v>5585</v>
      </c>
      <c r="CD12" s="186">
        <v>3485</v>
      </c>
      <c r="CE12" s="186">
        <v>6706</v>
      </c>
      <c r="CF12" s="186">
        <v>17175</v>
      </c>
      <c r="CG12" s="186">
        <v>37860</v>
      </c>
      <c r="CH12" s="186">
        <v>2807</v>
      </c>
      <c r="CI12" s="186">
        <v>4644</v>
      </c>
      <c r="CJ12" s="186">
        <v>4540</v>
      </c>
      <c r="CK12" s="186">
        <v>5747</v>
      </c>
      <c r="CL12" s="186">
        <v>7019</v>
      </c>
      <c r="CM12" s="186">
        <v>2508</v>
      </c>
      <c r="CN12" s="186">
        <v>10944</v>
      </c>
      <c r="CO12" s="186">
        <v>2110</v>
      </c>
      <c r="CP12" s="186">
        <v>4868</v>
      </c>
      <c r="CQ12" s="186">
        <v>3938</v>
      </c>
      <c r="CR12" s="186">
        <v>781</v>
      </c>
      <c r="CS12" s="186">
        <v>968</v>
      </c>
      <c r="CT12" s="182">
        <v>13853</v>
      </c>
      <c r="CU12" s="182">
        <v>4805</v>
      </c>
      <c r="CV12" s="181">
        <v>7277</v>
      </c>
      <c r="CW12" s="181">
        <v>2516</v>
      </c>
      <c r="CX12" s="181">
        <v>202</v>
      </c>
      <c r="CY12" s="181">
        <v>1006</v>
      </c>
      <c r="CZ12" s="181">
        <v>237</v>
      </c>
      <c r="DA12" s="181">
        <v>950</v>
      </c>
      <c r="DB12" s="182">
        <v>29304.033725585345</v>
      </c>
      <c r="DC12" s="182">
        <v>3477.3031663229408</v>
      </c>
      <c r="DD12" s="181">
        <v>6441</v>
      </c>
      <c r="DE12" s="182">
        <v>4133.0387399409601</v>
      </c>
      <c r="DF12" s="182">
        <v>2837.892959682963</v>
      </c>
      <c r="DG12" s="182">
        <v>3803.8105058837805</v>
      </c>
      <c r="DH12" s="13"/>
    </row>
    <row r="13" spans="1:112">
      <c r="A13" s="143">
        <v>2020</v>
      </c>
      <c r="B13" s="181">
        <v>320400</v>
      </c>
      <c r="C13" s="181">
        <v>161600</v>
      </c>
      <c r="D13" s="181">
        <v>97599</v>
      </c>
      <c r="E13" s="182">
        <v>25036</v>
      </c>
      <c r="F13" s="185">
        <v>56450</v>
      </c>
      <c r="G13" s="182">
        <v>218751</v>
      </c>
      <c r="H13" s="183">
        <v>56174.743234796799</v>
      </c>
      <c r="I13" s="183">
        <v>18404.897171922399</v>
      </c>
      <c r="J13" s="183">
        <v>21559.688717761699</v>
      </c>
      <c r="K13" s="183">
        <v>39449.724232984401</v>
      </c>
      <c r="L13" s="183">
        <v>52187.982262769001</v>
      </c>
      <c r="M13" s="185">
        <v>25451</v>
      </c>
      <c r="N13" s="181">
        <v>26881</v>
      </c>
      <c r="O13" s="181">
        <v>18327</v>
      </c>
      <c r="P13" s="182">
        <v>149424</v>
      </c>
      <c r="Q13" s="181">
        <v>117522</v>
      </c>
      <c r="R13" s="181">
        <v>70488</v>
      </c>
      <c r="S13" s="181">
        <v>70020</v>
      </c>
      <c r="T13" s="181">
        <v>39316</v>
      </c>
      <c r="U13" s="181">
        <v>64429</v>
      </c>
      <c r="V13" s="182">
        <v>63154.273168241001</v>
      </c>
      <c r="W13" s="182">
        <v>9755.9857033443968</v>
      </c>
      <c r="X13" s="181">
        <v>5999</v>
      </c>
      <c r="Y13" s="181">
        <v>62035</v>
      </c>
      <c r="Z13" s="182">
        <v>17268.258360990556</v>
      </c>
      <c r="AA13" s="182">
        <v>96712</v>
      </c>
      <c r="AB13" s="182">
        <v>11074</v>
      </c>
      <c r="AC13" s="182">
        <v>6353</v>
      </c>
      <c r="AD13" s="182">
        <v>3896</v>
      </c>
      <c r="AE13" s="182">
        <v>17338</v>
      </c>
      <c r="AF13" s="182">
        <v>9400</v>
      </c>
      <c r="AG13" s="182">
        <v>7615</v>
      </c>
      <c r="AH13" s="182">
        <v>17591</v>
      </c>
      <c r="AI13" s="182">
        <v>7801</v>
      </c>
      <c r="AJ13" s="182">
        <v>16878</v>
      </c>
      <c r="AK13" s="182">
        <v>38371</v>
      </c>
      <c r="AL13" s="182">
        <v>14744</v>
      </c>
      <c r="AM13" s="182">
        <v>10344</v>
      </c>
      <c r="AN13" s="182">
        <v>3968</v>
      </c>
      <c r="AO13" s="182">
        <v>12136</v>
      </c>
      <c r="AP13" s="182">
        <v>4601</v>
      </c>
      <c r="AQ13" s="143">
        <v>23788</v>
      </c>
      <c r="AR13" s="182">
        <v>5562</v>
      </c>
      <c r="AS13" s="182">
        <v>9553</v>
      </c>
      <c r="AT13" s="143">
        <v>16934</v>
      </c>
      <c r="AU13" s="186">
        <v>5450</v>
      </c>
      <c r="AV13" s="186">
        <v>5451</v>
      </c>
      <c r="AW13" s="143">
        <v>18041</v>
      </c>
      <c r="AX13" s="182">
        <v>18573</v>
      </c>
      <c r="AY13" s="143">
        <v>16253</v>
      </c>
      <c r="AZ13" s="143">
        <v>8582</v>
      </c>
      <c r="BA13" s="143">
        <v>11986</v>
      </c>
      <c r="BB13" s="185">
        <v>47203</v>
      </c>
      <c r="BC13" s="143">
        <v>9573</v>
      </c>
      <c r="BD13" s="147">
        <v>10868</v>
      </c>
      <c r="BE13" s="181">
        <v>27336</v>
      </c>
      <c r="BF13" s="143">
        <v>24803</v>
      </c>
      <c r="BG13" s="143">
        <f>1285/110102*294524</f>
        <v>3437.3884216453835</v>
      </c>
      <c r="BH13" s="143">
        <v>13878</v>
      </c>
      <c r="BI13" s="147">
        <f>4263/110102*294524</f>
        <v>11403.56952643912</v>
      </c>
      <c r="BJ13" s="147">
        <f>5356/110102*294524</f>
        <v>14327.35594267134</v>
      </c>
      <c r="BK13" s="147">
        <f>4741/110102*294524</f>
        <v>12682.224519082305</v>
      </c>
      <c r="BL13" s="143">
        <v>7921</v>
      </c>
      <c r="BM13" s="147">
        <f>1670/110102*294524</f>
        <v>4467.2674429165681</v>
      </c>
      <c r="BN13" s="185">
        <v>115532</v>
      </c>
      <c r="BO13" s="185">
        <v>23831</v>
      </c>
      <c r="BP13" s="185">
        <v>23080</v>
      </c>
      <c r="BQ13" s="185">
        <v>21488</v>
      </c>
      <c r="BR13" s="185">
        <v>9073</v>
      </c>
      <c r="BS13" s="185">
        <v>11693</v>
      </c>
      <c r="BT13" s="185">
        <v>13652</v>
      </c>
      <c r="BU13" s="185">
        <v>1216</v>
      </c>
      <c r="BV13" s="185">
        <v>11125</v>
      </c>
      <c r="BW13" s="185">
        <v>9212</v>
      </c>
      <c r="BX13" s="185">
        <v>10364</v>
      </c>
      <c r="BY13" s="185">
        <v>7587</v>
      </c>
      <c r="BZ13" s="185">
        <v>9296</v>
      </c>
      <c r="CA13" s="181">
        <v>166227</v>
      </c>
      <c r="CB13" s="186">
        <v>156382</v>
      </c>
      <c r="CC13" s="186">
        <v>6128</v>
      </c>
      <c r="CD13" s="186">
        <v>3996</v>
      </c>
      <c r="CE13" s="186">
        <v>9001</v>
      </c>
      <c r="CF13" s="186">
        <v>17870</v>
      </c>
      <c r="CG13" s="186">
        <v>36839</v>
      </c>
      <c r="CH13" s="186">
        <v>2551</v>
      </c>
      <c r="CI13" s="186">
        <v>5550</v>
      </c>
      <c r="CJ13" s="186">
        <v>5492</v>
      </c>
      <c r="CK13" s="186">
        <v>6279</v>
      </c>
      <c r="CL13" s="186">
        <v>8563</v>
      </c>
      <c r="CM13" s="186">
        <v>5486</v>
      </c>
      <c r="CN13" s="186">
        <v>11840</v>
      </c>
      <c r="CO13" s="186">
        <v>2585</v>
      </c>
      <c r="CP13" s="186">
        <v>5547</v>
      </c>
      <c r="CQ13" s="186">
        <v>3474</v>
      </c>
      <c r="CR13" s="186">
        <v>924</v>
      </c>
      <c r="CS13" s="186">
        <v>1487</v>
      </c>
      <c r="CT13" s="182">
        <v>12857</v>
      </c>
      <c r="CU13" s="182">
        <v>4184</v>
      </c>
      <c r="CV13" s="183">
        <v>7949.1351967660603</v>
      </c>
      <c r="CW13" s="183">
        <v>1543.80320619127</v>
      </c>
      <c r="CX13" s="183">
        <v>2653.9638624978402</v>
      </c>
      <c r="CY13" s="183">
        <v>1438.6240585918599</v>
      </c>
      <c r="CZ13" s="183">
        <v>1790.0257366911901</v>
      </c>
      <c r="DA13" s="183">
        <v>1372.86748652757</v>
      </c>
      <c r="DB13" s="182">
        <v>31488.888393240111</v>
      </c>
      <c r="DC13" s="182">
        <v>3890.2976752166078</v>
      </c>
      <c r="DD13" s="181">
        <v>9057</v>
      </c>
      <c r="DE13" s="182">
        <v>3495.1253324182894</v>
      </c>
      <c r="DF13" s="182">
        <v>3605.6916873981299</v>
      </c>
      <c r="DG13" s="182">
        <v>4490.2225272368532</v>
      </c>
      <c r="DH13" s="13"/>
    </row>
    <row r="14" spans="1:112">
      <c r="A14" s="143">
        <v>2021</v>
      </c>
      <c r="B14" s="181">
        <v>345000</v>
      </c>
      <c r="C14" s="182" cm="1">
        <f t="array" ref="C14">TREND(C3:C13,A3:A13,A14)</f>
        <v>162845.45454545505</v>
      </c>
      <c r="D14" s="181">
        <v>115835</v>
      </c>
      <c r="E14" s="182">
        <v>24320</v>
      </c>
      <c r="F14" s="185">
        <v>65998</v>
      </c>
      <c r="G14" s="182">
        <v>269148</v>
      </c>
      <c r="H14" s="183">
        <v>69394.489772546396</v>
      </c>
      <c r="I14" s="182">
        <v>12079</v>
      </c>
      <c r="J14" s="183">
        <v>25183.849011739301</v>
      </c>
      <c r="K14" s="183">
        <v>46467.236611147899</v>
      </c>
      <c r="L14" s="183">
        <v>49145.035607854901</v>
      </c>
      <c r="M14" s="185">
        <v>31554</v>
      </c>
      <c r="N14" s="181">
        <v>39837</v>
      </c>
      <c r="O14" s="181">
        <v>20374</v>
      </c>
      <c r="P14" s="182">
        <v>138110</v>
      </c>
      <c r="Q14" s="181">
        <v>129571</v>
      </c>
      <c r="R14" s="181">
        <v>67560</v>
      </c>
      <c r="S14" s="181">
        <v>72825</v>
      </c>
      <c r="T14" s="181">
        <v>39535</v>
      </c>
      <c r="U14" s="181">
        <v>64271</v>
      </c>
      <c r="V14" s="182">
        <v>57076.64973746852</v>
      </c>
      <c r="W14" s="182">
        <v>9813.5253121589467</v>
      </c>
      <c r="X14" s="181">
        <v>4556</v>
      </c>
      <c r="Y14" s="181">
        <v>67952</v>
      </c>
      <c r="Z14" s="182">
        <v>15894.450316670533</v>
      </c>
      <c r="AA14" s="182">
        <v>117307</v>
      </c>
      <c r="AB14" s="182">
        <v>12191</v>
      </c>
      <c r="AC14" s="182">
        <v>6183</v>
      </c>
      <c r="AD14" s="182">
        <v>6963</v>
      </c>
      <c r="AE14" s="182">
        <v>17434</v>
      </c>
      <c r="AF14" s="182">
        <v>11068</v>
      </c>
      <c r="AG14" s="182">
        <v>10950</v>
      </c>
      <c r="AH14" s="182">
        <v>25134</v>
      </c>
      <c r="AI14" s="182">
        <v>13240</v>
      </c>
      <c r="AJ14" s="182">
        <v>21961</v>
      </c>
      <c r="AK14" s="182">
        <v>50511</v>
      </c>
      <c r="AL14" s="182">
        <v>20379</v>
      </c>
      <c r="AM14" s="182">
        <v>11774</v>
      </c>
      <c r="AN14" s="182">
        <v>6326</v>
      </c>
      <c r="AO14" s="182">
        <v>12760</v>
      </c>
      <c r="AP14" s="182">
        <v>6057</v>
      </c>
      <c r="AQ14" s="143">
        <v>24165</v>
      </c>
      <c r="AR14" s="182">
        <v>4771</v>
      </c>
      <c r="AS14" s="182">
        <v>7117</v>
      </c>
      <c r="AT14" s="143">
        <v>16036</v>
      </c>
      <c r="AU14" s="186">
        <v>3546</v>
      </c>
      <c r="AV14" s="186">
        <v>6086</v>
      </c>
      <c r="AW14" s="143">
        <v>17892</v>
      </c>
      <c r="AX14" s="182">
        <v>20778</v>
      </c>
      <c r="AY14" s="143">
        <v>19228</v>
      </c>
      <c r="AZ14" s="143">
        <v>8950</v>
      </c>
      <c r="BA14" s="143">
        <v>11813</v>
      </c>
      <c r="BB14" s="185">
        <v>54974</v>
      </c>
      <c r="BC14" s="143">
        <v>11792</v>
      </c>
      <c r="BD14" s="143">
        <v>10821</v>
      </c>
      <c r="BE14" s="181">
        <v>30334</v>
      </c>
      <c r="BF14" s="143">
        <v>25906</v>
      </c>
      <c r="BG14" s="143">
        <f>2007/155169*353579</f>
        <v>4573.2913984107654</v>
      </c>
      <c r="BH14" s="143">
        <v>14991</v>
      </c>
      <c r="BI14" s="147">
        <f>5709/155169*353579</f>
        <v>13008.92904510566</v>
      </c>
      <c r="BJ14" s="143">
        <v>14115</v>
      </c>
      <c r="BK14" s="147">
        <f>6087/155169*353579</f>
        <v>13870.266438528315</v>
      </c>
      <c r="BL14" s="143">
        <v>8072</v>
      </c>
      <c r="BM14" s="147">
        <f>2135/155169*353579</f>
        <v>4864.961203590924</v>
      </c>
      <c r="BN14" s="185">
        <v>126012</v>
      </c>
      <c r="BO14" s="185">
        <v>29576</v>
      </c>
      <c r="BP14" s="185">
        <v>26915</v>
      </c>
      <c r="BQ14" s="185">
        <v>24282</v>
      </c>
      <c r="BR14" s="185">
        <v>15778</v>
      </c>
      <c r="BS14" s="185">
        <v>22634</v>
      </c>
      <c r="BT14" s="185">
        <v>16241</v>
      </c>
      <c r="BU14" s="185">
        <v>971</v>
      </c>
      <c r="BV14" s="185">
        <v>12571</v>
      </c>
      <c r="BW14" s="185">
        <v>15833</v>
      </c>
      <c r="BX14" s="185">
        <v>13467</v>
      </c>
      <c r="BY14" s="185">
        <v>8343</v>
      </c>
      <c r="BZ14" s="185">
        <v>10094</v>
      </c>
      <c r="CA14" s="181">
        <v>202464.486</v>
      </c>
      <c r="CB14" s="186">
        <v>161529</v>
      </c>
      <c r="CC14" s="186">
        <v>6636</v>
      </c>
      <c r="CD14" s="186">
        <v>3535</v>
      </c>
      <c r="CE14" s="186">
        <v>10230</v>
      </c>
      <c r="CF14" s="186">
        <v>19313</v>
      </c>
      <c r="CG14" s="186">
        <v>37983</v>
      </c>
      <c r="CH14" s="186">
        <v>2771</v>
      </c>
      <c r="CI14" s="186">
        <v>5884</v>
      </c>
      <c r="CJ14" s="186">
        <v>5972</v>
      </c>
      <c r="CK14" s="186">
        <v>6228</v>
      </c>
      <c r="CL14" s="186">
        <v>10301</v>
      </c>
      <c r="CM14" s="186">
        <v>6306</v>
      </c>
      <c r="CN14" s="186">
        <v>13360</v>
      </c>
      <c r="CO14" s="186">
        <v>4613</v>
      </c>
      <c r="CP14" s="186">
        <v>7042</v>
      </c>
      <c r="CQ14" s="186">
        <v>4484</v>
      </c>
      <c r="CR14" s="186">
        <v>927</v>
      </c>
      <c r="CS14" s="186">
        <v>1763</v>
      </c>
      <c r="CT14" s="182" cm="1">
        <f t="array" ref="CT14">TREND(CT4:CT13,CS4:CS13,CS14)</f>
        <v>9385.1197269535187</v>
      </c>
      <c r="CU14" s="182">
        <v>4820</v>
      </c>
      <c r="CV14" s="183">
        <v>6520.44909757816</v>
      </c>
      <c r="CW14" s="183">
        <v>1919.14593859308</v>
      </c>
      <c r="CX14" s="183">
        <v>2345.5898855935302</v>
      </c>
      <c r="CY14" s="183">
        <v>919.26878795239202</v>
      </c>
      <c r="CZ14" s="183">
        <v>1331.4995020767001</v>
      </c>
      <c r="DA14" s="183">
        <v>1182.22228699116</v>
      </c>
      <c r="DB14" s="182">
        <v>33808.237451294983</v>
      </c>
      <c r="DC14" s="182">
        <v>4353.6432627906388</v>
      </c>
      <c r="DD14" s="181">
        <v>10405</v>
      </c>
      <c r="DE14" s="182">
        <v>3803.771614841979</v>
      </c>
      <c r="DF14" s="182">
        <v>4188.0905085695367</v>
      </c>
      <c r="DG14" s="182">
        <v>4465.982631726386</v>
      </c>
      <c r="DH14" s="13"/>
    </row>
    <row r="15" spans="1:112">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5"/>
    </row>
    <row r="16" spans="1:112">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row>
    <row r="17" spans="1:112">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row>
    <row r="18" spans="1:11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row>
    <row r="19" spans="1:112">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row>
    <row r="20" spans="1:112">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row>
    <row r="21" spans="1:112">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row>
    <row r="22" spans="1:11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row>
    <row r="23" spans="1:112">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row>
    <row r="24" spans="1:11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row>
    <row r="25" spans="1:11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row>
    <row r="26" spans="1:11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row>
    <row r="27" spans="1:11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row>
    <row r="28" spans="1:11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row>
    <row r="29" spans="1:11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row>
    <row r="30" spans="1:11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row>
    <row r="31" spans="1:11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row>
    <row r="32" spans="1:11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row>
    <row r="33" spans="1:11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row>
    <row r="34" spans="1:11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row>
    <row r="35" spans="1:11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row>
    <row r="36" spans="1:11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row>
    <row r="37" spans="1:11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row>
    <row r="38" spans="1:11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row>
    <row r="39" spans="1:112">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row>
    <row r="40" spans="1:11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row>
    <row r="41" spans="1:11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row>
    <row r="42" spans="1:11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row>
    <row r="43" spans="1:11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row>
    <row r="44" spans="1:11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row>
    <row r="45" spans="1:11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row>
    <row r="46" spans="1:11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row>
    <row r="47" spans="1:11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row>
    <row r="48" spans="1:11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row>
    <row r="49" spans="1:11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row>
    <row r="50" spans="1:11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row>
    <row r="51" spans="1:11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row>
    <row r="52" spans="1:11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row>
    <row r="53" spans="1:11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row>
    <row r="54" spans="1:11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row>
    <row r="55" spans="1:11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row>
    <row r="56" spans="1:11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row>
    <row r="57" spans="1:11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row>
    <row r="58" spans="1:11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row>
    <row r="59" spans="1:11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row>
    <row r="60" spans="1:11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row>
    <row r="61" spans="1:11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row>
    <row r="62" spans="1:11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row>
    <row r="63" spans="1:11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row>
    <row r="64" spans="1:11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row>
    <row r="65" spans="1:11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row>
    <row r="66" spans="1:11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row>
    <row r="67" spans="1:11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row>
    <row r="68" spans="1:11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row>
    <row r="69" spans="1:11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row>
    <row r="70" spans="1:11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row>
    <row r="71" spans="1:11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row>
    <row r="72" spans="1:11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row>
    <row r="73" spans="1:11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row>
    <row r="74" spans="1:11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row>
    <row r="75" spans="1:11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row>
    <row r="76" spans="1:11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row>
    <row r="77" spans="1:11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row>
    <row r="78" spans="1:11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row>
    <row r="79" spans="1:11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row>
    <row r="80" spans="1:11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row>
    <row r="81" spans="1:11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row>
    <row r="82" spans="1:11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row>
    <row r="83" spans="1:11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row>
    <row r="84" spans="1:11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row>
    <row r="85" spans="1:11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row>
    <row r="86" spans="1:11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row>
    <row r="87" spans="1:11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row>
    <row r="88" spans="1:11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row>
    <row r="89" spans="1:11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row>
    <row r="90" spans="1:11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row>
    <row r="91" spans="1:11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row>
    <row r="92" spans="1:11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row>
    <row r="93" spans="1:11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row>
    <row r="94" spans="1:11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row>
    <row r="95" spans="1:11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row>
    <row r="96" spans="1:11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row>
    <row r="97" spans="1:11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row>
    <row r="98" spans="1:11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row>
    <row r="99" spans="1:11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row>
    <row r="100" spans="1:11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row>
    <row r="101" spans="1:11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row>
    <row r="102" spans="1:11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row>
    <row r="103" spans="1:11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row>
    <row r="104" spans="1:11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row>
    <row r="105" spans="1:11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row>
    <row r="106" spans="1:11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row>
    <row r="107" spans="1:11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row>
    <row r="108" spans="1:11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row>
    <row r="109" spans="1:11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row>
    <row r="110" spans="1:11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row>
    <row r="111" spans="1:11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row>
    <row r="112" spans="1: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row>
    <row r="113" spans="1:11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row>
    <row r="114" spans="1:11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row>
    <row r="115" spans="1:11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row>
    <row r="116" spans="1:11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row>
    <row r="117" spans="1:11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row>
    <row r="118" spans="1:11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row>
    <row r="119" spans="1:11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row>
    <row r="120" spans="1:11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row>
    <row r="121" spans="1:11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row>
    <row r="122" spans="1:11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row>
    <row r="123" spans="1:11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row>
    <row r="124" spans="1:11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row>
    <row r="125" spans="1:11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row>
    <row r="126" spans="1:11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row>
    <row r="127" spans="1:11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row>
    <row r="128" spans="1:11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row>
    <row r="129" spans="1:11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row>
    <row r="130" spans="1:11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row>
    <row r="131" spans="1:11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row>
    <row r="132" spans="1:11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row>
    <row r="133" spans="1:11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row>
    <row r="134" spans="1:11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row>
    <row r="135" spans="1:11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row>
    <row r="136" spans="1:11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row>
    <row r="137" spans="1:11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row>
    <row r="138" spans="1:11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row>
    <row r="139" spans="1:11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row>
    <row r="140" spans="1:11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row>
    <row r="141" spans="1:11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row>
    <row r="142" spans="1:11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row>
    <row r="143" spans="1:11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row>
    <row r="144" spans="1:11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row>
    <row r="145" spans="1:11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row>
    <row r="146" spans="1:11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row>
    <row r="147" spans="1:11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row>
    <row r="148" spans="1:11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row>
    <row r="149" spans="1:11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row>
    <row r="150" spans="1:11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row>
    <row r="151" spans="1:11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row>
    <row r="152" spans="1:11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row>
    <row r="153" spans="1:11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row>
    <row r="154" spans="1:11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row>
    <row r="155" spans="1:11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row>
    <row r="156" spans="1:11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row>
    <row r="157" spans="1:11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row>
    <row r="158" spans="1:11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row>
    <row r="159" spans="1:11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row>
    <row r="160" spans="1:11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row>
    <row r="161" spans="1:11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row>
    <row r="162" spans="1:11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row>
    <row r="163" spans="1:11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row>
    <row r="164" spans="1:11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row>
    <row r="165" spans="1:11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row>
    <row r="166" spans="1:11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row>
    <row r="167" spans="1:11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row>
    <row r="168" spans="1:11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row>
    <row r="169" spans="1:11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row>
    <row r="170" spans="1:11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row>
    <row r="171" spans="1:11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row>
    <row r="172" spans="1:11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row>
    <row r="173" spans="1:11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row>
    <row r="174" spans="1:11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row>
    <row r="175" spans="1:11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row>
    <row r="176" spans="1:11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row>
    <row r="177" spans="1:11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row>
    <row r="178" spans="1:11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row>
    <row r="179" spans="1:11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row>
    <row r="180" spans="1:11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row>
    <row r="181" spans="1:11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row>
    <row r="182" spans="1:11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row>
    <row r="183" spans="1:11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row>
    <row r="184" spans="1:11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row>
    <row r="185" spans="1:11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row>
    <row r="186" spans="1:11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row>
    <row r="187" spans="1:11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row>
    <row r="188" spans="1:11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row>
    <row r="189" spans="1:11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row>
    <row r="190" spans="1:11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row>
    <row r="191" spans="1:11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row>
    <row r="192" spans="1:11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row>
    <row r="193" spans="1:11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row>
    <row r="194" spans="1:11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row>
    <row r="195" spans="1:11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row>
    <row r="196" spans="1:11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row>
  </sheetData>
  <mergeCells count="9">
    <mergeCell ref="CT1:DA1"/>
    <mergeCell ref="DB1:DG1"/>
    <mergeCell ref="C1:O1"/>
    <mergeCell ref="AA1:AP1"/>
    <mergeCell ref="AQ1:BA1"/>
    <mergeCell ref="BB1:BM1"/>
    <mergeCell ref="BN1:BZ1"/>
    <mergeCell ref="CB1:CS1"/>
    <mergeCell ref="P1:Z1"/>
  </mergeCells>
  <phoneticPr fontId="31"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94"/>
  <sheetViews>
    <sheetView workbookViewId="0">
      <selection activeCell="A15" sqref="A15:XFD21"/>
    </sheetView>
  </sheetViews>
  <sheetFormatPr defaultColWidth="8.77734375" defaultRowHeight="14.4"/>
  <cols>
    <col min="1" max="1" width="9" style="94" customWidth="1"/>
    <col min="2" max="2" width="10.6640625" style="94" customWidth="1"/>
    <col min="3" max="97" width="9" style="94" customWidth="1"/>
    <col min="98" max="100" width="8.77734375" style="94"/>
    <col min="101" max="112" width="9" style="94" customWidth="1"/>
    <col min="113" max="16384" width="8.77734375" style="94"/>
  </cols>
  <sheetData>
    <row r="1" spans="1:112">
      <c r="A1" s="94" t="s">
        <v>223</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221" t="s">
        <v>9</v>
      </c>
      <c r="DC1" s="221"/>
      <c r="DD1" s="221"/>
      <c r="DE1" s="221"/>
      <c r="DF1" s="221"/>
      <c r="DG1" s="221"/>
      <c r="DH1" s="13"/>
    </row>
    <row r="2" spans="1:112">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13" t="s">
        <v>115</v>
      </c>
      <c r="DC2" s="13" t="s">
        <v>116</v>
      </c>
      <c r="DD2" s="13" t="s">
        <v>117</v>
      </c>
      <c r="DE2" s="13" t="s">
        <v>118</v>
      </c>
      <c r="DF2" s="13" t="s">
        <v>119</v>
      </c>
      <c r="DG2" s="13" t="s">
        <v>120</v>
      </c>
      <c r="DH2" s="13"/>
    </row>
    <row r="3" spans="1:112" ht="15.6">
      <c r="A3" s="143">
        <v>2010</v>
      </c>
      <c r="B3" s="185">
        <v>10243.26</v>
      </c>
      <c r="C3" s="185">
        <v>2213.6698999999999</v>
      </c>
      <c r="D3" s="185">
        <v>3344.7078999999999</v>
      </c>
      <c r="E3" s="185">
        <v>1883.9775999999999</v>
      </c>
      <c r="F3" s="185">
        <v>1031</v>
      </c>
      <c r="G3" s="185">
        <v>7082.2665999999999</v>
      </c>
      <c r="H3" s="185">
        <v>1260.8366000000001</v>
      </c>
      <c r="I3" s="185">
        <v>482.55939999999998</v>
      </c>
      <c r="J3" s="185">
        <v>1263.7171000000001</v>
      </c>
      <c r="K3" s="185">
        <v>571.20809999999994</v>
      </c>
      <c r="L3" s="185">
        <v>1409.9438</v>
      </c>
      <c r="M3" s="185">
        <v>1465.6016</v>
      </c>
      <c r="N3" s="185">
        <v>920.16075899999998</v>
      </c>
      <c r="O3" s="185">
        <v>496.77</v>
      </c>
      <c r="P3" s="185">
        <v>3131.5137177575793</v>
      </c>
      <c r="Q3" s="185">
        <v>2664.7919604304411</v>
      </c>
      <c r="R3" s="185">
        <v>648.01969999999994</v>
      </c>
      <c r="S3" s="185">
        <v>1082.3938000000001</v>
      </c>
      <c r="T3" s="185">
        <v>581.20127272727404</v>
      </c>
      <c r="U3" s="185">
        <v>1090.7863</v>
      </c>
      <c r="V3" s="185">
        <v>1093.2091583494071</v>
      </c>
      <c r="W3" s="185">
        <v>640.59569999999997</v>
      </c>
      <c r="X3" s="185">
        <v>135.29230000000001</v>
      </c>
      <c r="Y3" s="185">
        <v>1105.3</v>
      </c>
      <c r="Z3" s="185">
        <v>336.41513546607007</v>
      </c>
      <c r="AA3" s="185">
        <v>1653.21</v>
      </c>
      <c r="AB3" s="185">
        <v>349.75899826261264</v>
      </c>
      <c r="AC3" s="185">
        <v>347.6</v>
      </c>
      <c r="AD3" s="185">
        <v>462.23152233471046</v>
      </c>
      <c r="AE3" s="185">
        <v>407.48</v>
      </c>
      <c r="AF3" s="185">
        <v>374.2518</v>
      </c>
      <c r="AG3" s="185">
        <v>1152.7188000000001</v>
      </c>
      <c r="AH3" s="185">
        <v>500.6</v>
      </c>
      <c r="AI3" s="185">
        <v>524.66</v>
      </c>
      <c r="AJ3" s="185">
        <v>1686.49</v>
      </c>
      <c r="AK3" s="185">
        <v>932.93</v>
      </c>
      <c r="AL3" s="185">
        <v>464.9</v>
      </c>
      <c r="AM3" s="185">
        <v>323.90381727092824</v>
      </c>
      <c r="AN3" s="185">
        <v>354.11</v>
      </c>
      <c r="AO3" s="185">
        <v>344.5</v>
      </c>
      <c r="AP3" s="185">
        <v>144.58000000000001</v>
      </c>
      <c r="AQ3" s="185">
        <v>1669.9</v>
      </c>
      <c r="AR3" s="185">
        <v>359.4</v>
      </c>
      <c r="AS3" s="185">
        <v>1076.5999999999999</v>
      </c>
      <c r="AT3" s="185">
        <v>809.2</v>
      </c>
      <c r="AU3" s="185">
        <v>980.17</v>
      </c>
      <c r="AV3" s="185">
        <v>273.54000000000002</v>
      </c>
      <c r="AW3" s="185">
        <v>766.78</v>
      </c>
      <c r="AX3" s="185">
        <v>523.65</v>
      </c>
      <c r="AY3" s="185">
        <v>811.75</v>
      </c>
      <c r="AZ3" s="185">
        <v>379.19</v>
      </c>
      <c r="BA3" s="185">
        <v>719.02</v>
      </c>
      <c r="BB3" s="185">
        <v>4071.71</v>
      </c>
      <c r="BC3" s="143">
        <v>1138.77</v>
      </c>
      <c r="BD3" s="185">
        <v>222.15</v>
      </c>
      <c r="BE3" s="185">
        <v>1083.5334</v>
      </c>
      <c r="BF3" s="143" cm="1">
        <f t="array" ref="BF3">TREND(BF4:BF14,AX4:AX14,AX3)</f>
        <v>728.34564089750029</v>
      </c>
      <c r="BG3" s="143">
        <v>486.54360000000003</v>
      </c>
      <c r="BH3" s="143">
        <v>1370.54</v>
      </c>
      <c r="BI3" s="143">
        <v>569.774</v>
      </c>
      <c r="BJ3" s="143">
        <v>708.36</v>
      </c>
      <c r="BK3" s="143" cm="1">
        <f t="array" ref="BK3">TREND(BK4:BK14,AX4:AX14,AX3)</f>
        <v>301.26839103975686</v>
      </c>
      <c r="BL3" s="188">
        <f>520.33/16100*11308.94</f>
        <v>365.4894875900622</v>
      </c>
      <c r="BM3" s="143">
        <v>296.89999999999998</v>
      </c>
      <c r="BN3" s="185">
        <v>523.17999999999995</v>
      </c>
      <c r="BO3" s="185">
        <v>497.11</v>
      </c>
      <c r="BP3" s="185">
        <v>753.8</v>
      </c>
      <c r="BQ3" s="185">
        <v>669.45</v>
      </c>
      <c r="BR3" s="185">
        <v>255.42</v>
      </c>
      <c r="BS3" s="185">
        <v>946.29</v>
      </c>
      <c r="BT3" s="185">
        <v>520.01</v>
      </c>
      <c r="BU3" s="185">
        <v>41.15</v>
      </c>
      <c r="BV3" s="185">
        <v>366.55</v>
      </c>
      <c r="BW3" s="185">
        <v>585.33000000000004</v>
      </c>
      <c r="BX3" s="185">
        <v>219.62</v>
      </c>
      <c r="BY3" s="185">
        <v>282.08</v>
      </c>
      <c r="BZ3" s="185">
        <v>969.25</v>
      </c>
      <c r="CA3" s="185">
        <v>4987.34</v>
      </c>
      <c r="CB3" s="191">
        <v>2519.7937438006966</v>
      </c>
      <c r="CC3" s="191">
        <v>810.95</v>
      </c>
      <c r="CD3" s="191">
        <v>1114</v>
      </c>
      <c r="CE3" s="191">
        <v>849.33</v>
      </c>
      <c r="CF3" s="191">
        <v>403.6</v>
      </c>
      <c r="CG3" s="191">
        <v>328.52</v>
      </c>
      <c r="CH3" s="191">
        <v>306.86433536569643</v>
      </c>
      <c r="CI3" s="191">
        <v>368.17731805878543</v>
      </c>
      <c r="CJ3" s="191">
        <v>843.61</v>
      </c>
      <c r="CK3" s="191">
        <v>883.92</v>
      </c>
      <c r="CL3" s="191">
        <v>365.43</v>
      </c>
      <c r="CM3" s="191">
        <v>596.16700000000003</v>
      </c>
      <c r="CN3" s="191">
        <v>785.84</v>
      </c>
      <c r="CO3" s="191">
        <v>284.12</v>
      </c>
      <c r="CP3" s="191">
        <v>789.05111999999997</v>
      </c>
      <c r="CQ3" s="191">
        <v>195.98</v>
      </c>
      <c r="CR3" s="191">
        <v>302.8</v>
      </c>
      <c r="CS3" s="191">
        <v>356.19626999999997</v>
      </c>
      <c r="CT3" s="185">
        <v>2377.6416327422357</v>
      </c>
      <c r="CU3" s="185">
        <v>1127.6500617297515</v>
      </c>
      <c r="CV3" s="185">
        <v>825.82201367366781</v>
      </c>
      <c r="CW3" s="185">
        <v>307.47561323104259</v>
      </c>
      <c r="CX3" s="185">
        <v>425.72827045137171</v>
      </c>
      <c r="CY3" s="185">
        <v>161.0175750141245</v>
      </c>
      <c r="CZ3" s="185">
        <v>278.18956758481818</v>
      </c>
      <c r="DA3" s="185">
        <v>243.30373459721869</v>
      </c>
      <c r="DB3" s="185">
        <v>921.44129999999996</v>
      </c>
      <c r="DC3" s="185">
        <v>1381.4271435775811</v>
      </c>
      <c r="DD3" s="185">
        <v>1258.26</v>
      </c>
      <c r="DE3" s="185">
        <v>1067.3699122803207</v>
      </c>
      <c r="DF3" s="185">
        <v>521.95161458967095</v>
      </c>
      <c r="DG3" s="185">
        <v>764.14270623098719</v>
      </c>
      <c r="DH3" s="13"/>
    </row>
    <row r="4" spans="1:112" ht="15.6">
      <c r="A4" s="143">
        <v>2011</v>
      </c>
      <c r="B4" s="185">
        <v>10489.09</v>
      </c>
      <c r="C4" s="185">
        <v>2777.0418</v>
      </c>
      <c r="D4" s="185">
        <v>3442.1430999999998</v>
      </c>
      <c r="E4" s="185">
        <v>2075.3715000000002</v>
      </c>
      <c r="F4" s="185">
        <v>1475.73</v>
      </c>
      <c r="G4" s="185">
        <v>7452.9124000000002</v>
      </c>
      <c r="H4" s="185">
        <v>1329.0525</v>
      </c>
      <c r="I4" s="185">
        <v>621.1173</v>
      </c>
      <c r="J4" s="185">
        <v>1371.1718000000001</v>
      </c>
      <c r="K4" s="185">
        <v>555.59320000000002</v>
      </c>
      <c r="L4" s="185">
        <v>1410.9318000000001</v>
      </c>
      <c r="M4" s="185">
        <v>1633.8245999999999</v>
      </c>
      <c r="N4" s="185">
        <v>972.46659999999997</v>
      </c>
      <c r="O4" s="185">
        <v>588.41</v>
      </c>
      <c r="P4" s="185">
        <v>3928.1576957381621</v>
      </c>
      <c r="Q4" s="185">
        <v>3391.0025325790775</v>
      </c>
      <c r="R4" s="185">
        <v>669.36130000000003</v>
      </c>
      <c r="S4" s="185">
        <v>1117.1083000000001</v>
      </c>
      <c r="T4" s="185">
        <v>640.66999999999996</v>
      </c>
      <c r="U4" s="185">
        <v>1085.691</v>
      </c>
      <c r="V4" s="185">
        <v>1375.6381320523126</v>
      </c>
      <c r="W4" s="185">
        <v>643.66300000000001</v>
      </c>
      <c r="X4" s="185">
        <v>154.70679999999999</v>
      </c>
      <c r="Y4" s="185">
        <v>1107.8499999999999</v>
      </c>
      <c r="Z4" s="185">
        <v>446.71708688800436</v>
      </c>
      <c r="AA4" s="185">
        <v>2190.11</v>
      </c>
      <c r="AB4" s="185">
        <v>360.18795496692638</v>
      </c>
      <c r="AC4" s="185">
        <v>376.66</v>
      </c>
      <c r="AD4" s="185">
        <v>520.83546966150266</v>
      </c>
      <c r="AE4" s="185">
        <v>445.44</v>
      </c>
      <c r="AF4" s="185">
        <v>400.8648</v>
      </c>
      <c r="AG4" s="185">
        <v>1245.1898000000001</v>
      </c>
      <c r="AH4" s="185">
        <v>547.98</v>
      </c>
      <c r="AI4" s="185">
        <v>565.29999999999995</v>
      </c>
      <c r="AJ4" s="185">
        <v>1803.51</v>
      </c>
      <c r="AK4" s="185">
        <v>1038.28</v>
      </c>
      <c r="AL4" s="185">
        <v>508.85</v>
      </c>
      <c r="AM4" s="185">
        <v>376.08394541084635</v>
      </c>
      <c r="AN4" s="185">
        <v>383.8</v>
      </c>
      <c r="AO4" s="185">
        <v>392.8</v>
      </c>
      <c r="AP4" s="185">
        <v>158.82</v>
      </c>
      <c r="AQ4" s="185">
        <v>1530.95</v>
      </c>
      <c r="AR4" s="185">
        <v>359.7</v>
      </c>
      <c r="AS4" s="185">
        <v>1027.1300000000001</v>
      </c>
      <c r="AT4" s="185">
        <v>918.88</v>
      </c>
      <c r="AU4" s="185">
        <v>989.98</v>
      </c>
      <c r="AV4" s="185">
        <v>222.94</v>
      </c>
      <c r="AW4" s="185">
        <v>773.5</v>
      </c>
      <c r="AX4" s="185">
        <v>450.47</v>
      </c>
      <c r="AY4" s="185">
        <v>886.89</v>
      </c>
      <c r="AZ4" s="185">
        <v>384.68</v>
      </c>
      <c r="BA4" s="185">
        <v>586.23</v>
      </c>
      <c r="BB4" s="185">
        <v>4396.63</v>
      </c>
      <c r="BC4" s="143">
        <v>1038.7139</v>
      </c>
      <c r="BD4" s="185">
        <v>242.64</v>
      </c>
      <c r="BE4" s="185">
        <v>1302.9912999999999</v>
      </c>
      <c r="BF4" s="143">
        <v>746.73910000000001</v>
      </c>
      <c r="BG4" s="143">
        <v>550.99900000000002</v>
      </c>
      <c r="BH4" s="143">
        <v>1401.06</v>
      </c>
      <c r="BI4" s="143">
        <v>468.22859999999997</v>
      </c>
      <c r="BJ4" s="143">
        <v>772.31</v>
      </c>
      <c r="BK4" s="143">
        <v>296.77350000000001</v>
      </c>
      <c r="BL4" s="188">
        <f>652.01/19800*12328.8</f>
        <v>405.98489333333333</v>
      </c>
      <c r="BM4" s="143">
        <v>364.66</v>
      </c>
      <c r="BN4" s="185">
        <v>538.28</v>
      </c>
      <c r="BO4" s="185">
        <v>459.61</v>
      </c>
      <c r="BP4" s="185">
        <v>799.53</v>
      </c>
      <c r="BQ4" s="185">
        <v>720.21</v>
      </c>
      <c r="BR4" s="185">
        <v>255.51</v>
      </c>
      <c r="BS4" s="185">
        <v>1035.75</v>
      </c>
      <c r="BT4" s="185">
        <v>558.19000000000005</v>
      </c>
      <c r="BU4" s="185">
        <v>46.79</v>
      </c>
      <c r="BV4" s="185">
        <v>397.55</v>
      </c>
      <c r="BW4" s="185">
        <v>611.66999999999996</v>
      </c>
      <c r="BX4" s="185">
        <v>234.65</v>
      </c>
      <c r="BY4" s="185">
        <v>308.20999999999998</v>
      </c>
      <c r="BZ4" s="185">
        <v>1064.72</v>
      </c>
      <c r="CA4" s="185">
        <v>5516.15</v>
      </c>
      <c r="CB4" s="191">
        <v>3009.745161143207</v>
      </c>
      <c r="CC4" s="191">
        <v>756</v>
      </c>
      <c r="CD4" s="191">
        <v>1230.7225374405207</v>
      </c>
      <c r="CE4" s="191">
        <v>568</v>
      </c>
      <c r="CF4" s="191">
        <v>432.2</v>
      </c>
      <c r="CG4" s="191">
        <v>350</v>
      </c>
      <c r="CH4" s="191">
        <v>367.74003282283024</v>
      </c>
      <c r="CI4" s="191">
        <v>426.89763835898088</v>
      </c>
      <c r="CJ4" s="191">
        <v>985.66</v>
      </c>
      <c r="CK4" s="191">
        <v>1275.2846666666665</v>
      </c>
      <c r="CL4" s="191">
        <v>347.44</v>
      </c>
      <c r="CM4" s="191">
        <v>680.94600000000003</v>
      </c>
      <c r="CN4" s="191">
        <v>1071.4000000000001</v>
      </c>
      <c r="CO4" s="191">
        <v>368.41</v>
      </c>
      <c r="CP4" s="191">
        <v>918.89279999999997</v>
      </c>
      <c r="CQ4" s="191">
        <v>233.3459</v>
      </c>
      <c r="CR4" s="191">
        <v>362.3</v>
      </c>
      <c r="CS4" s="191">
        <v>361.24316999999996</v>
      </c>
      <c r="CT4" s="185">
        <v>2514.1007509888036</v>
      </c>
      <c r="CU4" s="185">
        <v>1212.11214267746</v>
      </c>
      <c r="CV4" s="185">
        <v>878.12936396548241</v>
      </c>
      <c r="CW4" s="185">
        <v>342.39249981636038</v>
      </c>
      <c r="CX4" s="185">
        <v>465.87006852451043</v>
      </c>
      <c r="CY4" s="185">
        <v>178.82296001770209</v>
      </c>
      <c r="CZ4" s="185">
        <v>301.73230726596512</v>
      </c>
      <c r="DA4" s="185">
        <v>272.92402022216385</v>
      </c>
      <c r="DB4" s="185">
        <v>909.55539999999996</v>
      </c>
      <c r="DC4" s="185">
        <v>1783.5049875338486</v>
      </c>
      <c r="DD4" s="185">
        <v>1421.07</v>
      </c>
      <c r="DE4" s="185">
        <v>1173.4834863666817</v>
      </c>
      <c r="DF4" s="185">
        <v>568.88837580061875</v>
      </c>
      <c r="DG4" s="185">
        <v>976.23837855586964</v>
      </c>
      <c r="DH4" s="13"/>
    </row>
    <row r="5" spans="1:112" ht="15.6">
      <c r="A5" s="143">
        <v>2012</v>
      </c>
      <c r="B5" s="185">
        <v>10573</v>
      </c>
      <c r="C5" s="185">
        <v>2861.3216000000002</v>
      </c>
      <c r="D5" s="185">
        <v>3454.1860000000001</v>
      </c>
      <c r="E5" s="185">
        <v>2402.2431000000001</v>
      </c>
      <c r="F5" s="185">
        <v>1544.75</v>
      </c>
      <c r="G5" s="185">
        <v>7712.0918000000001</v>
      </c>
      <c r="H5" s="185">
        <v>1327.9123999999999</v>
      </c>
      <c r="I5" s="185">
        <v>633.88840000000005</v>
      </c>
      <c r="J5" s="185">
        <v>1489.2468211428568</v>
      </c>
      <c r="K5" s="185">
        <v>713.47919999999999</v>
      </c>
      <c r="L5" s="185">
        <v>1359.4237000000001</v>
      </c>
      <c r="M5" s="185">
        <v>1749.7418</v>
      </c>
      <c r="N5" s="185">
        <v>961.77300000000002</v>
      </c>
      <c r="O5" s="185">
        <v>767.87</v>
      </c>
      <c r="P5" s="185">
        <v>4101.8247167169011</v>
      </c>
      <c r="Q5" s="185">
        <v>3460.5276933278928</v>
      </c>
      <c r="R5" s="185">
        <v>608.45119999999997</v>
      </c>
      <c r="S5" s="185">
        <v>1193.5825</v>
      </c>
      <c r="T5" s="185">
        <v>649.46</v>
      </c>
      <c r="U5" s="185">
        <v>1021.5291</v>
      </c>
      <c r="V5" s="185">
        <v>1425.1588228334331</v>
      </c>
      <c r="W5" s="185">
        <v>665.50130000000001</v>
      </c>
      <c r="X5" s="185">
        <v>142.80449999999999</v>
      </c>
      <c r="Y5" s="185">
        <v>1116.54</v>
      </c>
      <c r="Z5" s="185">
        <v>470.06367323504855</v>
      </c>
      <c r="AA5" s="185">
        <v>2333.1999999999998</v>
      </c>
      <c r="AB5" s="185">
        <v>384.26502564924573</v>
      </c>
      <c r="AC5" s="185">
        <v>411.57</v>
      </c>
      <c r="AD5" s="185">
        <v>566.57634514741574</v>
      </c>
      <c r="AE5" s="185">
        <v>485.3</v>
      </c>
      <c r="AF5" s="185">
        <v>422.44049999999999</v>
      </c>
      <c r="AG5" s="185">
        <v>1261.9454000000001</v>
      </c>
      <c r="AH5" s="185">
        <v>598</v>
      </c>
      <c r="AI5" s="185">
        <v>605.01</v>
      </c>
      <c r="AJ5" s="185">
        <v>1921.74</v>
      </c>
      <c r="AK5" s="185">
        <v>1124.8599999999999</v>
      </c>
      <c r="AL5" s="185">
        <v>539.79</v>
      </c>
      <c r="AM5" s="185">
        <v>384.7356502979282</v>
      </c>
      <c r="AN5" s="185">
        <v>418.16</v>
      </c>
      <c r="AO5" s="185">
        <v>407.95</v>
      </c>
      <c r="AP5" s="185">
        <v>173.38</v>
      </c>
      <c r="AQ5" s="185">
        <v>1622.87</v>
      </c>
      <c r="AR5" s="185">
        <v>383.26</v>
      </c>
      <c r="AS5" s="185">
        <v>1068.73</v>
      </c>
      <c r="AT5" s="185">
        <v>1019.52</v>
      </c>
      <c r="AU5" s="185">
        <v>954.39</v>
      </c>
      <c r="AV5" s="185">
        <v>242.11</v>
      </c>
      <c r="AW5" s="185">
        <v>819.5</v>
      </c>
      <c r="AX5" s="185">
        <v>474.29</v>
      </c>
      <c r="AY5" s="185">
        <v>930.78</v>
      </c>
      <c r="AZ5" s="185">
        <v>420.83</v>
      </c>
      <c r="BA5" s="185">
        <v>613.76</v>
      </c>
      <c r="BB5" s="185">
        <v>4230.66</v>
      </c>
      <c r="BC5" s="143">
        <v>819.38</v>
      </c>
      <c r="BD5" s="185">
        <v>240.14</v>
      </c>
      <c r="BE5" s="185">
        <v>1380.7149999999999</v>
      </c>
      <c r="BF5" s="143">
        <v>704.94100000000003</v>
      </c>
      <c r="BG5" s="143">
        <v>516.86569999999995</v>
      </c>
      <c r="BH5" s="143">
        <v>1308.93</v>
      </c>
      <c r="BI5" s="143">
        <v>490.5093</v>
      </c>
      <c r="BJ5" s="143">
        <v>826.74</v>
      </c>
      <c r="BK5" s="143">
        <v>302.69659999999999</v>
      </c>
      <c r="BL5" s="188">
        <f>773.2/22500*12083.97</f>
        <v>415.25891573333337</v>
      </c>
      <c r="BM5" s="143">
        <v>304.72000000000003</v>
      </c>
      <c r="BN5" s="185">
        <v>518.46</v>
      </c>
      <c r="BO5" s="185">
        <v>439.96</v>
      </c>
      <c r="BP5" s="185">
        <v>681.7</v>
      </c>
      <c r="BQ5" s="185">
        <v>637.07000000000005</v>
      </c>
      <c r="BR5" s="185">
        <v>306.95</v>
      </c>
      <c r="BS5" s="185">
        <v>1001.65</v>
      </c>
      <c r="BT5" s="185">
        <v>499.1</v>
      </c>
      <c r="BU5" s="185">
        <v>36.799999999999997</v>
      </c>
      <c r="BV5" s="185">
        <v>346.63</v>
      </c>
      <c r="BW5" s="185">
        <v>581.85</v>
      </c>
      <c r="BX5" s="185">
        <v>225.09</v>
      </c>
      <c r="BY5" s="185">
        <v>270.17</v>
      </c>
      <c r="BZ5" s="185">
        <v>1052.4100000000001</v>
      </c>
      <c r="CA5" s="185">
        <v>5834.84</v>
      </c>
      <c r="CB5" s="191">
        <v>3277.5859778523895</v>
      </c>
      <c r="CC5" s="191">
        <v>408.89</v>
      </c>
      <c r="CD5" s="191">
        <v>1223.4764727311253</v>
      </c>
      <c r="CE5" s="191">
        <v>602.02281733174107</v>
      </c>
      <c r="CF5" s="191">
        <v>432.4</v>
      </c>
      <c r="CG5" s="191">
        <v>407</v>
      </c>
      <c r="CH5" s="191">
        <v>403.30819016188315</v>
      </c>
      <c r="CI5" s="191">
        <v>442.34727982993229</v>
      </c>
      <c r="CJ5" s="191">
        <v>1050.43</v>
      </c>
      <c r="CK5" s="191">
        <v>1398.77</v>
      </c>
      <c r="CL5" s="191">
        <v>365.52</v>
      </c>
      <c r="CM5" s="191">
        <v>721.76019999999994</v>
      </c>
      <c r="CN5" s="191">
        <v>1054.06</v>
      </c>
      <c r="CO5" s="191">
        <v>166.55</v>
      </c>
      <c r="CP5" s="191">
        <v>941.27408000000003</v>
      </c>
      <c r="CQ5" s="191">
        <v>190.989</v>
      </c>
      <c r="CR5" s="191">
        <v>317.89999999999998</v>
      </c>
      <c r="CS5" s="191">
        <v>376.50204000000002</v>
      </c>
      <c r="CT5" s="185">
        <v>2831.0504717956205</v>
      </c>
      <c r="CU5" s="185">
        <v>1316.4289734433053</v>
      </c>
      <c r="CV5" s="185">
        <v>940.35197760079939</v>
      </c>
      <c r="CW5" s="185">
        <v>389.82801426708585</v>
      </c>
      <c r="CX5" s="185">
        <v>522.37075572653043</v>
      </c>
      <c r="CY5" s="185">
        <v>199.54638084125099</v>
      </c>
      <c r="CZ5" s="185">
        <v>344.90948836983091</v>
      </c>
      <c r="DA5" s="185">
        <v>331.86902331956588</v>
      </c>
      <c r="DB5" s="185">
        <v>893.49509999999998</v>
      </c>
      <c r="DC5" s="185">
        <v>1929.9647363831955</v>
      </c>
      <c r="DD5" s="185">
        <v>1590.2</v>
      </c>
      <c r="DE5" s="185">
        <v>1260.8135533926072</v>
      </c>
      <c r="DF5" s="185">
        <v>637.48392386440628</v>
      </c>
      <c r="DG5" s="185">
        <v>1060.7536613742552</v>
      </c>
      <c r="DH5" s="13"/>
    </row>
    <row r="6" spans="1:112" ht="15.6">
      <c r="A6" s="143">
        <v>2013</v>
      </c>
      <c r="B6" s="185">
        <v>10890.39</v>
      </c>
      <c r="C6" s="185">
        <v>3517.2212</v>
      </c>
      <c r="D6" s="185">
        <v>3732.7102</v>
      </c>
      <c r="E6" s="185">
        <v>2558.5663</v>
      </c>
      <c r="F6" s="185">
        <v>1617.47</v>
      </c>
      <c r="G6" s="185">
        <v>8246.2698</v>
      </c>
      <c r="H6" s="185">
        <v>1386.1857</v>
      </c>
      <c r="I6" s="185">
        <v>736.23490000000004</v>
      </c>
      <c r="J6" s="185">
        <v>1096.78</v>
      </c>
      <c r="K6" s="185">
        <v>892.44069999999999</v>
      </c>
      <c r="L6" s="185">
        <v>1447.3418999999999</v>
      </c>
      <c r="M6" s="185">
        <v>1790.0988</v>
      </c>
      <c r="N6" s="185">
        <v>1007.6355</v>
      </c>
      <c r="O6" s="185">
        <v>872.67</v>
      </c>
      <c r="P6" s="185">
        <v>4165.65454494807</v>
      </c>
      <c r="Q6" s="185">
        <v>3559.2183773567922</v>
      </c>
      <c r="R6" s="185">
        <v>636.47239999999999</v>
      </c>
      <c r="S6" s="185">
        <v>1267.2349999999999</v>
      </c>
      <c r="T6" s="185">
        <v>678.17</v>
      </c>
      <c r="U6" s="185">
        <v>1093.0427</v>
      </c>
      <c r="V6" s="185">
        <v>1477.2248828433862</v>
      </c>
      <c r="W6" s="185">
        <v>681.58810000000005</v>
      </c>
      <c r="X6" s="185">
        <v>153.42769999999999</v>
      </c>
      <c r="Y6" s="185">
        <v>1182.96</v>
      </c>
      <c r="Z6" s="185">
        <v>490.82062127825526</v>
      </c>
      <c r="AA6" s="185">
        <v>2002.28</v>
      </c>
      <c r="AB6" s="185">
        <v>418.49086639940458</v>
      </c>
      <c r="AC6" s="185">
        <v>374.49</v>
      </c>
      <c r="AD6" s="185">
        <v>600.67319496075606</v>
      </c>
      <c r="AE6" s="185">
        <v>517.24</v>
      </c>
      <c r="AF6" s="185">
        <v>454.77010000000001</v>
      </c>
      <c r="AG6" s="185">
        <v>1292.9422</v>
      </c>
      <c r="AH6" s="185">
        <v>640.29999999999995</v>
      </c>
      <c r="AI6" s="185">
        <v>627.29999999999995</v>
      </c>
      <c r="AJ6" s="185">
        <v>2000.49</v>
      </c>
      <c r="AK6" s="185">
        <v>1105.56</v>
      </c>
      <c r="AL6" s="185">
        <v>570.17999999999995</v>
      </c>
      <c r="AM6" s="185">
        <v>398.76919283095054</v>
      </c>
      <c r="AN6" s="185">
        <v>442.18</v>
      </c>
      <c r="AO6" s="185">
        <v>464.4</v>
      </c>
      <c r="AP6" s="185">
        <v>181.57</v>
      </c>
      <c r="AQ6" s="185">
        <v>1257.1436000000001</v>
      </c>
      <c r="AR6" s="185">
        <v>348.91969999999998</v>
      </c>
      <c r="AS6" s="185">
        <v>854.92150000000004</v>
      </c>
      <c r="AT6" s="185">
        <v>1052.9163000000001</v>
      </c>
      <c r="AU6" s="185">
        <v>926.84059999999999</v>
      </c>
      <c r="AV6" s="185">
        <v>239.24700000000001</v>
      </c>
      <c r="AW6" s="185">
        <v>698.34280000000001</v>
      </c>
      <c r="AX6" s="185">
        <v>393.80829999999997</v>
      </c>
      <c r="AY6" s="185">
        <v>824.65409999999997</v>
      </c>
      <c r="AZ6" s="185">
        <v>391.6576</v>
      </c>
      <c r="BA6" s="185">
        <v>608.61339999999996</v>
      </c>
      <c r="BB6" s="185">
        <v>4872.01</v>
      </c>
      <c r="BC6" s="143">
        <v>857.82</v>
      </c>
      <c r="BD6" s="185">
        <v>237</v>
      </c>
      <c r="BE6" s="185">
        <v>1432.8380999999999</v>
      </c>
      <c r="BF6" s="143">
        <v>792.98530000000005</v>
      </c>
      <c r="BG6" s="143">
        <v>476.79520000000002</v>
      </c>
      <c r="BH6" s="143">
        <v>1354.84</v>
      </c>
      <c r="BI6" s="143">
        <v>572.22749999999996</v>
      </c>
      <c r="BJ6" s="143">
        <v>876.57</v>
      </c>
      <c r="BK6" s="143">
        <v>321.96640000000002</v>
      </c>
      <c r="BL6" s="188">
        <f>872.11/25400*13310.45</f>
        <v>457.01482478346463</v>
      </c>
      <c r="BM6" s="143">
        <v>326.27999999999997</v>
      </c>
      <c r="BN6" s="185">
        <v>531.54999999999995</v>
      </c>
      <c r="BO6" s="185">
        <v>450.64</v>
      </c>
      <c r="BP6" s="185">
        <v>654.85</v>
      </c>
      <c r="BQ6" s="185">
        <v>600.66999999999996</v>
      </c>
      <c r="BR6" s="185">
        <v>322.45999999999998</v>
      </c>
      <c r="BS6" s="185">
        <v>1029.3499999999999</v>
      </c>
      <c r="BT6" s="185">
        <v>520.38</v>
      </c>
      <c r="BU6" s="185">
        <v>39.35</v>
      </c>
      <c r="BV6" s="185">
        <v>354.47</v>
      </c>
      <c r="BW6" s="185">
        <v>585.37</v>
      </c>
      <c r="BX6" s="185">
        <v>212.23</v>
      </c>
      <c r="BY6" s="185">
        <v>240.84</v>
      </c>
      <c r="BZ6" s="185">
        <v>1097.02</v>
      </c>
      <c r="CA6" s="185">
        <v>6225.92</v>
      </c>
      <c r="CB6" s="191">
        <v>3423.9772314876327</v>
      </c>
      <c r="CC6" s="191">
        <v>325</v>
      </c>
      <c r="CD6" s="191">
        <v>1230.1127893060632</v>
      </c>
      <c r="CE6" s="191">
        <v>622</v>
      </c>
      <c r="CF6" s="191">
        <v>432.9</v>
      </c>
      <c r="CG6" s="191">
        <v>351.09</v>
      </c>
      <c r="CH6" s="191">
        <v>440.54</v>
      </c>
      <c r="CI6" s="191">
        <v>462.03938203541611</v>
      </c>
      <c r="CJ6" s="191">
        <v>1130.92</v>
      </c>
      <c r="CK6" s="191">
        <v>1296.3599999999999</v>
      </c>
      <c r="CL6" s="191">
        <v>380.33</v>
      </c>
      <c r="CM6" s="191">
        <v>763.61370000000011</v>
      </c>
      <c r="CN6" s="191">
        <v>1070.0999999999999</v>
      </c>
      <c r="CO6" s="191">
        <v>440.54</v>
      </c>
      <c r="CP6" s="191">
        <v>985.28599999999994</v>
      </c>
      <c r="CQ6" s="191">
        <v>178.69569999999999</v>
      </c>
      <c r="CR6" s="191">
        <v>326.02999999999997</v>
      </c>
      <c r="CS6" s="191">
        <v>386.72262000000001</v>
      </c>
      <c r="CT6" s="185">
        <v>2682.1111833727605</v>
      </c>
      <c r="CU6" s="185">
        <v>1243.8997302708833</v>
      </c>
      <c r="CV6" s="185">
        <v>865.7917016456538</v>
      </c>
      <c r="CW6" s="185">
        <v>378.33959433285975</v>
      </c>
      <c r="CX6" s="185">
        <v>498.44258168884102</v>
      </c>
      <c r="CY6" s="185">
        <v>195.39546045375846</v>
      </c>
      <c r="CZ6" s="185">
        <v>334.06725984656669</v>
      </c>
      <c r="DA6" s="185">
        <v>326.77163737313191</v>
      </c>
      <c r="DB6" s="185">
        <v>1011.5431</v>
      </c>
      <c r="DC6" s="185">
        <v>1010.5953076633065</v>
      </c>
      <c r="DD6" s="185">
        <v>1750.7</v>
      </c>
      <c r="DE6" s="185">
        <v>491.67006635996034</v>
      </c>
      <c r="DF6" s="185">
        <v>1193.6941752316932</v>
      </c>
      <c r="DG6" s="185">
        <v>613.17842510294054</v>
      </c>
      <c r="DH6" s="13"/>
    </row>
    <row r="7" spans="1:112" ht="15.6">
      <c r="A7" s="143">
        <v>2014</v>
      </c>
      <c r="B7" s="185">
        <v>10639.86</v>
      </c>
      <c r="C7" s="185">
        <v>3623.7282</v>
      </c>
      <c r="D7" s="185">
        <v>3650.6233999999999</v>
      </c>
      <c r="E7" s="185">
        <v>2408.4632999999999</v>
      </c>
      <c r="F7" s="185">
        <v>1667.76</v>
      </c>
      <c r="G7" s="185">
        <v>8283.5454000000009</v>
      </c>
      <c r="H7" s="185">
        <v>1501.6539</v>
      </c>
      <c r="I7" s="185">
        <v>772.05640000000005</v>
      </c>
      <c r="J7" s="185">
        <v>1189.72</v>
      </c>
      <c r="K7" s="185">
        <v>969.67259999999999</v>
      </c>
      <c r="L7" s="185">
        <v>1417.4594</v>
      </c>
      <c r="M7" s="185">
        <v>2056.9832000000001</v>
      </c>
      <c r="N7" s="185">
        <v>950.70140000000004</v>
      </c>
      <c r="O7" s="185">
        <v>955.17</v>
      </c>
      <c r="P7" s="185">
        <v>4330.3372960072429</v>
      </c>
      <c r="Q7" s="185">
        <v>3579.6770115941936</v>
      </c>
      <c r="R7" s="185">
        <v>697.2346</v>
      </c>
      <c r="S7" s="185">
        <v>1337.7112</v>
      </c>
      <c r="T7" s="185">
        <v>707.35</v>
      </c>
      <c r="U7" s="185">
        <v>1091.3286000000001</v>
      </c>
      <c r="V7" s="185">
        <v>1509.0535155863506</v>
      </c>
      <c r="W7" s="185">
        <v>702.5009</v>
      </c>
      <c r="X7" s="185">
        <v>254.1514</v>
      </c>
      <c r="Y7" s="185">
        <v>1214.08</v>
      </c>
      <c r="Z7" s="185">
        <v>494.71573936099509</v>
      </c>
      <c r="AA7" s="185">
        <v>2035.05</v>
      </c>
      <c r="AB7" s="185">
        <v>405.15954878517209</v>
      </c>
      <c r="AC7" s="185">
        <v>385.75</v>
      </c>
      <c r="AD7" s="185">
        <v>608.31001550201711</v>
      </c>
      <c r="AE7" s="185">
        <v>530.83000000000004</v>
      </c>
      <c r="AF7" s="185">
        <v>467.7355</v>
      </c>
      <c r="AG7" s="185">
        <v>1336.4508000000001</v>
      </c>
      <c r="AH7" s="185">
        <v>657.21</v>
      </c>
      <c r="AI7" s="185">
        <v>558.72</v>
      </c>
      <c r="AJ7" s="185">
        <v>1809.12</v>
      </c>
      <c r="AK7" s="185">
        <v>1130.8800000000001</v>
      </c>
      <c r="AL7" s="185">
        <v>575.25</v>
      </c>
      <c r="AM7" s="185">
        <v>382.04917643924307</v>
      </c>
      <c r="AN7" s="185">
        <v>459.19</v>
      </c>
      <c r="AO7" s="185">
        <v>498.8</v>
      </c>
      <c r="AP7" s="185">
        <v>186.07</v>
      </c>
      <c r="AQ7" s="185">
        <v>1301.18</v>
      </c>
      <c r="AR7" s="185">
        <v>365.81</v>
      </c>
      <c r="AS7" s="185">
        <v>895.7</v>
      </c>
      <c r="AT7" s="185">
        <v>1094.1500000000001</v>
      </c>
      <c r="AU7" s="185">
        <v>959.82</v>
      </c>
      <c r="AV7" s="185">
        <v>236.21</v>
      </c>
      <c r="AW7" s="185">
        <v>743.93</v>
      </c>
      <c r="AX7" s="185">
        <v>419.45</v>
      </c>
      <c r="AY7" s="185">
        <v>902.81</v>
      </c>
      <c r="AZ7" s="185">
        <v>412</v>
      </c>
      <c r="BA7" s="185">
        <v>642.42999999999995</v>
      </c>
      <c r="BB7" s="185">
        <v>5191.93</v>
      </c>
      <c r="BC7" s="143">
        <v>880.84</v>
      </c>
      <c r="BD7" s="185">
        <v>215</v>
      </c>
      <c r="BE7" s="185">
        <v>1510.6097</v>
      </c>
      <c r="BF7" s="143">
        <v>774.91420000000005</v>
      </c>
      <c r="BG7" s="143">
        <v>468.64210000000003</v>
      </c>
      <c r="BH7" s="143">
        <v>1288.43</v>
      </c>
      <c r="BI7" s="143">
        <v>541.80840000000001</v>
      </c>
      <c r="BJ7" s="143">
        <v>924.5</v>
      </c>
      <c r="BK7" s="143">
        <v>303.839</v>
      </c>
      <c r="BL7" s="188">
        <f>964.25/28200*13766.37</f>
        <v>470.71710186170219</v>
      </c>
      <c r="BM7" s="143">
        <v>346.91</v>
      </c>
      <c r="BN7" s="185">
        <v>519.19000000000005</v>
      </c>
      <c r="BO7" s="185">
        <v>420.09</v>
      </c>
      <c r="BP7" s="185">
        <v>637.29</v>
      </c>
      <c r="BQ7" s="185">
        <v>505.61</v>
      </c>
      <c r="BR7" s="185">
        <v>309.08999999999997</v>
      </c>
      <c r="BS7" s="185">
        <v>1000.57</v>
      </c>
      <c r="BT7" s="185">
        <v>517.95000000000005</v>
      </c>
      <c r="BU7" s="185">
        <v>40.99</v>
      </c>
      <c r="BV7" s="185">
        <v>362.14</v>
      </c>
      <c r="BW7" s="185">
        <v>581.26</v>
      </c>
      <c r="BX7" s="185">
        <v>194.16</v>
      </c>
      <c r="BY7" s="185">
        <v>214.04</v>
      </c>
      <c r="BZ7" s="185">
        <v>1124.56</v>
      </c>
      <c r="CA7" s="185">
        <v>6603.61</v>
      </c>
      <c r="CB7" s="191">
        <v>3677.5994071421019</v>
      </c>
      <c r="CC7" s="191">
        <v>254</v>
      </c>
      <c r="CD7" s="191">
        <v>1184.1224431049554</v>
      </c>
      <c r="CE7" s="191">
        <v>660.37933442274266</v>
      </c>
      <c r="CF7" s="191">
        <v>427.5</v>
      </c>
      <c r="CG7" s="191">
        <v>341</v>
      </c>
      <c r="CH7" s="191">
        <v>444.90936759619422</v>
      </c>
      <c r="CI7" s="191">
        <v>498.09380523958998</v>
      </c>
      <c r="CJ7" s="191">
        <v>1072.0842857142925</v>
      </c>
      <c r="CK7" s="191">
        <v>1171.71</v>
      </c>
      <c r="CL7" s="191">
        <v>348.52</v>
      </c>
      <c r="CM7" s="191">
        <v>783.33929999999998</v>
      </c>
      <c r="CN7" s="191">
        <v>1019.83</v>
      </c>
      <c r="CO7" s="191">
        <v>248.62</v>
      </c>
      <c r="CP7" s="191">
        <v>1006.2469199999999</v>
      </c>
      <c r="CQ7" s="191">
        <v>180.47540000000001</v>
      </c>
      <c r="CR7" s="191">
        <v>337.1</v>
      </c>
      <c r="CS7" s="191">
        <v>388.31607000000002</v>
      </c>
      <c r="CT7" s="185">
        <v>2764.5383015315151</v>
      </c>
      <c r="CU7" s="185">
        <v>1418.71</v>
      </c>
      <c r="CV7" s="185">
        <v>882.10086437196662</v>
      </c>
      <c r="CW7" s="185">
        <v>402.238083500644</v>
      </c>
      <c r="CX7" s="185">
        <v>498.48940240027315</v>
      </c>
      <c r="CY7" s="185">
        <v>200.79255282117583</v>
      </c>
      <c r="CZ7" s="185">
        <v>355.11720582935345</v>
      </c>
      <c r="DA7" s="185">
        <v>346.30907804874442</v>
      </c>
      <c r="DB7" s="185">
        <v>893.90520000000004</v>
      </c>
      <c r="DC7" s="185">
        <v>1088.502166481014</v>
      </c>
      <c r="DD7" s="185">
        <v>1655</v>
      </c>
      <c r="DE7" s="185">
        <v>542.88879834675902</v>
      </c>
      <c r="DF7" s="185">
        <v>1322.3036589351996</v>
      </c>
      <c r="DG7" s="185">
        <v>676.16306071058398</v>
      </c>
      <c r="DH7" s="13"/>
    </row>
    <row r="8" spans="1:112" ht="15.6">
      <c r="A8" s="143">
        <v>2015</v>
      </c>
      <c r="B8" s="185">
        <v>10930.53</v>
      </c>
      <c r="C8" s="185">
        <v>3670.9468999999999</v>
      </c>
      <c r="D8" s="185">
        <v>3520.6053000000002</v>
      </c>
      <c r="E8" s="185">
        <v>2352.9108000000001</v>
      </c>
      <c r="F8" s="185">
        <v>1709.43</v>
      </c>
      <c r="G8" s="185">
        <v>8222.2837</v>
      </c>
      <c r="H8" s="185">
        <v>1502.61</v>
      </c>
      <c r="I8" s="185">
        <v>867.15150000000006</v>
      </c>
      <c r="J8" s="185">
        <v>1190.8599999999999</v>
      </c>
      <c r="K8" s="185">
        <v>982.77</v>
      </c>
      <c r="L8" s="185">
        <v>1360.6677999999999</v>
      </c>
      <c r="M8" s="185">
        <v>1945.5690999999999</v>
      </c>
      <c r="N8" s="185">
        <v>1192.933023</v>
      </c>
      <c r="O8" s="185">
        <v>965.36</v>
      </c>
      <c r="P8" s="185">
        <v>4529.8769528718112</v>
      </c>
      <c r="Q8" s="185">
        <v>3607.4239721134545</v>
      </c>
      <c r="R8" s="185">
        <v>751.36980000000005</v>
      </c>
      <c r="S8" s="185">
        <v>1314.3262</v>
      </c>
      <c r="T8" s="185">
        <v>731.77</v>
      </c>
      <c r="U8" s="185">
        <v>1142.6452999999999</v>
      </c>
      <c r="V8" s="185">
        <v>1533.5183595003371</v>
      </c>
      <c r="W8" s="185">
        <v>690.20360000000005</v>
      </c>
      <c r="X8" s="185">
        <v>315.91460000000001</v>
      </c>
      <c r="Y8" s="185">
        <v>1245.45</v>
      </c>
      <c r="Z8" s="185">
        <v>497.2799516959289</v>
      </c>
      <c r="AA8" s="185">
        <v>2103.1999999999998</v>
      </c>
      <c r="AB8" s="185">
        <v>616.05999999999995</v>
      </c>
      <c r="AC8" s="185">
        <v>397.19</v>
      </c>
      <c r="AD8" s="185">
        <v>637.88242953559154</v>
      </c>
      <c r="AE8" s="185">
        <v>544.91</v>
      </c>
      <c r="AF8" s="185">
        <v>482.38060000000002</v>
      </c>
      <c r="AG8" s="185">
        <v>1271.44</v>
      </c>
      <c r="AH8" s="185">
        <v>672.91</v>
      </c>
      <c r="AI8" s="185">
        <v>514.79</v>
      </c>
      <c r="AJ8" s="185">
        <v>1845.13</v>
      </c>
      <c r="AK8" s="185">
        <v>1158.92</v>
      </c>
      <c r="AL8" s="185">
        <v>584.45000000000005</v>
      </c>
      <c r="AM8" s="185">
        <v>372.13636740606216</v>
      </c>
      <c r="AN8" s="185">
        <v>460.6</v>
      </c>
      <c r="AO8" s="185">
        <v>562.4</v>
      </c>
      <c r="AP8" s="185">
        <v>176.92</v>
      </c>
      <c r="AQ8" s="185">
        <v>1377.84</v>
      </c>
      <c r="AR8" s="185">
        <v>389.51</v>
      </c>
      <c r="AS8" s="185">
        <v>899.26</v>
      </c>
      <c r="AT8" s="185">
        <v>1163.7</v>
      </c>
      <c r="AU8" s="185">
        <v>953.17</v>
      </c>
      <c r="AV8" s="185">
        <v>244.6</v>
      </c>
      <c r="AW8" s="185">
        <v>792.07</v>
      </c>
      <c r="AX8" s="185">
        <v>444.45</v>
      </c>
      <c r="AY8" s="185">
        <v>966.54</v>
      </c>
      <c r="AZ8" s="185">
        <v>432.79</v>
      </c>
      <c r="BA8" s="185">
        <v>680.29</v>
      </c>
      <c r="BB8" s="185">
        <v>5105.13</v>
      </c>
      <c r="BC8" s="143">
        <v>804.72</v>
      </c>
      <c r="BD8" s="185">
        <v>197.89500000000001</v>
      </c>
      <c r="BE8" s="185">
        <v>1489.9848999999999</v>
      </c>
      <c r="BF8" s="143">
        <v>773.78210000000001</v>
      </c>
      <c r="BG8" s="143">
        <v>476.14260000000002</v>
      </c>
      <c r="BH8" s="143">
        <v>1343.49</v>
      </c>
      <c r="BI8" s="143">
        <v>557.78179999999998</v>
      </c>
      <c r="BJ8" s="143">
        <v>732.46</v>
      </c>
      <c r="BK8" s="143">
        <v>299.0043</v>
      </c>
      <c r="BL8" s="188">
        <f>1030.07/30300*13827.77</f>
        <v>470.08485293399337</v>
      </c>
      <c r="BM8" s="143">
        <v>351.59</v>
      </c>
      <c r="BN8" s="185">
        <v>499.91</v>
      </c>
      <c r="BO8" s="185">
        <v>350.22</v>
      </c>
      <c r="BP8" s="185">
        <v>622.22</v>
      </c>
      <c r="BQ8" s="185">
        <v>413.87</v>
      </c>
      <c r="BR8" s="185">
        <v>295.92</v>
      </c>
      <c r="BS8" s="185">
        <v>961.42</v>
      </c>
      <c r="BT8" s="185">
        <v>477.85</v>
      </c>
      <c r="BU8" s="185">
        <v>40.880000000000003</v>
      </c>
      <c r="BV8" s="185">
        <v>342.21</v>
      </c>
      <c r="BW8" s="185">
        <v>522.54</v>
      </c>
      <c r="BX8" s="185">
        <v>180.94</v>
      </c>
      <c r="BY8" s="185">
        <v>198.83</v>
      </c>
      <c r="BZ8" s="185">
        <v>1072.44</v>
      </c>
      <c r="CA8" s="185">
        <v>6924.77</v>
      </c>
      <c r="CB8" s="191">
        <v>3638.5047030011001</v>
      </c>
      <c r="CC8" s="191">
        <v>218.44</v>
      </c>
      <c r="CD8" s="191">
        <v>1105.283368812658</v>
      </c>
      <c r="CE8" s="191">
        <v>657.59772138220114</v>
      </c>
      <c r="CF8" s="191">
        <v>403.4</v>
      </c>
      <c r="CG8" s="191">
        <v>360.04</v>
      </c>
      <c r="CH8" s="191">
        <v>466.41064233153656</v>
      </c>
      <c r="CI8" s="191">
        <v>485.19999999999993</v>
      </c>
      <c r="CJ8" s="191">
        <v>1077.06</v>
      </c>
      <c r="CK8" s="191">
        <v>1178.8499999999999</v>
      </c>
      <c r="CL8" s="191">
        <v>356.27</v>
      </c>
      <c r="CM8" s="191">
        <v>738.17589999999996</v>
      </c>
      <c r="CN8" s="191">
        <v>900.05</v>
      </c>
      <c r="CO8" s="191">
        <v>484.61</v>
      </c>
      <c r="CP8" s="191">
        <v>1016.72064</v>
      </c>
      <c r="CQ8" s="191">
        <v>185.62049999999999</v>
      </c>
      <c r="CR8" s="191">
        <v>293</v>
      </c>
      <c r="CS8" s="191">
        <v>300.12624</v>
      </c>
      <c r="CT8" s="185">
        <v>2765.0584336163106</v>
      </c>
      <c r="CU8" s="185">
        <v>1274.72</v>
      </c>
      <c r="CV8" s="185">
        <v>867.22797742145315</v>
      </c>
      <c r="CW8" s="185">
        <v>415.92972097039006</v>
      </c>
      <c r="CX8" s="185">
        <v>493.62561842783526</v>
      </c>
      <c r="CY8" s="185">
        <v>201.81105529925321</v>
      </c>
      <c r="CZ8" s="185">
        <v>358.18134917430069</v>
      </c>
      <c r="DA8" s="185">
        <v>349.89595347833762</v>
      </c>
      <c r="DB8" s="185">
        <v>804.26070000000004</v>
      </c>
      <c r="DC8" s="185">
        <v>1133.567248761977</v>
      </c>
      <c r="DD8" s="185">
        <v>1661</v>
      </c>
      <c r="DE8" s="185">
        <v>590.25568076083857</v>
      </c>
      <c r="DF8" s="185">
        <v>1379.2074624324068</v>
      </c>
      <c r="DG8" s="185">
        <v>727.55824457831329</v>
      </c>
      <c r="DH8" s="13"/>
    </row>
    <row r="9" spans="1:112" ht="15.6">
      <c r="A9" s="143">
        <v>2016</v>
      </c>
      <c r="B9" s="185">
        <v>11241.73</v>
      </c>
      <c r="C9" s="185">
        <v>3822.2105000000001</v>
      </c>
      <c r="D9" s="185">
        <v>3771.7233999999999</v>
      </c>
      <c r="E9" s="185">
        <v>2348.2377999999999</v>
      </c>
      <c r="F9" s="185">
        <v>1752.72</v>
      </c>
      <c r="G9" s="185">
        <v>8485.0372000000007</v>
      </c>
      <c r="H9" s="185">
        <v>1563.55</v>
      </c>
      <c r="I9" s="185">
        <v>919.89089999999999</v>
      </c>
      <c r="J9" s="185">
        <v>1222.8900000000001</v>
      </c>
      <c r="K9" s="185">
        <v>890.63610000000006</v>
      </c>
      <c r="L9" s="185">
        <v>1444.2835</v>
      </c>
      <c r="M9" s="185">
        <v>2090.8679000000002</v>
      </c>
      <c r="N9" s="185">
        <v>1579.432826</v>
      </c>
      <c r="O9" s="185">
        <v>853</v>
      </c>
      <c r="P9" s="185">
        <v>4854.451835906516</v>
      </c>
      <c r="Q9" s="185">
        <v>3727.1690768450694</v>
      </c>
      <c r="R9" s="185">
        <v>798.33540000000005</v>
      </c>
      <c r="S9" s="185">
        <v>1359.6287</v>
      </c>
      <c r="T9" s="185">
        <v>754.63</v>
      </c>
      <c r="U9" s="185">
        <v>1129.8681999999999</v>
      </c>
      <c r="V9" s="185">
        <v>1581.1213065380227</v>
      </c>
      <c r="W9" s="185">
        <v>674.77340000000004</v>
      </c>
      <c r="X9" s="185">
        <v>319.68770000000001</v>
      </c>
      <c r="Y9" s="185">
        <v>1364.19</v>
      </c>
      <c r="Z9" s="185">
        <v>519.28559217370616</v>
      </c>
      <c r="AA9" s="185">
        <v>2155.8200000000002</v>
      </c>
      <c r="AB9" s="185">
        <v>589.25</v>
      </c>
      <c r="AC9" s="185">
        <v>409.32</v>
      </c>
      <c r="AD9" s="185">
        <v>650.68204213215131</v>
      </c>
      <c r="AE9" s="185">
        <v>558.86</v>
      </c>
      <c r="AF9" s="185">
        <v>480.95350000000002</v>
      </c>
      <c r="AG9" s="185">
        <v>1321.19</v>
      </c>
      <c r="AH9" s="185">
        <v>691.42</v>
      </c>
      <c r="AI9" s="185">
        <v>535.29</v>
      </c>
      <c r="AJ9" s="185">
        <v>1922.94</v>
      </c>
      <c r="AK9" s="185">
        <v>1218.3</v>
      </c>
      <c r="AL9" s="185">
        <v>600.48</v>
      </c>
      <c r="AM9" s="185">
        <v>460.76059300128856</v>
      </c>
      <c r="AN9" s="185">
        <v>480.42</v>
      </c>
      <c r="AO9" s="185">
        <v>631.5</v>
      </c>
      <c r="AP9" s="185">
        <v>186.43</v>
      </c>
      <c r="AQ9" s="185">
        <v>1453.93</v>
      </c>
      <c r="AR9" s="185">
        <v>407.13</v>
      </c>
      <c r="AS9" s="185">
        <v>890.63</v>
      </c>
      <c r="AT9" s="185">
        <v>1252.8</v>
      </c>
      <c r="AU9" s="185">
        <v>943.95</v>
      </c>
      <c r="AV9" s="185">
        <v>251.4</v>
      </c>
      <c r="AW9" s="185">
        <v>916.1</v>
      </c>
      <c r="AX9" s="185">
        <v>479.96</v>
      </c>
      <c r="AY9" s="185">
        <v>1103.3800000000001</v>
      </c>
      <c r="AZ9" s="185">
        <v>461.5</v>
      </c>
      <c r="BA9" s="185">
        <v>722.72</v>
      </c>
      <c r="BB9" s="185">
        <v>4860.1499999999996</v>
      </c>
      <c r="BC9" s="143">
        <v>824.56</v>
      </c>
      <c r="BD9" s="185">
        <v>181.30090000000001</v>
      </c>
      <c r="BE9" s="185">
        <v>1446.4073000000001</v>
      </c>
      <c r="BF9" s="143">
        <v>775.88900000000001</v>
      </c>
      <c r="BG9" s="143">
        <v>486.1558</v>
      </c>
      <c r="BH9" s="143">
        <v>1323.23</v>
      </c>
      <c r="BI9" s="143">
        <v>561.22439999999995</v>
      </c>
      <c r="BJ9" s="143">
        <v>753.93</v>
      </c>
      <c r="BK9" s="143">
        <v>277.05849999999998</v>
      </c>
      <c r="BL9" s="188">
        <f>1107.93/33400*13954.63</f>
        <v>462.89680287125748</v>
      </c>
      <c r="BM9" s="143">
        <v>342.91</v>
      </c>
      <c r="BN9" s="185">
        <v>475.83</v>
      </c>
      <c r="BO9" s="185">
        <v>369.88</v>
      </c>
      <c r="BP9" s="185">
        <v>623.75</v>
      </c>
      <c r="BQ9" s="185">
        <v>391.9</v>
      </c>
      <c r="BR9" s="185">
        <v>271.5</v>
      </c>
      <c r="BS9" s="185">
        <v>963.82</v>
      </c>
      <c r="BT9" s="185">
        <v>398.7</v>
      </c>
      <c r="BU9" s="185">
        <v>38.9</v>
      </c>
      <c r="BV9" s="185">
        <v>335.29</v>
      </c>
      <c r="BW9" s="185">
        <v>497.73</v>
      </c>
      <c r="BX9" s="185">
        <v>159.43</v>
      </c>
      <c r="BY9" s="185">
        <v>183.5</v>
      </c>
      <c r="BZ9" s="185">
        <v>1044.19</v>
      </c>
      <c r="CA9" s="185">
        <v>7099.71</v>
      </c>
      <c r="CB9" s="191">
        <v>3944.2331797737211</v>
      </c>
      <c r="CC9" s="191">
        <v>634</v>
      </c>
      <c r="CD9" s="191">
        <v>1067.91325043334</v>
      </c>
      <c r="CE9" s="191">
        <v>692.27336198315652</v>
      </c>
      <c r="CF9" s="191">
        <v>377.9</v>
      </c>
      <c r="CG9" s="191">
        <v>979.38</v>
      </c>
      <c r="CH9" s="191">
        <v>473.77374908876089</v>
      </c>
      <c r="CI9" s="191">
        <v>472.63793946749905</v>
      </c>
      <c r="CJ9" s="191">
        <v>1029.33</v>
      </c>
      <c r="CK9" s="191">
        <v>1178.55</v>
      </c>
      <c r="CL9" s="191">
        <v>371.73</v>
      </c>
      <c r="CM9" s="191">
        <v>677.99980000000005</v>
      </c>
      <c r="CN9" s="191">
        <v>934.49</v>
      </c>
      <c r="CO9" s="191">
        <v>550.91999999999996</v>
      </c>
      <c r="CP9" s="191">
        <v>978.05045999999993</v>
      </c>
      <c r="CQ9" s="191">
        <v>196.97730000000001</v>
      </c>
      <c r="CR9" s="191">
        <v>317.16000000000003</v>
      </c>
      <c r="CS9" s="191">
        <v>309.04320000000001</v>
      </c>
      <c r="CT9" s="185">
        <v>2817.6701738652332</v>
      </c>
      <c r="CU9" s="185">
        <v>1340.97</v>
      </c>
      <c r="CV9" s="185">
        <v>859.62241205269549</v>
      </c>
      <c r="CW9" s="185">
        <v>434.94601950591033</v>
      </c>
      <c r="CX9" s="185">
        <v>501.62114301513856</v>
      </c>
      <c r="CY9" s="185">
        <v>202.66534730598659</v>
      </c>
      <c r="CZ9" s="185">
        <v>371.88622719790436</v>
      </c>
      <c r="DA9" s="185">
        <v>360.93028097605463</v>
      </c>
      <c r="DB9" s="185">
        <v>835.11980000000005</v>
      </c>
      <c r="DC9" s="185">
        <v>1139.3045940800603</v>
      </c>
      <c r="DD9" s="185">
        <v>1706.5</v>
      </c>
      <c r="DE9" s="185">
        <v>608.24486340720887</v>
      </c>
      <c r="DF9" s="185">
        <v>1409.9642353729325</v>
      </c>
      <c r="DG9" s="185">
        <v>743.2061033636212</v>
      </c>
      <c r="DH9" s="13"/>
    </row>
    <row r="10" spans="1:112" ht="15.6">
      <c r="A10" s="143">
        <v>2017</v>
      </c>
      <c r="B10" s="185">
        <v>11381.85</v>
      </c>
      <c r="C10" s="185">
        <v>3784.3825000000002</v>
      </c>
      <c r="D10" s="185">
        <v>3859.1408999999999</v>
      </c>
      <c r="E10" s="185">
        <v>2277.4016000000001</v>
      </c>
      <c r="F10" s="185">
        <v>1827.98</v>
      </c>
      <c r="G10" s="185">
        <v>8507.8228999999992</v>
      </c>
      <c r="H10" s="185">
        <v>1480.3</v>
      </c>
      <c r="I10" s="185">
        <v>937.16300000000001</v>
      </c>
      <c r="J10" s="185">
        <v>1259.46</v>
      </c>
      <c r="K10" s="185">
        <v>970.46780000000001</v>
      </c>
      <c r="L10" s="185">
        <v>1505.6578</v>
      </c>
      <c r="M10" s="185">
        <v>2030.9051999999999</v>
      </c>
      <c r="N10" s="185">
        <v>1444.9656769999999</v>
      </c>
      <c r="O10" s="185">
        <v>823.45</v>
      </c>
      <c r="P10" s="185">
        <v>5057.8808333319021</v>
      </c>
      <c r="Q10" s="185">
        <v>3949.7377393411421</v>
      </c>
      <c r="R10" s="185">
        <v>847.19920000000002</v>
      </c>
      <c r="S10" s="185">
        <v>1423.2528</v>
      </c>
      <c r="T10" s="185">
        <v>758.68</v>
      </c>
      <c r="U10" s="185">
        <v>1154.3960999999999</v>
      </c>
      <c r="V10" s="185">
        <v>1544.4977635152707</v>
      </c>
      <c r="W10" s="185">
        <v>698.39089999999999</v>
      </c>
      <c r="X10" s="185">
        <v>331.69209999999998</v>
      </c>
      <c r="Y10" s="185">
        <v>1457.53</v>
      </c>
      <c r="Z10" s="185">
        <v>502.00932862598091</v>
      </c>
      <c r="AA10" s="185">
        <v>2216.6</v>
      </c>
      <c r="AB10" s="185">
        <v>608.08000000000004</v>
      </c>
      <c r="AC10" s="185">
        <v>423.16</v>
      </c>
      <c r="AD10" s="185">
        <v>643.31937421612315</v>
      </c>
      <c r="AE10" s="185">
        <v>574.22</v>
      </c>
      <c r="AF10" s="185">
        <v>468.74900000000002</v>
      </c>
      <c r="AG10" s="185">
        <v>1331.03</v>
      </c>
      <c r="AH10" s="185">
        <v>712.89</v>
      </c>
      <c r="AI10" s="185">
        <v>538.21</v>
      </c>
      <c r="AJ10" s="185">
        <v>1968.58</v>
      </c>
      <c r="AK10" s="185">
        <v>1220.06</v>
      </c>
      <c r="AL10" s="185">
        <v>614</v>
      </c>
      <c r="AM10" s="185">
        <v>492.25590358205989</v>
      </c>
      <c r="AN10" s="185">
        <v>489.11</v>
      </c>
      <c r="AO10" s="185">
        <v>730.6</v>
      </c>
      <c r="AP10" s="185">
        <v>193.1</v>
      </c>
      <c r="AQ10" s="185">
        <v>1515.32</v>
      </c>
      <c r="AR10" s="185">
        <v>411.8</v>
      </c>
      <c r="AS10" s="185">
        <v>910.89</v>
      </c>
      <c r="AT10" s="185">
        <v>1275.3499999999999</v>
      </c>
      <c r="AU10" s="185">
        <v>967.38</v>
      </c>
      <c r="AV10" s="185">
        <v>260.79000000000002</v>
      </c>
      <c r="AW10" s="185">
        <v>958.1</v>
      </c>
      <c r="AX10" s="185">
        <v>489.97</v>
      </c>
      <c r="AY10" s="185">
        <v>1129.2</v>
      </c>
      <c r="AZ10" s="185">
        <v>481.44</v>
      </c>
      <c r="BA10" s="185">
        <v>753.44</v>
      </c>
      <c r="BB10" s="185">
        <v>5233.6899999999996</v>
      </c>
      <c r="BC10" s="143">
        <v>768.87</v>
      </c>
      <c r="BD10" s="185">
        <v>170.4143</v>
      </c>
      <c r="BE10" s="185">
        <v>1189.77</v>
      </c>
      <c r="BF10" s="143">
        <v>722.76760000000002</v>
      </c>
      <c r="BG10" s="143">
        <v>471.41579999999999</v>
      </c>
      <c r="BH10" s="143">
        <v>1393.41</v>
      </c>
      <c r="BI10" s="143">
        <v>589.94110000000001</v>
      </c>
      <c r="BJ10" s="143">
        <v>772.97</v>
      </c>
      <c r="BK10" s="143">
        <v>271.88869999999997</v>
      </c>
      <c r="BL10" s="188">
        <f>1234.86/37200*14159.66</f>
        <v>470.03219751612903</v>
      </c>
      <c r="BM10" s="143">
        <v>350.73</v>
      </c>
      <c r="BN10" s="185">
        <v>487.71</v>
      </c>
      <c r="BO10" s="185">
        <v>413.69</v>
      </c>
      <c r="BP10" s="185">
        <v>647.32000000000005</v>
      </c>
      <c r="BQ10" s="185">
        <v>390.16</v>
      </c>
      <c r="BR10" s="185">
        <v>279.25</v>
      </c>
      <c r="BS10" s="185">
        <v>932.66</v>
      </c>
      <c r="BT10" s="185">
        <v>428.18</v>
      </c>
      <c r="BU10" s="185">
        <v>30.4</v>
      </c>
      <c r="BV10" s="185">
        <v>360.27</v>
      </c>
      <c r="BW10" s="185">
        <v>482.28</v>
      </c>
      <c r="BX10" s="185">
        <v>168.42</v>
      </c>
      <c r="BY10" s="185">
        <v>177.45</v>
      </c>
      <c r="BZ10" s="185">
        <v>1043.77</v>
      </c>
      <c r="CA10" s="185">
        <v>7251.59</v>
      </c>
      <c r="CB10" s="191">
        <v>4479.0706970391966</v>
      </c>
      <c r="CC10" s="191">
        <v>655.81</v>
      </c>
      <c r="CD10" s="191">
        <v>1057.9822157055969</v>
      </c>
      <c r="CE10" s="191">
        <v>755.44605064933546</v>
      </c>
      <c r="CF10" s="191">
        <v>338.1</v>
      </c>
      <c r="CG10" s="191">
        <v>1008.69</v>
      </c>
      <c r="CH10" s="191">
        <v>521.65231487868118</v>
      </c>
      <c r="CI10" s="191">
        <v>503.68611592210601</v>
      </c>
      <c r="CJ10" s="191">
        <v>1069.6500000000001</v>
      </c>
      <c r="CK10" s="191">
        <v>1064.69</v>
      </c>
      <c r="CL10" s="191">
        <v>377.18</v>
      </c>
      <c r="CM10" s="191">
        <v>735.50080000000003</v>
      </c>
      <c r="CN10" s="191">
        <v>816.77</v>
      </c>
      <c r="CO10" s="191">
        <v>498.92</v>
      </c>
      <c r="CP10" s="191">
        <v>1111.9149</v>
      </c>
      <c r="CQ10" s="191">
        <v>155.86600000000001</v>
      </c>
      <c r="CR10" s="191">
        <v>325.31</v>
      </c>
      <c r="CS10" s="191">
        <v>269.21913999999998</v>
      </c>
      <c r="CT10" s="185">
        <v>2933.4958441415129</v>
      </c>
      <c r="CU10" s="185">
        <v>1440.02</v>
      </c>
      <c r="CV10" s="185">
        <v>854.59342959122728</v>
      </c>
      <c r="CW10" s="185">
        <v>454.53712946978101</v>
      </c>
      <c r="CX10" s="185">
        <v>502.71089818902482</v>
      </c>
      <c r="CY10" s="185">
        <v>205.00966510566403</v>
      </c>
      <c r="CZ10" s="185">
        <v>377.18565667593589</v>
      </c>
      <c r="DA10" s="185">
        <v>364.78772918501147</v>
      </c>
      <c r="DB10" s="185">
        <v>751.3338</v>
      </c>
      <c r="DC10" s="185">
        <v>1057.7705044019224</v>
      </c>
      <c r="DD10" s="185">
        <v>1761.7</v>
      </c>
      <c r="DE10" s="185">
        <v>580.70240948092749</v>
      </c>
      <c r="DF10" s="185">
        <v>1332.6861953544985</v>
      </c>
      <c r="DG10" s="185">
        <v>701.84188477827217</v>
      </c>
      <c r="DH10" s="13"/>
    </row>
    <row r="11" spans="1:112" ht="15.6">
      <c r="A11" s="143">
        <v>2018</v>
      </c>
      <c r="B11" s="185">
        <v>11453.73</v>
      </c>
      <c r="C11" s="185">
        <v>3826.9742000000001</v>
      </c>
      <c r="D11" s="185">
        <v>3994.3620999999998</v>
      </c>
      <c r="E11" s="185">
        <v>1827.1652999999999</v>
      </c>
      <c r="F11" s="185">
        <v>1771.52</v>
      </c>
      <c r="G11" s="185">
        <v>8703.6517000000003</v>
      </c>
      <c r="H11" s="185">
        <v>1360.4</v>
      </c>
      <c r="I11" s="185">
        <v>916.88580000000002</v>
      </c>
      <c r="J11" s="185">
        <v>1254.42</v>
      </c>
      <c r="K11" s="185">
        <v>1074.2209</v>
      </c>
      <c r="L11" s="185">
        <v>1623.8046999999999</v>
      </c>
      <c r="M11" s="185">
        <v>1761.1543999999999</v>
      </c>
      <c r="N11" s="185">
        <v>1464.8714</v>
      </c>
      <c r="O11" s="185">
        <v>878.15</v>
      </c>
      <c r="P11" s="185">
        <v>5048.1128548877959</v>
      </c>
      <c r="Q11" s="185">
        <v>4015.3743764546703</v>
      </c>
      <c r="R11" s="185">
        <v>866.08050000000003</v>
      </c>
      <c r="S11" s="185">
        <v>1490.2234000000001</v>
      </c>
      <c r="T11" s="185">
        <v>810.52</v>
      </c>
      <c r="U11" s="185">
        <v>1138.9164000000001</v>
      </c>
      <c r="V11" s="185">
        <v>1532.1780993620314</v>
      </c>
      <c r="W11" s="185">
        <v>733.20309999999995</v>
      </c>
      <c r="X11" s="185">
        <v>331.68470000000002</v>
      </c>
      <c r="Y11" s="185">
        <v>1512.49</v>
      </c>
      <c r="Z11" s="185">
        <v>521.16169820650168</v>
      </c>
      <c r="AA11" s="185">
        <v>2309.7800000000002</v>
      </c>
      <c r="AB11" s="185">
        <v>611.4</v>
      </c>
      <c r="AC11" s="185">
        <v>439.01</v>
      </c>
      <c r="AD11" s="185">
        <v>687.12384150262358</v>
      </c>
      <c r="AE11" s="185">
        <v>588.21</v>
      </c>
      <c r="AF11" s="185">
        <v>464.10469999999998</v>
      </c>
      <c r="AG11" s="185">
        <v>1329.11</v>
      </c>
      <c r="AH11" s="185">
        <v>730.68</v>
      </c>
      <c r="AI11" s="185">
        <v>558.55999999999995</v>
      </c>
      <c r="AJ11" s="185">
        <v>2002.03</v>
      </c>
      <c r="AK11" s="185">
        <v>1228.05</v>
      </c>
      <c r="AL11" s="185">
        <v>646.16</v>
      </c>
      <c r="AM11" s="185">
        <v>373.16834220254611</v>
      </c>
      <c r="AN11" s="185">
        <v>492.83</v>
      </c>
      <c r="AO11" s="185">
        <v>691.5</v>
      </c>
      <c r="AP11" s="185">
        <v>205.45</v>
      </c>
      <c r="AQ11" s="185">
        <v>1581.33</v>
      </c>
      <c r="AR11" s="185">
        <v>422.07</v>
      </c>
      <c r="AS11" s="185">
        <v>722.63</v>
      </c>
      <c r="AT11" s="185">
        <v>1374.71</v>
      </c>
      <c r="AU11" s="185">
        <v>939.83</v>
      </c>
      <c r="AV11" s="185">
        <v>264.20999999999998</v>
      </c>
      <c r="AW11" s="185">
        <v>1018.92</v>
      </c>
      <c r="AX11" s="185">
        <v>528.54</v>
      </c>
      <c r="AY11" s="185">
        <v>1124.43</v>
      </c>
      <c r="AZ11" s="185">
        <v>504.72</v>
      </c>
      <c r="BA11" s="185">
        <v>794.38</v>
      </c>
      <c r="BB11" s="185">
        <v>5289.77</v>
      </c>
      <c r="BC11" s="143">
        <v>836.94</v>
      </c>
      <c r="BD11" s="185">
        <v>153.97649999999999</v>
      </c>
      <c r="BE11" s="185">
        <v>1210.9481000000001</v>
      </c>
      <c r="BF11" s="143">
        <v>752.30740000000003</v>
      </c>
      <c r="BG11" s="143">
        <v>484.59160000000003</v>
      </c>
      <c r="BH11" s="143">
        <v>1371.61</v>
      </c>
      <c r="BI11" s="143">
        <v>605.01639999999998</v>
      </c>
      <c r="BJ11" s="143">
        <v>538.63279999999997</v>
      </c>
      <c r="BK11" s="143">
        <v>277.72820000000002</v>
      </c>
      <c r="BL11" s="188">
        <f>1362.41736271914/42000*14074.61</f>
        <v>456.5593580357247</v>
      </c>
      <c r="BM11" s="143">
        <v>402.61</v>
      </c>
      <c r="BN11" s="185">
        <v>416.8</v>
      </c>
      <c r="BO11" s="185">
        <v>406.92</v>
      </c>
      <c r="BP11" s="185">
        <v>695.2</v>
      </c>
      <c r="BQ11" s="185">
        <v>399.32</v>
      </c>
      <c r="BR11" s="185">
        <v>283.63</v>
      </c>
      <c r="BS11" s="185">
        <v>984.85</v>
      </c>
      <c r="BT11" s="185">
        <v>467.55</v>
      </c>
      <c r="BU11" s="185">
        <v>24.39</v>
      </c>
      <c r="BV11" s="185">
        <v>361.99</v>
      </c>
      <c r="BW11" s="185">
        <v>477.57</v>
      </c>
      <c r="BX11" s="185">
        <v>183.42</v>
      </c>
      <c r="BY11" s="185">
        <v>166.24</v>
      </c>
      <c r="BZ11" s="185">
        <v>1085.3800000000001</v>
      </c>
      <c r="CA11" s="185">
        <v>7452.72</v>
      </c>
      <c r="CB11" s="191">
        <v>4755.1125473719394</v>
      </c>
      <c r="CC11" s="191">
        <v>540</v>
      </c>
      <c r="CD11" s="191">
        <v>1094.6063254580201</v>
      </c>
      <c r="CE11" s="191">
        <v>403.5</v>
      </c>
      <c r="CF11" s="191">
        <v>339.8</v>
      </c>
      <c r="CG11" s="191">
        <v>1058.22</v>
      </c>
      <c r="CH11" s="191">
        <v>583.39176509766196</v>
      </c>
      <c r="CI11" s="191">
        <v>491.67130441340123</v>
      </c>
      <c r="CJ11" s="191">
        <v>922.6</v>
      </c>
      <c r="CK11" s="191">
        <v>1084.19</v>
      </c>
      <c r="CL11" s="191">
        <v>316.19</v>
      </c>
      <c r="CM11" s="191">
        <v>769.82353920000014</v>
      </c>
      <c r="CN11" s="191">
        <v>742.72</v>
      </c>
      <c r="CO11" s="191">
        <v>470.11</v>
      </c>
      <c r="CP11" s="191">
        <v>1169.0676599999999</v>
      </c>
      <c r="CQ11" s="191">
        <v>174.70939999999999</v>
      </c>
      <c r="CR11" s="191">
        <v>342.54</v>
      </c>
      <c r="CS11" s="191">
        <v>273.23624999999998</v>
      </c>
      <c r="CT11" s="185">
        <v>2890.1462809311784</v>
      </c>
      <c r="CU11" s="185">
        <v>1505.43</v>
      </c>
      <c r="CV11" s="185">
        <v>828.72831573142128</v>
      </c>
      <c r="CW11" s="185">
        <v>471.98992761418197</v>
      </c>
      <c r="CX11" s="185">
        <v>493.74898594527235</v>
      </c>
      <c r="CY11" s="185">
        <v>194.69320582566635</v>
      </c>
      <c r="CZ11" s="185">
        <v>367.71682915779417</v>
      </c>
      <c r="DA11" s="185">
        <v>349.69954822182245</v>
      </c>
      <c r="DB11" s="185">
        <v>710.51</v>
      </c>
      <c r="DC11" s="185">
        <v>997.29651224727615</v>
      </c>
      <c r="DD11" s="185">
        <v>1688.16</v>
      </c>
      <c r="DE11" s="185">
        <v>555.22659092137735</v>
      </c>
      <c r="DF11" s="185">
        <v>1255.9795486155665</v>
      </c>
      <c r="DG11" s="185">
        <v>697.15124058096001</v>
      </c>
      <c r="DH11" s="13"/>
    </row>
    <row r="12" spans="1:112" ht="15.6">
      <c r="A12" s="143">
        <v>2019</v>
      </c>
      <c r="B12" s="185">
        <v>11696.46</v>
      </c>
      <c r="C12" s="185">
        <v>3898.9004</v>
      </c>
      <c r="D12" s="185">
        <v>4022.7856999999999</v>
      </c>
      <c r="E12" s="185">
        <v>1987.3186000000001</v>
      </c>
      <c r="F12" s="185">
        <v>1855.55</v>
      </c>
      <c r="G12" s="185">
        <v>9002.7867999999999</v>
      </c>
      <c r="H12" s="185">
        <v>1350.55</v>
      </c>
      <c r="I12" s="185">
        <v>913.94269999999995</v>
      </c>
      <c r="J12" s="185">
        <v>1269.68</v>
      </c>
      <c r="K12" s="185">
        <v>1041.6367</v>
      </c>
      <c r="L12" s="185">
        <v>1586.2882</v>
      </c>
      <c r="M12" s="185">
        <v>1933.3030000000001</v>
      </c>
      <c r="N12" s="185">
        <v>1451.0748799999999</v>
      </c>
      <c r="O12" s="185">
        <v>861.43</v>
      </c>
      <c r="P12" s="185">
        <v>5511.330227178124</v>
      </c>
      <c r="Q12" s="185">
        <v>4296.7370907111526</v>
      </c>
      <c r="R12" s="185">
        <v>870.84540000000004</v>
      </c>
      <c r="S12" s="185">
        <v>1542.8526999999999</v>
      </c>
      <c r="T12" s="185">
        <v>882.64</v>
      </c>
      <c r="U12" s="185">
        <v>1165.4784</v>
      </c>
      <c r="V12" s="185">
        <v>1634.7549650987801</v>
      </c>
      <c r="W12" s="185">
        <v>758.3777</v>
      </c>
      <c r="X12" s="185">
        <v>461.93529999999998</v>
      </c>
      <c r="Y12" s="185">
        <v>1512.8</v>
      </c>
      <c r="Z12" s="185">
        <v>529.37350276968391</v>
      </c>
      <c r="AA12" s="185">
        <v>2409.39</v>
      </c>
      <c r="AB12" s="185">
        <v>606.94000000000005</v>
      </c>
      <c r="AC12" s="185">
        <v>457.49</v>
      </c>
      <c r="AD12" s="185">
        <v>744.85990653130136</v>
      </c>
      <c r="AE12" s="185">
        <v>557.35</v>
      </c>
      <c r="AF12" s="185">
        <v>486.2022</v>
      </c>
      <c r="AG12" s="185">
        <v>1476.83</v>
      </c>
      <c r="AH12" s="185">
        <v>752.07</v>
      </c>
      <c r="AI12" s="185">
        <v>664.79</v>
      </c>
      <c r="AJ12" s="185">
        <v>2025.75</v>
      </c>
      <c r="AK12" s="185">
        <v>1263.05</v>
      </c>
      <c r="AL12" s="185">
        <v>675.15</v>
      </c>
      <c r="AM12" s="185">
        <v>361.43632922509647</v>
      </c>
      <c r="AN12" s="185">
        <v>509.53</v>
      </c>
      <c r="AO12" s="185">
        <v>664.5</v>
      </c>
      <c r="AP12" s="185">
        <v>218.26</v>
      </c>
      <c r="AQ12" s="185">
        <v>1603.62</v>
      </c>
      <c r="AR12" s="185">
        <v>438.17</v>
      </c>
      <c r="AS12" s="185">
        <v>764.7</v>
      </c>
      <c r="AT12" s="185">
        <v>1421.34</v>
      </c>
      <c r="AU12" s="185">
        <v>965.28</v>
      </c>
      <c r="AV12" s="185">
        <v>269.60000000000002</v>
      </c>
      <c r="AW12" s="185">
        <v>1075.98</v>
      </c>
      <c r="AX12" s="185">
        <v>559.66999999999996</v>
      </c>
      <c r="AY12" s="185">
        <v>1164.26</v>
      </c>
      <c r="AZ12" s="185">
        <v>532.59</v>
      </c>
      <c r="BA12" s="185">
        <v>825.46</v>
      </c>
      <c r="BB12" s="185">
        <v>5354.99</v>
      </c>
      <c r="BC12" s="143">
        <v>879.48</v>
      </c>
      <c r="BD12" s="185">
        <v>188.76570000000001</v>
      </c>
      <c r="BE12" s="185">
        <v>1283.7260000000001</v>
      </c>
      <c r="BF12" s="143">
        <v>806.65120000000002</v>
      </c>
      <c r="BG12" s="143">
        <v>603.7079</v>
      </c>
      <c r="BH12" s="143">
        <v>1485.04</v>
      </c>
      <c r="BI12" s="143">
        <v>652.85159999999996</v>
      </c>
      <c r="BJ12" s="143">
        <v>579.28679999999997</v>
      </c>
      <c r="BK12" s="143">
        <v>279.1703</v>
      </c>
      <c r="BL12" s="188">
        <f>1594.98095882718/45400*15019.74</f>
        <v>527.66958824966844</v>
      </c>
      <c r="BM12" s="143">
        <v>420.58</v>
      </c>
      <c r="BN12" s="185">
        <v>405.19</v>
      </c>
      <c r="BO12" s="185">
        <v>388.22</v>
      </c>
      <c r="BP12" s="185">
        <v>725.57</v>
      </c>
      <c r="BQ12" s="185">
        <v>428.98</v>
      </c>
      <c r="BR12" s="185">
        <v>283.16000000000003</v>
      </c>
      <c r="BS12" s="185">
        <v>1014.57</v>
      </c>
      <c r="BT12" s="185">
        <v>476.52</v>
      </c>
      <c r="BU12" s="185">
        <v>23.25</v>
      </c>
      <c r="BV12" s="185">
        <v>341.79</v>
      </c>
      <c r="BW12" s="185">
        <v>482.04</v>
      </c>
      <c r="BX12" s="185">
        <v>180.86</v>
      </c>
      <c r="BY12" s="185">
        <v>151.94</v>
      </c>
      <c r="BZ12" s="185">
        <v>1089.32</v>
      </c>
      <c r="CA12" s="185">
        <v>7687.25</v>
      </c>
      <c r="CB12" s="191">
        <v>5099.4357579597818</v>
      </c>
      <c r="CC12" s="191">
        <v>549.79999999999995</v>
      </c>
      <c r="CD12" s="191">
        <v>1128.8902582809023</v>
      </c>
      <c r="CE12" s="191">
        <v>1109.3</v>
      </c>
      <c r="CF12" s="191">
        <v>353.2</v>
      </c>
      <c r="CG12" s="191">
        <v>911</v>
      </c>
      <c r="CH12" s="191">
        <v>583.47773339013372</v>
      </c>
      <c r="CI12" s="191">
        <v>526.55999999999995</v>
      </c>
      <c r="CJ12" s="191">
        <v>951.23</v>
      </c>
      <c r="CK12" s="191">
        <v>1206.92</v>
      </c>
      <c r="CL12" s="191">
        <v>321.08999999999997</v>
      </c>
      <c r="CM12" s="191">
        <v>803.47175682048021</v>
      </c>
      <c r="CN12" s="191">
        <v>754.74</v>
      </c>
      <c r="CO12" s="191">
        <v>419.29</v>
      </c>
      <c r="CP12" s="191">
        <v>1208.1537820000001</v>
      </c>
      <c r="CQ12" s="191">
        <v>189.345</v>
      </c>
      <c r="CR12" s="191">
        <v>333.15</v>
      </c>
      <c r="CS12" s="191">
        <v>373.34399999999994</v>
      </c>
      <c r="CT12" s="185">
        <v>3390.1278855481996</v>
      </c>
      <c r="CU12" s="185">
        <v>1585.47</v>
      </c>
      <c r="CV12" s="185">
        <v>1020.6746687199113</v>
      </c>
      <c r="CW12" s="185">
        <v>502.91482647010889</v>
      </c>
      <c r="CX12" s="185">
        <v>625.16460878044325</v>
      </c>
      <c r="CY12" s="185">
        <v>247.35934457783208</v>
      </c>
      <c r="CZ12" s="185">
        <v>458.20974608386075</v>
      </c>
      <c r="DA12" s="185">
        <v>397.47318779319943</v>
      </c>
      <c r="DB12" s="185">
        <v>654.45389999999998</v>
      </c>
      <c r="DC12" s="185">
        <v>786.88529911731769</v>
      </c>
      <c r="DD12" s="185">
        <v>1770.17</v>
      </c>
      <c r="DE12" s="185">
        <v>574.2907045715574</v>
      </c>
      <c r="DF12" s="185">
        <v>1181.8228175467848</v>
      </c>
      <c r="DG12" s="185">
        <v>776.43675619911107</v>
      </c>
      <c r="DH12" s="13"/>
    </row>
    <row r="13" spans="1:112" ht="15.6">
      <c r="A13" s="143">
        <v>2020</v>
      </c>
      <c r="B13" s="185">
        <v>11099.59</v>
      </c>
      <c r="C13" s="185">
        <v>3794.4933999999998</v>
      </c>
      <c r="D13" s="185">
        <v>3996.221</v>
      </c>
      <c r="E13" s="185">
        <v>1587.1642999999999</v>
      </c>
      <c r="F13" s="185">
        <v>1872.2</v>
      </c>
      <c r="G13" s="185">
        <v>8760.5087000000003</v>
      </c>
      <c r="H13" s="185">
        <v>1296.55</v>
      </c>
      <c r="I13" s="185">
        <v>855.97239999999999</v>
      </c>
      <c r="J13" s="185">
        <v>1273.8599999999999</v>
      </c>
      <c r="K13" s="185">
        <v>1051.7863</v>
      </c>
      <c r="L13" s="185">
        <v>1531.3202000000001</v>
      </c>
      <c r="M13" s="185">
        <v>2017.0741</v>
      </c>
      <c r="N13" s="185">
        <v>1381.8208</v>
      </c>
      <c r="O13" s="185">
        <v>886.54</v>
      </c>
      <c r="P13" s="185">
        <v>6139.7392387522714</v>
      </c>
      <c r="Q13" s="185">
        <v>4730.4125303412975</v>
      </c>
      <c r="R13" s="185">
        <v>860.74360000000001</v>
      </c>
      <c r="S13" s="185">
        <v>1625.2820999999999</v>
      </c>
      <c r="T13" s="185">
        <v>877.01</v>
      </c>
      <c r="U13" s="185">
        <v>1157.1278</v>
      </c>
      <c r="V13" s="185">
        <v>1793.203363907282</v>
      </c>
      <c r="W13" s="185">
        <v>770.57429999999999</v>
      </c>
      <c r="X13" s="185">
        <v>2476.2222999999999</v>
      </c>
      <c r="Y13" s="185">
        <v>1562.31</v>
      </c>
      <c r="Z13" s="185">
        <v>587.06062508869354</v>
      </c>
      <c r="AA13" s="185">
        <v>2464.29</v>
      </c>
      <c r="AB13" s="185">
        <v>633.20000000000005</v>
      </c>
      <c r="AC13" s="185">
        <v>478.67</v>
      </c>
      <c r="AD13" s="185">
        <v>789.70081586358504</v>
      </c>
      <c r="AE13" s="185">
        <v>580.32000000000005</v>
      </c>
      <c r="AF13" s="185">
        <v>560.4683</v>
      </c>
      <c r="AG13" s="185">
        <v>1641.9</v>
      </c>
      <c r="AH13" s="185">
        <v>838.19</v>
      </c>
      <c r="AI13" s="185">
        <v>783.24</v>
      </c>
      <c r="AJ13" s="185">
        <v>2089.61</v>
      </c>
      <c r="AK13" s="185">
        <v>1352.46</v>
      </c>
      <c r="AL13" s="185">
        <v>715.04</v>
      </c>
      <c r="AM13" s="185">
        <v>387.70641522104614</v>
      </c>
      <c r="AN13" s="185">
        <v>571.79999999999995</v>
      </c>
      <c r="AO13" s="185">
        <v>659</v>
      </c>
      <c r="AP13" s="185">
        <v>218.81</v>
      </c>
      <c r="AQ13" s="185">
        <v>1587.9</v>
      </c>
      <c r="AR13" s="185">
        <v>454.21</v>
      </c>
      <c r="AS13" s="185">
        <v>782.77</v>
      </c>
      <c r="AT13" s="185">
        <v>1464.92</v>
      </c>
      <c r="AU13" s="185">
        <v>955.77</v>
      </c>
      <c r="AV13" s="185">
        <v>272.82</v>
      </c>
      <c r="AW13" s="185">
        <v>1089.96</v>
      </c>
      <c r="AX13" s="185">
        <v>569.66</v>
      </c>
      <c r="AY13" s="185">
        <v>1194.6099999999999</v>
      </c>
      <c r="AZ13" s="185">
        <v>537.42999999999995</v>
      </c>
      <c r="BA13" s="185">
        <v>855.1</v>
      </c>
      <c r="BB13" s="185">
        <v>4581.76</v>
      </c>
      <c r="BC13" s="143">
        <v>846.4</v>
      </c>
      <c r="BD13" s="185">
        <v>164.86510000000001</v>
      </c>
      <c r="BE13" s="185">
        <v>1155.2997</v>
      </c>
      <c r="BF13" s="143">
        <v>617.45259999999996</v>
      </c>
      <c r="BG13" s="143">
        <v>590.27290000000005</v>
      </c>
      <c r="BH13" s="143">
        <v>1536.33</v>
      </c>
      <c r="BI13" s="143">
        <v>568.76829999999995</v>
      </c>
      <c r="BJ13" s="143">
        <v>548.08849999999995</v>
      </c>
      <c r="BK13" s="143">
        <v>266.29340000000002</v>
      </c>
      <c r="BL13" s="188">
        <f>1524.67/43000*13468.37</f>
        <v>477.55394623023255</v>
      </c>
      <c r="BM13" s="143">
        <v>386.86</v>
      </c>
      <c r="BN13" s="185">
        <v>449.96</v>
      </c>
      <c r="BO13" s="185">
        <v>383.87</v>
      </c>
      <c r="BP13" s="185">
        <v>746.51</v>
      </c>
      <c r="BQ13" s="185">
        <v>431.25</v>
      </c>
      <c r="BR13" s="185">
        <v>242.61</v>
      </c>
      <c r="BS13" s="185">
        <v>1004.03</v>
      </c>
      <c r="BT13" s="185">
        <v>463.63</v>
      </c>
      <c r="BU13" s="185">
        <v>21.83</v>
      </c>
      <c r="BV13" s="185">
        <v>339.21</v>
      </c>
      <c r="BW13" s="185">
        <v>462.94</v>
      </c>
      <c r="BX13" s="185">
        <v>188.23</v>
      </c>
      <c r="BY13" s="185">
        <v>154.15</v>
      </c>
      <c r="BZ13" s="185">
        <v>1049.1199999999999</v>
      </c>
      <c r="CA13" s="185">
        <v>7621.87</v>
      </c>
      <c r="CB13" s="191">
        <v>5184.7</v>
      </c>
      <c r="CC13" s="191">
        <v>549.09297187939717</v>
      </c>
      <c r="CD13" s="191">
        <v>1138.376745126573</v>
      </c>
      <c r="CE13" s="191">
        <v>1203.5999999999999</v>
      </c>
      <c r="CF13" s="191">
        <v>352.6</v>
      </c>
      <c r="CG13" s="191">
        <v>3604946</v>
      </c>
      <c r="CH13" s="191">
        <v>464.34680139013079</v>
      </c>
      <c r="CI13" s="191">
        <v>548.19000000000005</v>
      </c>
      <c r="CJ13" s="191">
        <v>947.68</v>
      </c>
      <c r="CK13" s="191">
        <v>1207.57</v>
      </c>
      <c r="CL13" s="191">
        <v>301.77</v>
      </c>
      <c r="CM13" s="191">
        <v>824.0786359949725</v>
      </c>
      <c r="CN13" s="191">
        <v>1088.74</v>
      </c>
      <c r="CO13" s="191">
        <v>215.01</v>
      </c>
      <c r="CP13" s="191">
        <v>1200.3389999999997</v>
      </c>
      <c r="CQ13" s="191">
        <v>199.3278</v>
      </c>
      <c r="CR13" s="191">
        <v>337.25</v>
      </c>
      <c r="CS13" s="191">
        <v>382.18399999999997</v>
      </c>
      <c r="CT13" s="185">
        <v>3559.9712715652404</v>
      </c>
      <c r="CU13" s="185">
        <v>1622.02</v>
      </c>
      <c r="CV13" s="185">
        <v>1088.082537387917</v>
      </c>
      <c r="CW13" s="185">
        <v>556.47031222148155</v>
      </c>
      <c r="CX13" s="185">
        <v>681.32172215364596</v>
      </c>
      <c r="CY13" s="185">
        <v>271.07695348501818</v>
      </c>
      <c r="CZ13" s="185">
        <v>499.81779300595929</v>
      </c>
      <c r="DA13" s="185">
        <v>434.2095045076843</v>
      </c>
      <c r="DB13" s="185">
        <v>665.03689999999995</v>
      </c>
      <c r="DC13" s="185">
        <v>798.17381776405534</v>
      </c>
      <c r="DD13" s="185">
        <v>1835.33</v>
      </c>
      <c r="DE13" s="185">
        <v>576.00405830401371</v>
      </c>
      <c r="DF13" s="185">
        <v>1203.7909255403174</v>
      </c>
      <c r="DG13" s="185">
        <v>791.12525454153797</v>
      </c>
      <c r="DH13" s="13"/>
    </row>
    <row r="14" spans="1:112" ht="15.6">
      <c r="A14" s="143">
        <v>2021</v>
      </c>
      <c r="B14" s="185">
        <v>11683.02</v>
      </c>
      <c r="C14" s="185">
        <v>3876.5275999999999</v>
      </c>
      <c r="D14" s="185">
        <v>4079.5848000000001</v>
      </c>
      <c r="E14" s="185">
        <v>1888.5150000000001</v>
      </c>
      <c r="F14" s="185">
        <v>1975.2</v>
      </c>
      <c r="G14" s="185">
        <v>9274.2422999999999</v>
      </c>
      <c r="H14" s="185">
        <v>1335.11</v>
      </c>
      <c r="I14" s="185">
        <v>903.8098</v>
      </c>
      <c r="J14" s="185">
        <v>1393.45</v>
      </c>
      <c r="K14" s="185">
        <v>1124.6189999999999</v>
      </c>
      <c r="L14" s="185">
        <v>1563.2172</v>
      </c>
      <c r="M14" s="185">
        <v>2248.8240999999998</v>
      </c>
      <c r="N14" s="185">
        <v>1536.9652000000001</v>
      </c>
      <c r="O14" s="185">
        <v>996.74</v>
      </c>
      <c r="P14" s="185">
        <v>6558.1663482768872</v>
      </c>
      <c r="Q14" s="185">
        <v>5285.5728009885233</v>
      </c>
      <c r="R14" s="185">
        <v>1040.5847000000001</v>
      </c>
      <c r="S14" s="185">
        <v>1830.8340000000001</v>
      </c>
      <c r="T14" s="185">
        <v>982.79</v>
      </c>
      <c r="U14" s="185">
        <v>1242.6593</v>
      </c>
      <c r="V14" s="185">
        <v>1939.310883815933</v>
      </c>
      <c r="W14" s="185">
        <v>810.74620000000004</v>
      </c>
      <c r="X14" s="185">
        <v>2348.4319</v>
      </c>
      <c r="Y14" s="185">
        <v>1767.18</v>
      </c>
      <c r="Z14" s="185">
        <v>619.27574441181059</v>
      </c>
      <c r="AA14" s="185">
        <v>2604.02</v>
      </c>
      <c r="AB14" s="185">
        <v>630.91</v>
      </c>
      <c r="AC14" s="185">
        <v>517.55999999999995</v>
      </c>
      <c r="AD14" s="185">
        <v>774.1711730088889</v>
      </c>
      <c r="AE14" s="185">
        <v>561.04</v>
      </c>
      <c r="AF14" s="185">
        <v>570.31809999999996</v>
      </c>
      <c r="AG14" s="185">
        <v>1692.82</v>
      </c>
      <c r="AH14" s="185">
        <v>892.22</v>
      </c>
      <c r="AI14" s="185">
        <v>686.95651374397744</v>
      </c>
      <c r="AJ14" s="185">
        <v>2156.6999999999998</v>
      </c>
      <c r="AK14" s="185">
        <v>1459.74</v>
      </c>
      <c r="AL14" s="185">
        <v>773.14</v>
      </c>
      <c r="AM14" s="185">
        <v>416.28035440620602</v>
      </c>
      <c r="AN14" s="185">
        <v>602.5</v>
      </c>
      <c r="AO14" s="185">
        <v>671.4</v>
      </c>
      <c r="AP14" s="185">
        <v>233.71</v>
      </c>
      <c r="AQ14" s="185">
        <v>1675.83</v>
      </c>
      <c r="AR14" s="185">
        <v>473.76</v>
      </c>
      <c r="AS14" s="185">
        <v>815.89</v>
      </c>
      <c r="AT14" s="185">
        <v>1539.41</v>
      </c>
      <c r="AU14" s="185">
        <v>1005.1</v>
      </c>
      <c r="AV14" s="185">
        <v>288.63</v>
      </c>
      <c r="AW14" s="185">
        <v>1151.96</v>
      </c>
      <c r="AX14" s="185">
        <v>602.17999999999995</v>
      </c>
      <c r="AY14" s="185">
        <v>1253.8399999999999</v>
      </c>
      <c r="AZ14" s="185">
        <v>571.66</v>
      </c>
      <c r="BA14" s="185">
        <v>924.12</v>
      </c>
      <c r="BB14" s="192">
        <v>5269.4</v>
      </c>
      <c r="BC14" s="143">
        <v>939.27</v>
      </c>
      <c r="BD14" s="185">
        <v>177.61330000000001</v>
      </c>
      <c r="BE14" s="185">
        <v>1293.3414</v>
      </c>
      <c r="BF14" s="143">
        <v>694.87800000000004</v>
      </c>
      <c r="BG14" s="143">
        <v>686.72280000000001</v>
      </c>
      <c r="BH14" s="143">
        <v>1800.1</v>
      </c>
      <c r="BI14" s="143">
        <v>666.42449999999997</v>
      </c>
      <c r="BJ14" s="143">
        <v>649.95420000000001</v>
      </c>
      <c r="BK14" s="143">
        <v>391.41489999999999</v>
      </c>
      <c r="BL14" s="188">
        <f>1751.8/50100*15739.3</f>
        <v>550.34143193612772</v>
      </c>
      <c r="BM14" s="143">
        <v>418.9</v>
      </c>
      <c r="BN14" s="185">
        <v>461.59</v>
      </c>
      <c r="BO14" s="185">
        <v>386.62</v>
      </c>
      <c r="BP14" s="185">
        <v>798.8</v>
      </c>
      <c r="BQ14" s="185">
        <v>424.14</v>
      </c>
      <c r="BR14" s="185">
        <v>258.27999999999997</v>
      </c>
      <c r="BS14" s="185">
        <v>1066.42</v>
      </c>
      <c r="BT14" s="185">
        <v>514.92999999999995</v>
      </c>
      <c r="BU14" s="185">
        <v>21.08</v>
      </c>
      <c r="BV14" s="185">
        <v>362.83</v>
      </c>
      <c r="BW14" s="185">
        <v>490.29</v>
      </c>
      <c r="BX14" s="185">
        <v>217.28</v>
      </c>
      <c r="BY14" s="185">
        <v>155.62</v>
      </c>
      <c r="BZ14" s="185">
        <v>1087.33</v>
      </c>
      <c r="CA14" s="185">
        <v>8046.31</v>
      </c>
      <c r="CB14" s="191">
        <v>5758.5597681056606</v>
      </c>
      <c r="CC14" s="191">
        <v>585.27411442358823</v>
      </c>
      <c r="CD14" s="191">
        <v>1203.4407992192675</v>
      </c>
      <c r="CE14" s="191">
        <v>1260.93</v>
      </c>
      <c r="CF14" s="191">
        <v>394.9</v>
      </c>
      <c r="CG14" s="191">
        <v>4233148</v>
      </c>
      <c r="CH14" s="191">
        <v>451.94216584996889</v>
      </c>
      <c r="CI14" s="191">
        <v>589.70804337990023</v>
      </c>
      <c r="CJ14" s="191">
        <v>1002.93</v>
      </c>
      <c r="CK14" s="191">
        <v>1256.0899999999999</v>
      </c>
      <c r="CL14" s="191">
        <v>313.77999999999997</v>
      </c>
      <c r="CM14" s="191">
        <v>871.75661057806451</v>
      </c>
      <c r="CN14" s="191">
        <v>612.98</v>
      </c>
      <c r="CO14" s="191">
        <v>256.77</v>
      </c>
      <c r="CP14" s="191">
        <v>1171.3668270000001</v>
      </c>
      <c r="CQ14" s="191">
        <v>206.6994</v>
      </c>
      <c r="CR14" s="191">
        <v>330.42</v>
      </c>
      <c r="CS14" s="191">
        <v>403.48554999999999</v>
      </c>
      <c r="CT14" s="185">
        <v>3572.1321025050506</v>
      </c>
      <c r="CU14" s="185">
        <v>1686.01</v>
      </c>
      <c r="CV14" s="185">
        <v>1163.4096704358092</v>
      </c>
      <c r="CW14" s="185">
        <v>576.45952583567919</v>
      </c>
      <c r="CX14" s="185">
        <v>723.11131350481639</v>
      </c>
      <c r="CY14" s="185">
        <v>282.15516000804485</v>
      </c>
      <c r="CZ14" s="185">
        <v>509.00100426349223</v>
      </c>
      <c r="DA14" s="185">
        <v>449.31956697594882</v>
      </c>
      <c r="DB14" s="185">
        <v>650.2441</v>
      </c>
      <c r="DC14" s="185">
        <v>847.47127565936012</v>
      </c>
      <c r="DD14" s="185">
        <v>1933.76</v>
      </c>
      <c r="DE14" s="185">
        <v>620.46295526186009</v>
      </c>
      <c r="DF14" s="185">
        <v>1254.532377718848</v>
      </c>
      <c r="DG14" s="185">
        <v>841.14536107159972</v>
      </c>
      <c r="DH14" s="13"/>
    </row>
    <row r="15" spans="1:112">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row>
    <row r="16" spans="1:112">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row>
    <row r="17" spans="1:112">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row>
    <row r="18" spans="1:11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row>
    <row r="19" spans="1:112">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row>
    <row r="20" spans="1:11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row>
    <row r="21" spans="1:112">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row>
    <row r="22" spans="1:11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row>
    <row r="23" spans="1:112">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row>
    <row r="24" spans="1:11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row>
    <row r="25" spans="1:11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row>
    <row r="26" spans="1:11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row>
    <row r="27" spans="1:11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row>
    <row r="28" spans="1:11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row>
    <row r="29" spans="1:11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row>
    <row r="30" spans="1:11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row>
    <row r="31" spans="1:11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row>
    <row r="32" spans="1:11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row>
    <row r="33" spans="1:11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row>
    <row r="34" spans="1:11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row>
    <row r="35" spans="1:11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row>
    <row r="36" spans="1:11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row>
    <row r="37" spans="1:11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row>
    <row r="38" spans="1:11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row>
    <row r="39" spans="1:112">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row>
    <row r="40" spans="1:11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row>
    <row r="41" spans="1:11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row>
    <row r="42" spans="1:11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row>
    <row r="43" spans="1:11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row>
    <row r="44" spans="1:11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row>
    <row r="45" spans="1:11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row>
    <row r="46" spans="1:11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row>
    <row r="47" spans="1:11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row>
    <row r="48" spans="1:11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row>
    <row r="49" spans="1:11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row>
    <row r="50" spans="1:11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row>
    <row r="51" spans="1:11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row>
    <row r="52" spans="1:11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row>
    <row r="53" spans="1:11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row>
    <row r="54" spans="1:11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row>
    <row r="55" spans="1:11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row>
    <row r="56" spans="1:11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row>
    <row r="57" spans="1:11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row>
    <row r="58" spans="1:11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row>
    <row r="59" spans="1:11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row>
    <row r="60" spans="1:11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row>
    <row r="61" spans="1:11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row>
    <row r="62" spans="1:11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row>
    <row r="63" spans="1:11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row>
    <row r="64" spans="1:11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row>
    <row r="65" spans="1:11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row>
    <row r="66" spans="1:11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row>
    <row r="67" spans="1:11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row>
    <row r="68" spans="1:11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row>
    <row r="69" spans="1:11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row>
    <row r="70" spans="1:11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row>
    <row r="71" spans="1:11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row>
    <row r="72" spans="1:11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row>
    <row r="73" spans="1:11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row>
    <row r="74" spans="1:11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row>
    <row r="75" spans="1:11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row>
    <row r="76" spans="1:11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row>
    <row r="77" spans="1:11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row>
    <row r="78" spans="1:11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row>
    <row r="79" spans="1:11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row>
    <row r="80" spans="1:11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row>
    <row r="81" spans="1:11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row>
    <row r="82" spans="1:11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row>
    <row r="83" spans="1:11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row>
    <row r="84" spans="1:11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row>
    <row r="85" spans="1:11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row>
    <row r="86" spans="1:11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row>
    <row r="87" spans="1:11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row>
    <row r="88" spans="1:11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row>
    <row r="89" spans="1:11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row>
    <row r="90" spans="1:11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row>
    <row r="91" spans="1:11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row>
    <row r="92" spans="1:11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row>
    <row r="93" spans="1:11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row>
    <row r="94" spans="1:11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row>
    <row r="95" spans="1:11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row>
    <row r="96" spans="1:11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row>
    <row r="97" spans="1:11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row>
    <row r="98" spans="1:11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row>
    <row r="99" spans="1:11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row>
    <row r="100" spans="1:11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row>
    <row r="101" spans="1:11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row>
    <row r="102" spans="1:11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row>
    <row r="103" spans="1:11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row>
    <row r="104" spans="1:11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row>
    <row r="105" spans="1:11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row>
    <row r="106" spans="1:11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row>
    <row r="107" spans="1:11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row>
    <row r="108" spans="1:11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row>
    <row r="109" spans="1:11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row>
    <row r="110" spans="1:11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row>
    <row r="111" spans="1:11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row>
    <row r="112" spans="1: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row>
    <row r="113" spans="1:11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row>
    <row r="114" spans="1:11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row>
    <row r="115" spans="1:11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row>
    <row r="116" spans="1:11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row>
    <row r="117" spans="1:11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row>
    <row r="118" spans="1:11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row>
    <row r="119" spans="1:11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row>
    <row r="120" spans="1:11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row>
    <row r="121" spans="1:11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row>
    <row r="122" spans="1:11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row>
    <row r="123" spans="1:11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row>
    <row r="124" spans="1:11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row>
    <row r="125" spans="1:11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row>
    <row r="126" spans="1:11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row>
    <row r="127" spans="1:11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row>
    <row r="128" spans="1:11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row>
    <row r="129" spans="1:11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row>
    <row r="130" spans="1:11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row>
    <row r="131" spans="1:11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row>
    <row r="132" spans="1:11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row>
    <row r="133" spans="1:11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row>
    <row r="134" spans="1:11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row>
    <row r="135" spans="1:11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row>
    <row r="136" spans="1:11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row>
    <row r="137" spans="1:11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row>
    <row r="138" spans="1:11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row>
    <row r="139" spans="1:11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row>
    <row r="140" spans="1:11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row>
    <row r="141" spans="1:11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row>
    <row r="142" spans="1:11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row>
    <row r="143" spans="1:11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row>
    <row r="144" spans="1:11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row>
    <row r="145" spans="1:11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row>
    <row r="146" spans="1:11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row>
    <row r="147" spans="1:11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row>
    <row r="148" spans="1:11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row>
    <row r="149" spans="1:11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row>
    <row r="150" spans="1:11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row>
    <row r="151" spans="1:11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row>
    <row r="152" spans="1:11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row>
    <row r="153" spans="1:11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row>
    <row r="154" spans="1:11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row>
    <row r="155" spans="1:11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row>
    <row r="156" spans="1:11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row>
    <row r="157" spans="1:11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row>
    <row r="158" spans="1:11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row>
    <row r="159" spans="1:11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row>
    <row r="160" spans="1:11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row>
    <row r="161" spans="1:11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row>
    <row r="162" spans="1:11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row>
    <row r="163" spans="1:11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row>
    <row r="164" spans="1:11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row>
    <row r="165" spans="1:11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row>
    <row r="166" spans="1:11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row>
    <row r="167" spans="1:11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row>
    <row r="168" spans="1:11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row>
    <row r="169" spans="1:11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row>
    <row r="170" spans="1:11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row>
    <row r="171" spans="1:11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row>
    <row r="172" spans="1:11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row>
    <row r="173" spans="1:11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row>
    <row r="174" spans="1:11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row>
    <row r="175" spans="1:11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row>
    <row r="176" spans="1:11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row>
    <row r="177" spans="1:11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row>
    <row r="178" spans="1:11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row>
    <row r="179" spans="1:11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row>
    <row r="180" spans="1:11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row>
    <row r="181" spans="1:11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row>
    <row r="182" spans="1:11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row>
    <row r="183" spans="1:11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row>
    <row r="184" spans="1:11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row>
    <row r="185" spans="1:11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row>
    <row r="186" spans="1:11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row>
    <row r="187" spans="1:11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row>
    <row r="188" spans="1:11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row>
    <row r="189" spans="1:11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row>
    <row r="190" spans="1:11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row>
    <row r="191" spans="1:11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row>
    <row r="192" spans="1:11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row>
    <row r="193" spans="1:11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row>
    <row r="194" spans="1:11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row>
  </sheetData>
  <mergeCells count="9">
    <mergeCell ref="CT1:DA1"/>
    <mergeCell ref="DB1:DG1"/>
    <mergeCell ref="C1:O1"/>
    <mergeCell ref="AA1:AP1"/>
    <mergeCell ref="AQ1:BA1"/>
    <mergeCell ref="BB1:BM1"/>
    <mergeCell ref="BN1:BZ1"/>
    <mergeCell ref="CB1:CS1"/>
    <mergeCell ref="P1:Z1"/>
  </mergeCells>
  <phoneticPr fontId="3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71"/>
  <sheetViews>
    <sheetView workbookViewId="0">
      <selection activeCell="P3" sqref="P3"/>
    </sheetView>
  </sheetViews>
  <sheetFormatPr defaultColWidth="8.77734375" defaultRowHeight="14.4"/>
  <cols>
    <col min="1" max="1" width="18.88671875" style="113" customWidth="1"/>
    <col min="2" max="97" width="9" style="113" customWidth="1"/>
    <col min="98" max="100" width="8.77734375" style="113"/>
    <col min="101" max="112" width="9" style="113" customWidth="1"/>
    <col min="113" max="16384" width="8.77734375" style="113"/>
  </cols>
  <sheetData>
    <row r="1" spans="1:112">
      <c r="A1" s="113" t="s">
        <v>216</v>
      </c>
      <c r="B1" s="13"/>
      <c r="C1" s="221" t="s">
        <v>1</v>
      </c>
      <c r="D1" s="221"/>
      <c r="E1" s="221"/>
      <c r="F1" s="221"/>
      <c r="G1" s="221"/>
      <c r="H1" s="221"/>
      <c r="I1" s="221"/>
      <c r="J1" s="221"/>
      <c r="K1" s="221"/>
      <c r="L1" s="221"/>
      <c r="M1" s="221"/>
      <c r="N1" s="221"/>
      <c r="O1" s="221"/>
      <c r="P1" s="221" t="s">
        <v>222</v>
      </c>
      <c r="Q1" s="221"/>
      <c r="R1" s="221"/>
      <c r="S1" s="221"/>
      <c r="T1" s="221"/>
      <c r="U1" s="221"/>
      <c r="V1" s="221"/>
      <c r="W1" s="221"/>
      <c r="X1" s="221"/>
      <c r="Y1" s="221"/>
      <c r="Z1" s="221"/>
      <c r="AA1" s="221" t="s">
        <v>3</v>
      </c>
      <c r="AB1" s="221"/>
      <c r="AC1" s="221"/>
      <c r="AD1" s="221"/>
      <c r="AE1" s="221"/>
      <c r="AF1" s="221"/>
      <c r="AG1" s="221"/>
      <c r="AH1" s="221"/>
      <c r="AI1" s="221"/>
      <c r="AJ1" s="221"/>
      <c r="AK1" s="221"/>
      <c r="AL1" s="221"/>
      <c r="AM1" s="221"/>
      <c r="AN1" s="221"/>
      <c r="AO1" s="221"/>
      <c r="AP1" s="221"/>
      <c r="AQ1" s="221" t="s">
        <v>132</v>
      </c>
      <c r="AR1" s="221"/>
      <c r="AS1" s="221"/>
      <c r="AT1" s="221"/>
      <c r="AU1" s="221"/>
      <c r="AV1" s="221"/>
      <c r="AW1" s="221"/>
      <c r="AX1" s="221"/>
      <c r="AY1" s="221"/>
      <c r="AZ1" s="221"/>
      <c r="BA1" s="221"/>
      <c r="BB1" s="221" t="s">
        <v>5</v>
      </c>
      <c r="BC1" s="221"/>
      <c r="BD1" s="221"/>
      <c r="BE1" s="221"/>
      <c r="BF1" s="221"/>
      <c r="BG1" s="221"/>
      <c r="BH1" s="221"/>
      <c r="BI1" s="221"/>
      <c r="BJ1" s="221"/>
      <c r="BK1" s="221"/>
      <c r="BL1" s="221"/>
      <c r="BM1" s="221"/>
      <c r="BN1" s="221" t="s">
        <v>6</v>
      </c>
      <c r="BO1" s="221"/>
      <c r="BP1" s="221"/>
      <c r="BQ1" s="221"/>
      <c r="BR1" s="221"/>
      <c r="BS1" s="221"/>
      <c r="BT1" s="221"/>
      <c r="BU1" s="221"/>
      <c r="BV1" s="221"/>
      <c r="BW1" s="221"/>
      <c r="BX1" s="221"/>
      <c r="BY1" s="221"/>
      <c r="BZ1" s="221"/>
      <c r="CA1" s="13"/>
      <c r="CB1" s="221" t="s">
        <v>7</v>
      </c>
      <c r="CC1" s="221"/>
      <c r="CD1" s="221"/>
      <c r="CE1" s="221"/>
      <c r="CF1" s="221"/>
      <c r="CG1" s="221"/>
      <c r="CH1" s="221"/>
      <c r="CI1" s="221"/>
      <c r="CJ1" s="221"/>
      <c r="CK1" s="221"/>
      <c r="CL1" s="221"/>
      <c r="CM1" s="221"/>
      <c r="CN1" s="221"/>
      <c r="CO1" s="221"/>
      <c r="CP1" s="221"/>
      <c r="CQ1" s="221"/>
      <c r="CR1" s="221"/>
      <c r="CS1" s="221"/>
      <c r="CT1" s="221" t="s">
        <v>8</v>
      </c>
      <c r="CU1" s="221"/>
      <c r="CV1" s="221"/>
      <c r="CW1" s="221"/>
      <c r="CX1" s="221"/>
      <c r="CY1" s="221"/>
      <c r="CZ1" s="221"/>
      <c r="DA1" s="221"/>
      <c r="DB1" s="221" t="s">
        <v>9</v>
      </c>
      <c r="DC1" s="221"/>
      <c r="DD1" s="221"/>
      <c r="DE1" s="221"/>
      <c r="DF1" s="221"/>
      <c r="DG1" s="221"/>
      <c r="DH1" s="13"/>
    </row>
    <row r="2" spans="1:112">
      <c r="A2" s="13" t="s">
        <v>217</v>
      </c>
      <c r="B2" s="13" t="s">
        <v>11</v>
      </c>
      <c r="C2" s="13" t="s">
        <v>12</v>
      </c>
      <c r="D2" s="13" t="s">
        <v>13</v>
      </c>
      <c r="E2" s="13" t="s">
        <v>14</v>
      </c>
      <c r="F2" s="13" t="s">
        <v>15</v>
      </c>
      <c r="G2" s="13" t="s">
        <v>16</v>
      </c>
      <c r="H2" s="13" t="s">
        <v>17</v>
      </c>
      <c r="I2" s="13" t="s">
        <v>18</v>
      </c>
      <c r="J2" s="13" t="s">
        <v>19</v>
      </c>
      <c r="K2" s="13" t="s">
        <v>20</v>
      </c>
      <c r="L2" s="13" t="s">
        <v>21</v>
      </c>
      <c r="M2" s="13" t="s">
        <v>22</v>
      </c>
      <c r="N2" s="13" t="s">
        <v>23</v>
      </c>
      <c r="O2" s="13" t="s">
        <v>24</v>
      </c>
      <c r="P2" s="13" t="s">
        <v>25</v>
      </c>
      <c r="Q2" s="13" t="s">
        <v>26</v>
      </c>
      <c r="R2" s="13" t="s">
        <v>27</v>
      </c>
      <c r="S2" s="13" t="s">
        <v>28</v>
      </c>
      <c r="T2" s="13" t="s">
        <v>29</v>
      </c>
      <c r="U2" s="13" t="s">
        <v>30</v>
      </c>
      <c r="V2" s="13" t="s">
        <v>31</v>
      </c>
      <c r="W2" s="13" t="s">
        <v>32</v>
      </c>
      <c r="X2" s="13" t="s">
        <v>33</v>
      </c>
      <c r="Y2" s="13" t="s">
        <v>34</v>
      </c>
      <c r="Z2" s="13" t="s">
        <v>35</v>
      </c>
      <c r="AA2" s="13" t="s">
        <v>36</v>
      </c>
      <c r="AB2" s="13" t="s">
        <v>133</v>
      </c>
      <c r="AC2" s="13" t="s">
        <v>49</v>
      </c>
      <c r="AD2" s="13" t="s">
        <v>47</v>
      </c>
      <c r="AE2" s="13" t="s">
        <v>38</v>
      </c>
      <c r="AF2" s="13" t="s">
        <v>46</v>
      </c>
      <c r="AG2" s="13" t="s">
        <v>39</v>
      </c>
      <c r="AH2" s="13" t="s">
        <v>45</v>
      </c>
      <c r="AI2" s="13" t="s">
        <v>48</v>
      </c>
      <c r="AJ2" s="13" t="s">
        <v>40</v>
      </c>
      <c r="AK2" s="13" t="s">
        <v>37</v>
      </c>
      <c r="AL2" s="13" t="s">
        <v>51</v>
      </c>
      <c r="AM2" s="13" t="s">
        <v>42</v>
      </c>
      <c r="AN2" s="13" t="s">
        <v>50</v>
      </c>
      <c r="AO2" s="13" t="s">
        <v>43</v>
      </c>
      <c r="AP2" s="13" t="s">
        <v>44</v>
      </c>
      <c r="AQ2" s="13" t="s">
        <v>52</v>
      </c>
      <c r="AR2" s="13" t="s">
        <v>53</v>
      </c>
      <c r="AS2" s="13" t="s">
        <v>54</v>
      </c>
      <c r="AT2" s="13" t="s">
        <v>55</v>
      </c>
      <c r="AU2" s="13" t="s">
        <v>56</v>
      </c>
      <c r="AV2" s="13" t="s">
        <v>57</v>
      </c>
      <c r="AW2" s="13" t="s">
        <v>58</v>
      </c>
      <c r="AX2" s="13" t="s">
        <v>59</v>
      </c>
      <c r="AY2" s="13" t="s">
        <v>60</v>
      </c>
      <c r="AZ2" s="13" t="s">
        <v>61</v>
      </c>
      <c r="BA2" s="13" t="s">
        <v>62</v>
      </c>
      <c r="BB2" s="13" t="s">
        <v>63</v>
      </c>
      <c r="BC2" s="13" t="s">
        <v>64</v>
      </c>
      <c r="BD2" s="13" t="s">
        <v>65</v>
      </c>
      <c r="BE2" s="13" t="s">
        <v>66</v>
      </c>
      <c r="BF2" s="13" t="s">
        <v>67</v>
      </c>
      <c r="BG2" s="13" t="s">
        <v>134</v>
      </c>
      <c r="BH2" s="13" t="s">
        <v>69</v>
      </c>
      <c r="BI2" s="13" t="s">
        <v>135</v>
      </c>
      <c r="BJ2" s="13" t="s">
        <v>71</v>
      </c>
      <c r="BK2" s="13" t="s">
        <v>72</v>
      </c>
      <c r="BL2" s="13" t="s">
        <v>73</v>
      </c>
      <c r="BM2" s="13" t="s">
        <v>74</v>
      </c>
      <c r="BN2" s="13" t="s">
        <v>75</v>
      </c>
      <c r="BO2" s="13" t="s">
        <v>76</v>
      </c>
      <c r="BP2" s="13" t="s">
        <v>77</v>
      </c>
      <c r="BQ2" s="13" t="s">
        <v>78</v>
      </c>
      <c r="BR2" s="13" t="s">
        <v>79</v>
      </c>
      <c r="BS2" s="13" t="s">
        <v>80</v>
      </c>
      <c r="BT2" s="13" t="s">
        <v>81</v>
      </c>
      <c r="BU2" s="13" t="s">
        <v>82</v>
      </c>
      <c r="BV2" s="13" t="s">
        <v>83</v>
      </c>
      <c r="BW2" s="13" t="s">
        <v>84</v>
      </c>
      <c r="BX2" s="13" t="s">
        <v>85</v>
      </c>
      <c r="BY2" s="13" t="s">
        <v>86</v>
      </c>
      <c r="BZ2" s="13" t="s">
        <v>87</v>
      </c>
      <c r="CA2" s="13" t="s">
        <v>88</v>
      </c>
      <c r="CB2" s="13" t="s">
        <v>89</v>
      </c>
      <c r="CC2" s="13" t="s">
        <v>90</v>
      </c>
      <c r="CD2" s="13" t="s">
        <v>91</v>
      </c>
      <c r="CE2" s="13" t="s">
        <v>92</v>
      </c>
      <c r="CF2" s="13" t="s">
        <v>93</v>
      </c>
      <c r="CG2" s="13" t="s">
        <v>94</v>
      </c>
      <c r="CH2" s="13" t="s">
        <v>95</v>
      </c>
      <c r="CI2" s="13" t="s">
        <v>96</v>
      </c>
      <c r="CJ2" s="13" t="s">
        <v>97</v>
      </c>
      <c r="CK2" s="13" t="s">
        <v>98</v>
      </c>
      <c r="CL2" s="13" t="s">
        <v>99</v>
      </c>
      <c r="CM2" s="13" t="s">
        <v>100</v>
      </c>
      <c r="CN2" s="13" t="s">
        <v>101</v>
      </c>
      <c r="CO2" s="13" t="s">
        <v>102</v>
      </c>
      <c r="CP2" s="13" t="s">
        <v>103</v>
      </c>
      <c r="CQ2" s="13" t="s">
        <v>104</v>
      </c>
      <c r="CR2" s="13" t="s">
        <v>105</v>
      </c>
      <c r="CS2" s="13" t="s">
        <v>106</v>
      </c>
      <c r="CT2" s="13" t="s">
        <v>107</v>
      </c>
      <c r="CU2" s="13" t="s">
        <v>136</v>
      </c>
      <c r="CV2" s="13" t="s">
        <v>137</v>
      </c>
      <c r="CW2" s="13" t="s">
        <v>110</v>
      </c>
      <c r="CX2" s="13" t="s">
        <v>111</v>
      </c>
      <c r="CY2" s="13" t="s">
        <v>112</v>
      </c>
      <c r="CZ2" s="13" t="s">
        <v>113</v>
      </c>
      <c r="DA2" s="13" t="s">
        <v>114</v>
      </c>
      <c r="DB2" s="13" t="s">
        <v>115</v>
      </c>
      <c r="DC2" s="13" t="s">
        <v>116</v>
      </c>
      <c r="DD2" s="13" t="s">
        <v>117</v>
      </c>
      <c r="DE2" s="13" t="s">
        <v>118</v>
      </c>
      <c r="DF2" s="13" t="s">
        <v>119</v>
      </c>
      <c r="DG2" s="13" t="s">
        <v>120</v>
      </c>
      <c r="DH2" s="13"/>
    </row>
    <row r="3" spans="1:112">
      <c r="A3" s="13">
        <v>2010</v>
      </c>
      <c r="B3" s="113">
        <v>12958700</v>
      </c>
      <c r="C3" s="113">
        <v>3736638</v>
      </c>
      <c r="D3" s="113">
        <v>5506400</v>
      </c>
      <c r="E3" s="113">
        <v>2460074</v>
      </c>
      <c r="F3" s="113">
        <v>2911900</v>
      </c>
      <c r="G3" s="113">
        <v>10241000</v>
      </c>
      <c r="H3" s="113">
        <v>2497000</v>
      </c>
      <c r="I3" s="113">
        <v>835200</v>
      </c>
      <c r="J3" s="113">
        <v>1117700</v>
      </c>
      <c r="K3" s="113">
        <v>1586300</v>
      </c>
      <c r="L3" s="113">
        <v>1510900</v>
      </c>
      <c r="M3" s="113">
        <v>1642200</v>
      </c>
      <c r="N3" s="113">
        <v>1766100</v>
      </c>
      <c r="O3" s="113">
        <v>726900</v>
      </c>
      <c r="P3" s="113">
        <v>5219300</v>
      </c>
      <c r="Q3" s="113">
        <v>4590400</v>
      </c>
      <c r="R3" s="113">
        <v>3009900</v>
      </c>
      <c r="S3" s="113">
        <v>2905200</v>
      </c>
      <c r="T3" s="113">
        <v>1401500</v>
      </c>
      <c r="U3" s="113">
        <v>2956800</v>
      </c>
      <c r="V3" s="113">
        <v>2306900</v>
      </c>
      <c r="W3" s="113">
        <v>1005300</v>
      </c>
      <c r="X3" s="113">
        <v>410800</v>
      </c>
      <c r="Y3" s="113">
        <v>1962100</v>
      </c>
      <c r="Z3" s="113">
        <v>572800</v>
      </c>
      <c r="AA3" s="113">
        <v>1239100</v>
      </c>
      <c r="AB3" s="113">
        <v>395600</v>
      </c>
      <c r="AC3" s="113">
        <v>269300</v>
      </c>
      <c r="AD3" s="113">
        <v>383300</v>
      </c>
      <c r="AE3" s="113">
        <v>538400</v>
      </c>
      <c r="AF3" s="113">
        <v>596300</v>
      </c>
      <c r="AG3" s="113">
        <v>597900</v>
      </c>
      <c r="AH3" s="113">
        <v>486800</v>
      </c>
      <c r="AI3" s="113">
        <v>459000</v>
      </c>
      <c r="AJ3" s="113">
        <v>1161100</v>
      </c>
      <c r="AK3" s="113">
        <v>824400</v>
      </c>
      <c r="AL3" s="113">
        <v>621700</v>
      </c>
      <c r="AM3" s="113">
        <v>516500</v>
      </c>
      <c r="AN3" s="113">
        <v>260000</v>
      </c>
      <c r="AO3" s="113">
        <v>663200</v>
      </c>
      <c r="AP3" s="113">
        <v>166100</v>
      </c>
      <c r="AQ3" s="113">
        <v>1139900</v>
      </c>
      <c r="AR3" s="113">
        <v>332200</v>
      </c>
      <c r="AS3" s="113">
        <v>478200</v>
      </c>
      <c r="AT3" s="113">
        <v>863000</v>
      </c>
      <c r="AU3" s="113">
        <v>764200</v>
      </c>
      <c r="AV3" s="113">
        <v>291700</v>
      </c>
      <c r="AW3" s="113">
        <v>898000</v>
      </c>
      <c r="AX3" s="113">
        <v>458500</v>
      </c>
      <c r="AY3" s="113">
        <v>849000</v>
      </c>
      <c r="AZ3" s="113">
        <v>295000</v>
      </c>
      <c r="BA3" s="113">
        <v>775000</v>
      </c>
      <c r="BB3" s="113">
        <v>3536311</v>
      </c>
      <c r="BC3" s="113">
        <v>984599.99999999988</v>
      </c>
      <c r="BD3" s="113">
        <v>880000</v>
      </c>
      <c r="BE3" s="113">
        <v>1842500</v>
      </c>
      <c r="BF3" s="113">
        <v>974081.99999999988</v>
      </c>
      <c r="BG3" s="113">
        <v>553900</v>
      </c>
      <c r="BH3" s="113">
        <v>711317</v>
      </c>
      <c r="BI3" s="113">
        <v>779900</v>
      </c>
      <c r="BJ3" s="113">
        <v>740878</v>
      </c>
      <c r="BK3" s="113">
        <v>613973</v>
      </c>
      <c r="BL3" s="113">
        <v>451800</v>
      </c>
      <c r="BM3" s="113">
        <v>204500</v>
      </c>
      <c r="BN3" s="113">
        <v>1603152</v>
      </c>
      <c r="BO3" s="113">
        <v>1108336</v>
      </c>
      <c r="BP3" s="113">
        <v>776855</v>
      </c>
      <c r="BQ3" s="113">
        <v>1234213</v>
      </c>
      <c r="BR3" s="113">
        <v>479104</v>
      </c>
      <c r="BS3" s="113">
        <v>878404</v>
      </c>
      <c r="BT3" s="113">
        <v>1101000</v>
      </c>
      <c r="BU3" s="113">
        <v>210704</v>
      </c>
      <c r="BV3" s="113">
        <v>618940</v>
      </c>
      <c r="BW3" s="113">
        <v>940001</v>
      </c>
      <c r="BX3" s="113">
        <v>666498</v>
      </c>
      <c r="BY3" s="113">
        <v>586475</v>
      </c>
      <c r="BZ3" s="113">
        <v>589769</v>
      </c>
      <c r="CA3" s="113">
        <v>4680337</v>
      </c>
      <c r="CB3" s="113">
        <v>3413139</v>
      </c>
      <c r="CC3" s="113">
        <v>372920</v>
      </c>
      <c r="CD3" s="113">
        <v>1139621</v>
      </c>
      <c r="CE3" s="113">
        <v>464403.35714286566</v>
      </c>
      <c r="CF3" s="113">
        <v>941000</v>
      </c>
      <c r="CG3" s="113">
        <v>730771</v>
      </c>
      <c r="CH3" s="113">
        <v>314615</v>
      </c>
      <c r="CI3" s="113">
        <v>257988</v>
      </c>
      <c r="CJ3" s="113">
        <v>505500</v>
      </c>
      <c r="CK3" s="113">
        <v>658343.91022701014</v>
      </c>
      <c r="CL3" s="113">
        <v>725225.09018983121</v>
      </c>
      <c r="CM3" s="113">
        <v>487395.36243714008</v>
      </c>
      <c r="CN3" s="113">
        <v>726493.10772038891</v>
      </c>
      <c r="CO3" s="113">
        <v>477404.10373891576</v>
      </c>
      <c r="CP3" s="113">
        <v>712445.99153080629</v>
      </c>
      <c r="CQ3" s="113">
        <v>266832.25637714966</v>
      </c>
      <c r="CR3" s="113">
        <v>249529.6625559224</v>
      </c>
      <c r="CS3" s="113">
        <v>240285</v>
      </c>
      <c r="CT3" s="113">
        <v>2328750.2799999998</v>
      </c>
      <c r="CU3" s="113">
        <v>1305209.215379305</v>
      </c>
      <c r="CV3" s="113">
        <v>955922.12717492308</v>
      </c>
      <c r="CW3" s="113">
        <v>355915.3635862979</v>
      </c>
      <c r="CX3" s="113">
        <v>492797.56067291269</v>
      </c>
      <c r="CY3" s="113">
        <v>186384.30590550089</v>
      </c>
      <c r="CZ3" s="113">
        <v>322015.5902850944</v>
      </c>
      <c r="DA3" s="113">
        <v>281633.83837535046</v>
      </c>
      <c r="DB3" s="113">
        <v>1763451.0686286441</v>
      </c>
      <c r="DC3" s="113">
        <v>1410924.7646757176</v>
      </c>
      <c r="DD3" s="113">
        <v>355078.20892798167</v>
      </c>
      <c r="DE3" s="113">
        <v>1090161.4676586646</v>
      </c>
      <c r="DF3" s="113">
        <v>533096.85017470061</v>
      </c>
      <c r="DG3" s="113">
        <v>780459.44947589829</v>
      </c>
      <c r="DH3" s="13"/>
    </row>
    <row r="4" spans="1:112">
      <c r="A4" s="13">
        <v>2011</v>
      </c>
      <c r="B4" s="113">
        <v>13396200</v>
      </c>
      <c r="C4" s="113">
        <v>3997431</v>
      </c>
      <c r="D4" s="113">
        <v>5806000</v>
      </c>
      <c r="E4" s="113">
        <v>2873000</v>
      </c>
      <c r="F4" s="113">
        <v>3316600</v>
      </c>
      <c r="G4" s="113">
        <v>11316300</v>
      </c>
      <c r="H4" s="113">
        <v>2873000</v>
      </c>
      <c r="I4" s="113">
        <v>1037100</v>
      </c>
      <c r="J4" s="113">
        <v>1263700</v>
      </c>
      <c r="K4" s="113">
        <v>1845800</v>
      </c>
      <c r="L4" s="113">
        <v>1672200</v>
      </c>
      <c r="M4" s="113">
        <v>1840900</v>
      </c>
      <c r="N4" s="113">
        <v>1956800</v>
      </c>
      <c r="O4" s="113">
        <v>940300</v>
      </c>
      <c r="P4" s="113">
        <v>5752800</v>
      </c>
      <c r="Q4" s="113">
        <v>5053000</v>
      </c>
      <c r="R4" s="113">
        <v>2370000</v>
      </c>
      <c r="S4" s="113">
        <v>3279100</v>
      </c>
      <c r="T4" s="113">
        <v>1575600</v>
      </c>
      <c r="U4" s="113">
        <v>3246000</v>
      </c>
      <c r="V4" s="113">
        <v>2603300</v>
      </c>
      <c r="W4" s="113">
        <v>1114200</v>
      </c>
      <c r="X4" s="113">
        <v>429000</v>
      </c>
      <c r="Y4" s="113">
        <v>2219800</v>
      </c>
      <c r="Z4" s="113">
        <v>684900</v>
      </c>
      <c r="AA4" s="113">
        <v>1724200</v>
      </c>
      <c r="AB4" s="113">
        <v>431000</v>
      </c>
      <c r="AC4" s="113">
        <v>324000</v>
      </c>
      <c r="AD4" s="113">
        <v>453300</v>
      </c>
      <c r="AE4" s="113">
        <v>613900</v>
      </c>
      <c r="AF4" s="113">
        <v>712600</v>
      </c>
      <c r="AG4" s="113">
        <v>656900</v>
      </c>
      <c r="AH4" s="113">
        <v>553600</v>
      </c>
      <c r="AI4" s="113">
        <v>538400</v>
      </c>
      <c r="AJ4" s="113">
        <v>1386500</v>
      </c>
      <c r="AK4" s="113">
        <v>1086500</v>
      </c>
      <c r="AL4" s="113">
        <v>738500</v>
      </c>
      <c r="AM4" s="113">
        <v>541100</v>
      </c>
      <c r="AN4" s="113">
        <v>312500</v>
      </c>
      <c r="AO4" s="113">
        <v>757500</v>
      </c>
      <c r="AP4" s="113">
        <v>198400</v>
      </c>
      <c r="AQ4" s="113">
        <v>1287700</v>
      </c>
      <c r="AR4" s="113">
        <v>386900</v>
      </c>
      <c r="AS4" s="113">
        <v>558900</v>
      </c>
      <c r="AT4" s="113">
        <v>961000</v>
      </c>
      <c r="AU4" s="113">
        <v>897100</v>
      </c>
      <c r="AV4" s="113">
        <v>334400</v>
      </c>
      <c r="AW4" s="113">
        <v>1035000</v>
      </c>
      <c r="AX4" s="113">
        <v>556200</v>
      </c>
      <c r="AY4" s="113">
        <v>1034000</v>
      </c>
      <c r="AZ4" s="113">
        <v>360000</v>
      </c>
      <c r="BA4" s="113">
        <v>940000</v>
      </c>
      <c r="BB4" s="113">
        <v>3836469</v>
      </c>
      <c r="BC4" s="113">
        <v>1040890</v>
      </c>
      <c r="BD4" s="113">
        <v>917900</v>
      </c>
      <c r="BE4" s="113">
        <v>1996300</v>
      </c>
      <c r="BF4" s="113">
        <v>1055740</v>
      </c>
      <c r="BG4" s="113">
        <v>588800</v>
      </c>
      <c r="BH4" s="113">
        <v>779815</v>
      </c>
      <c r="BI4" s="113">
        <v>864100</v>
      </c>
      <c r="BJ4" s="113">
        <v>800447.00000000012</v>
      </c>
      <c r="BK4" s="113">
        <v>703677</v>
      </c>
      <c r="BL4" s="113">
        <v>488600</v>
      </c>
      <c r="BM4" s="113">
        <v>258100</v>
      </c>
      <c r="BN4" s="113">
        <v>1838972</v>
      </c>
      <c r="BO4" s="113">
        <v>1551763</v>
      </c>
      <c r="BP4" s="113">
        <v>1041234</v>
      </c>
      <c r="BQ4" s="113">
        <v>1416581</v>
      </c>
      <c r="BR4" s="113">
        <v>591986</v>
      </c>
      <c r="BS4" s="113">
        <v>1551510</v>
      </c>
      <c r="BT4" s="113">
        <v>1207000</v>
      </c>
      <c r="BU4" s="113">
        <v>243440</v>
      </c>
      <c r="BV4" s="113">
        <v>721752</v>
      </c>
      <c r="BW4" s="113">
        <v>1099728</v>
      </c>
      <c r="BX4" s="113">
        <v>772197</v>
      </c>
      <c r="BY4" s="113">
        <v>690713</v>
      </c>
      <c r="BZ4" s="113">
        <v>692044</v>
      </c>
      <c r="CA4" s="113">
        <v>5688373</v>
      </c>
      <c r="CB4" s="113">
        <v>3858208</v>
      </c>
      <c r="CC4" s="113">
        <v>424916</v>
      </c>
      <c r="CD4" s="113">
        <v>1282142</v>
      </c>
      <c r="CE4" s="113">
        <v>525586</v>
      </c>
      <c r="CF4" s="113">
        <v>1023000</v>
      </c>
      <c r="CG4" s="113">
        <v>874755</v>
      </c>
      <c r="CH4" s="113">
        <v>365765.04914048681</v>
      </c>
      <c r="CI4" s="113">
        <v>309956</v>
      </c>
      <c r="CJ4" s="113">
        <v>528700</v>
      </c>
      <c r="CK4" s="113">
        <v>825316.00831699593</v>
      </c>
      <c r="CL4" s="113">
        <v>914999.95012082648</v>
      </c>
      <c r="CM4" s="113">
        <v>604592.82680478285</v>
      </c>
      <c r="CN4" s="113">
        <v>916044.08748902078</v>
      </c>
      <c r="CO4" s="113">
        <v>597330.4785027887</v>
      </c>
      <c r="CP4" s="113">
        <v>892345.89829303976</v>
      </c>
      <c r="CQ4" s="113">
        <v>333760.37427431741</v>
      </c>
      <c r="CR4" s="113">
        <v>311255.48492770136</v>
      </c>
      <c r="CS4" s="113">
        <v>283917</v>
      </c>
      <c r="CT4" s="113">
        <v>2578887</v>
      </c>
      <c r="CU4" s="113">
        <v>1529795.6324485752</v>
      </c>
      <c r="CV4" s="113">
        <v>1108361.8635133614</v>
      </c>
      <c r="CW4" s="113">
        <v>432162.73674726667</v>
      </c>
      <c r="CX4" s="113">
        <v>588014.2932166208</v>
      </c>
      <c r="CY4" s="113">
        <v>225707.68879559587</v>
      </c>
      <c r="CZ4" s="113">
        <v>380842.04456307995</v>
      </c>
      <c r="DA4" s="113">
        <v>344480.65178570489</v>
      </c>
      <c r="DB4" s="113">
        <v>2290138.1747155306</v>
      </c>
      <c r="DC4" s="113">
        <v>1856956.7911691663</v>
      </c>
      <c r="DD4" s="113">
        <v>472824.86217957712</v>
      </c>
      <c r="DE4" s="113">
        <v>1221812.1869940229</v>
      </c>
      <c r="DF4" s="113">
        <v>592317.45369038766</v>
      </c>
      <c r="DG4" s="113">
        <v>1016443.7439370449</v>
      </c>
      <c r="DH4" s="13"/>
    </row>
    <row r="5" spans="1:112">
      <c r="A5" s="13">
        <v>2012</v>
      </c>
      <c r="B5" s="113">
        <v>13534500</v>
      </c>
      <c r="C5" s="113">
        <v>4249554</v>
      </c>
      <c r="D5" s="113">
        <v>5780100</v>
      </c>
      <c r="E5" s="113">
        <v>3185700</v>
      </c>
      <c r="F5" s="113">
        <v>3515100</v>
      </c>
      <c r="G5" s="113">
        <v>11899300</v>
      </c>
      <c r="H5" s="113">
        <v>3017900</v>
      </c>
      <c r="I5" s="113">
        <v>1159700</v>
      </c>
      <c r="J5" s="113">
        <v>1347800</v>
      </c>
      <c r="K5" s="113">
        <v>2253100</v>
      </c>
      <c r="L5" s="113">
        <v>1736300</v>
      </c>
      <c r="M5" s="113">
        <v>1934700</v>
      </c>
      <c r="N5" s="113">
        <v>2113100</v>
      </c>
      <c r="O5" s="113">
        <v>1143400</v>
      </c>
      <c r="P5" s="113">
        <v>5917200</v>
      </c>
      <c r="Q5" s="113">
        <v>5140900</v>
      </c>
      <c r="R5" s="113">
        <v>3269500</v>
      </c>
      <c r="S5" s="113">
        <v>3514200</v>
      </c>
      <c r="T5" s="113">
        <v>1658400</v>
      </c>
      <c r="U5" s="113">
        <v>3377100</v>
      </c>
      <c r="V5" s="113">
        <v>2739800</v>
      </c>
      <c r="W5" s="113">
        <v>1160800</v>
      </c>
      <c r="X5" s="113">
        <v>417700</v>
      </c>
      <c r="Y5" s="113">
        <v>2273300</v>
      </c>
      <c r="Z5" s="113">
        <v>709000</v>
      </c>
      <c r="AA5" s="113">
        <v>1923900</v>
      </c>
      <c r="AB5" s="113">
        <v>490100</v>
      </c>
      <c r="AC5" s="113">
        <v>397700</v>
      </c>
      <c r="AD5" s="113">
        <v>553000</v>
      </c>
      <c r="AE5" s="113">
        <v>704500</v>
      </c>
      <c r="AF5" s="113">
        <v>834300</v>
      </c>
      <c r="AG5" s="113">
        <v>708800</v>
      </c>
      <c r="AH5" s="113">
        <v>624200</v>
      </c>
      <c r="AI5" s="113">
        <v>614600</v>
      </c>
      <c r="AJ5" s="113">
        <v>1480500</v>
      </c>
      <c r="AK5" s="113">
        <v>1282300</v>
      </c>
      <c r="AL5" s="113">
        <v>761300</v>
      </c>
      <c r="AM5" s="113">
        <v>581200</v>
      </c>
      <c r="AN5" s="113">
        <v>380800</v>
      </c>
      <c r="AO5" s="113">
        <v>818600</v>
      </c>
      <c r="AP5" s="113">
        <v>227600</v>
      </c>
      <c r="AQ5" s="113">
        <v>1363500</v>
      </c>
      <c r="AR5" s="113">
        <v>410800</v>
      </c>
      <c r="AS5" s="113">
        <v>589500</v>
      </c>
      <c r="AT5" s="113">
        <v>1071000</v>
      </c>
      <c r="AU5" s="113">
        <v>706500</v>
      </c>
      <c r="AV5" s="113">
        <v>356400</v>
      </c>
      <c r="AW5" s="113">
        <v>1118000</v>
      </c>
      <c r="AX5" s="113">
        <v>583300</v>
      </c>
      <c r="AY5" s="113">
        <v>1130000</v>
      </c>
      <c r="AZ5" s="113">
        <v>401000</v>
      </c>
      <c r="BA5" s="113">
        <v>947000</v>
      </c>
      <c r="BB5" s="113">
        <v>4032605</v>
      </c>
      <c r="BC5" s="113">
        <v>1043900</v>
      </c>
      <c r="BD5" s="113">
        <v>902000</v>
      </c>
      <c r="BE5" s="113">
        <v>1985500</v>
      </c>
      <c r="BF5" s="113">
        <v>1124355</v>
      </c>
      <c r="BG5" s="113">
        <v>552000</v>
      </c>
      <c r="BH5" s="113">
        <v>798506</v>
      </c>
      <c r="BI5" s="113">
        <v>864100</v>
      </c>
      <c r="BJ5" s="113">
        <v>855087</v>
      </c>
      <c r="BK5" s="113">
        <v>831596</v>
      </c>
      <c r="BL5" s="113">
        <v>496100</v>
      </c>
      <c r="BM5" s="113">
        <v>245355</v>
      </c>
      <c r="BN5" s="113">
        <v>2040474</v>
      </c>
      <c r="BO5" s="113">
        <v>1789489</v>
      </c>
      <c r="BP5" s="113">
        <v>991226</v>
      </c>
      <c r="BQ5" s="113">
        <v>1460703</v>
      </c>
      <c r="BR5" s="113">
        <v>678111</v>
      </c>
      <c r="BS5" s="113">
        <v>1641431</v>
      </c>
      <c r="BT5" s="113">
        <v>1257000</v>
      </c>
      <c r="BU5" s="113">
        <v>164600</v>
      </c>
      <c r="BV5" s="113">
        <v>761264</v>
      </c>
      <c r="BW5" s="113">
        <v>1132008</v>
      </c>
      <c r="BX5" s="113">
        <v>790601</v>
      </c>
      <c r="BY5" s="113">
        <v>822600</v>
      </c>
      <c r="BZ5" s="113">
        <v>748110</v>
      </c>
      <c r="CA5" s="113">
        <v>5476605</v>
      </c>
      <c r="CB5" s="113">
        <v>4117967</v>
      </c>
      <c r="CC5" s="113">
        <v>438485</v>
      </c>
      <c r="CD5" s="113">
        <v>1251467</v>
      </c>
      <c r="CE5" s="113">
        <v>518776.71428571641</v>
      </c>
      <c r="CF5" s="113">
        <v>1001000</v>
      </c>
      <c r="CG5" s="113">
        <v>839934</v>
      </c>
      <c r="CH5" s="113">
        <v>378534.54396944121</v>
      </c>
      <c r="CI5" s="113">
        <v>323463</v>
      </c>
      <c r="CJ5" s="113">
        <v>518400</v>
      </c>
      <c r="CK5" s="113">
        <v>831027.0144186978</v>
      </c>
      <c r="CL5" s="113">
        <v>909790.02199193148</v>
      </c>
      <c r="CM5" s="113">
        <v>618687.79274328961</v>
      </c>
      <c r="CN5" s="113">
        <v>940687.02944226773</v>
      </c>
      <c r="CO5" s="113">
        <v>604994.9917253321</v>
      </c>
      <c r="CP5" s="113">
        <v>886453.4568214491</v>
      </c>
      <c r="CQ5" s="113">
        <v>339186.64214851259</v>
      </c>
      <c r="CR5" s="113">
        <v>314741.21211031836</v>
      </c>
      <c r="CS5" s="113">
        <v>257611</v>
      </c>
      <c r="CT5" s="113">
        <v>2738325.8</v>
      </c>
      <c r="CU5" s="113">
        <v>1660285.6194114112</v>
      </c>
      <c r="CV5" s="113">
        <v>1183921.0079126705</v>
      </c>
      <c r="CW5" s="113">
        <v>490800.8772855596</v>
      </c>
      <c r="CX5" s="113">
        <v>657674.70729603921</v>
      </c>
      <c r="CY5" s="113">
        <v>251232.68516290796</v>
      </c>
      <c r="CZ5" s="113">
        <v>434247.59966082155</v>
      </c>
      <c r="DA5" s="113">
        <v>417829.40637393092</v>
      </c>
      <c r="DB5" s="113">
        <v>2587245.171614734</v>
      </c>
      <c r="DC5" s="113">
        <v>2044964.953334748</v>
      </c>
      <c r="DD5" s="113">
        <v>536554.91027478711</v>
      </c>
      <c r="DE5" s="113">
        <v>1335941.2639886723</v>
      </c>
      <c r="DF5" s="113">
        <v>675469.48296064138</v>
      </c>
      <c r="DG5" s="113">
        <v>1123960.4645300475</v>
      </c>
      <c r="DH5" s="13"/>
    </row>
    <row r="6" spans="1:112">
      <c r="A6" s="13">
        <v>2013</v>
      </c>
      <c r="B6" s="113">
        <v>14106000</v>
      </c>
      <c r="C6" s="113">
        <v>4626718</v>
      </c>
      <c r="D6" s="113">
        <v>6064000</v>
      </c>
      <c r="E6" s="113">
        <v>3364200</v>
      </c>
      <c r="F6" s="113">
        <v>3909800</v>
      </c>
      <c r="G6" s="113">
        <v>12632100</v>
      </c>
      <c r="H6" s="113">
        <v>3261500</v>
      </c>
      <c r="I6" s="113">
        <v>1349400</v>
      </c>
      <c r="J6" s="113">
        <v>1483900</v>
      </c>
      <c r="K6" s="113">
        <v>2751600</v>
      </c>
      <c r="L6" s="113">
        <v>1973800</v>
      </c>
      <c r="M6" s="113">
        <v>2122000</v>
      </c>
      <c r="N6" s="113">
        <v>2225500</v>
      </c>
      <c r="O6" s="113">
        <v>1365800</v>
      </c>
      <c r="P6" s="113">
        <v>6385500</v>
      </c>
      <c r="Q6" s="113">
        <v>5593900</v>
      </c>
      <c r="R6" s="113">
        <v>3433300</v>
      </c>
      <c r="S6" s="113">
        <v>3854500</v>
      </c>
      <c r="T6" s="113">
        <v>1829400</v>
      </c>
      <c r="U6" s="113">
        <v>3595600</v>
      </c>
      <c r="V6" s="113">
        <v>2906800</v>
      </c>
      <c r="W6" s="113">
        <v>1257900</v>
      </c>
      <c r="X6" s="113">
        <v>425700</v>
      </c>
      <c r="Y6" s="113">
        <v>2479700</v>
      </c>
      <c r="Z6" s="113">
        <v>777100</v>
      </c>
      <c r="AA6" s="113">
        <v>2130600</v>
      </c>
      <c r="AB6" s="113">
        <v>527400</v>
      </c>
      <c r="AC6" s="113">
        <v>461400</v>
      </c>
      <c r="AD6" s="113">
        <v>616800</v>
      </c>
      <c r="AE6" s="113">
        <v>819200</v>
      </c>
      <c r="AF6" s="113">
        <v>928400</v>
      </c>
      <c r="AG6" s="113">
        <v>749400</v>
      </c>
      <c r="AH6" s="113">
        <v>729400</v>
      </c>
      <c r="AI6" s="113">
        <v>669000</v>
      </c>
      <c r="AJ6" s="113">
        <v>1589900</v>
      </c>
      <c r="AK6" s="113">
        <v>1447100</v>
      </c>
      <c r="AL6" s="113">
        <v>874400</v>
      </c>
      <c r="AM6" s="113">
        <v>657800</v>
      </c>
      <c r="AN6" s="113">
        <v>442200</v>
      </c>
      <c r="AO6" s="113">
        <v>908400</v>
      </c>
      <c r="AP6" s="113">
        <v>245100</v>
      </c>
      <c r="AQ6" s="113">
        <v>1494100</v>
      </c>
      <c r="AR6" s="113">
        <v>430000</v>
      </c>
      <c r="AS6" s="113">
        <v>573400</v>
      </c>
      <c r="AT6" s="113">
        <v>1205000</v>
      </c>
      <c r="AU6" s="113">
        <v>696300</v>
      </c>
      <c r="AV6" s="113">
        <v>381400</v>
      </c>
      <c r="AW6" s="113">
        <v>1241000</v>
      </c>
      <c r="AX6" s="113">
        <v>672600</v>
      </c>
      <c r="AY6" s="113">
        <v>1282000</v>
      </c>
      <c r="AZ6" s="113">
        <v>459000</v>
      </c>
      <c r="BA6" s="113">
        <v>1037000</v>
      </c>
      <c r="BB6" s="113">
        <v>4372338</v>
      </c>
      <c r="BC6" s="113">
        <v>1119000</v>
      </c>
      <c r="BD6" s="113">
        <v>948100</v>
      </c>
      <c r="BE6" s="113">
        <v>2085300</v>
      </c>
      <c r="BF6" s="113">
        <v>1239433</v>
      </c>
      <c r="BG6" s="113">
        <v>589300</v>
      </c>
      <c r="BH6" s="113">
        <v>805468</v>
      </c>
      <c r="BI6" s="113">
        <v>1038900</v>
      </c>
      <c r="BJ6" s="113">
        <v>961139</v>
      </c>
      <c r="BK6" s="113">
        <v>922777</v>
      </c>
      <c r="BL6" s="113">
        <v>555600</v>
      </c>
      <c r="BM6" s="113">
        <v>294339</v>
      </c>
      <c r="BN6" s="113">
        <v>2245429</v>
      </c>
      <c r="BO6" s="113">
        <v>1141000</v>
      </c>
      <c r="BP6" s="113">
        <v>999575</v>
      </c>
      <c r="BQ6" s="113">
        <v>1382544</v>
      </c>
      <c r="BR6" s="113">
        <v>675316</v>
      </c>
      <c r="BS6" s="113">
        <v>1552106</v>
      </c>
      <c r="BT6" s="113">
        <v>1327000</v>
      </c>
      <c r="BU6" s="113">
        <v>178800</v>
      </c>
      <c r="BV6" s="113">
        <v>715730</v>
      </c>
      <c r="BW6" s="113">
        <v>1074151</v>
      </c>
      <c r="BX6" s="113">
        <v>749093</v>
      </c>
      <c r="BY6" s="113">
        <v>858100</v>
      </c>
      <c r="BZ6" s="113">
        <v>712589</v>
      </c>
      <c r="CA6" s="113">
        <v>6416839</v>
      </c>
      <c r="CB6" s="113">
        <v>4449331</v>
      </c>
      <c r="CC6" s="113">
        <v>429497</v>
      </c>
      <c r="CD6" s="113">
        <v>1198818</v>
      </c>
      <c r="CE6" s="113">
        <v>613469</v>
      </c>
      <c r="CF6" s="113">
        <v>1001000</v>
      </c>
      <c r="CG6" s="113">
        <v>920299</v>
      </c>
      <c r="CH6" s="113">
        <v>409207.56904173084</v>
      </c>
      <c r="CI6" s="113">
        <v>368913</v>
      </c>
      <c r="CJ6" s="113">
        <v>591800</v>
      </c>
      <c r="CK6" s="113">
        <v>862800.68949340878</v>
      </c>
      <c r="CL6" s="113">
        <v>1009714.2690140516</v>
      </c>
      <c r="CM6" s="113">
        <v>645836.12275727978</v>
      </c>
      <c r="CN6" s="113">
        <v>1017391.0895308171</v>
      </c>
      <c r="CO6" s="113">
        <v>622097.75767572387</v>
      </c>
      <c r="CP6" s="113">
        <v>911748.28588258103</v>
      </c>
      <c r="CQ6" s="113">
        <v>337394.68859288894</v>
      </c>
      <c r="CR6" s="113">
        <v>314796.83475613943</v>
      </c>
      <c r="CS6" s="113">
        <v>318693</v>
      </c>
      <c r="CT6" s="113">
        <v>2874086.89</v>
      </c>
      <c r="CU6" s="113">
        <v>1802848.0943373572</v>
      </c>
      <c r="CV6" s="113">
        <v>1121797.1317208114</v>
      </c>
      <c r="CW6" s="113">
        <v>490210.60254135088</v>
      </c>
      <c r="CX6" s="113">
        <v>645826.770345859</v>
      </c>
      <c r="CY6" s="113">
        <v>253171.8272093164</v>
      </c>
      <c r="CZ6" s="113">
        <v>432847.40796821285</v>
      </c>
      <c r="DA6" s="113">
        <v>423394.54725210648</v>
      </c>
      <c r="DB6" s="113">
        <v>2893925.7670329241</v>
      </c>
      <c r="DC6" s="113">
        <v>1224099.1542986124</v>
      </c>
      <c r="DD6" s="113">
        <v>2199037.769487232</v>
      </c>
      <c r="DE6" s="113">
        <v>595542.95162597927</v>
      </c>
      <c r="DF6" s="113">
        <v>1445880.481842801</v>
      </c>
      <c r="DG6" s="113">
        <v>742721.82535477809</v>
      </c>
      <c r="DH6" s="13"/>
    </row>
    <row r="7" spans="1:112">
      <c r="A7" s="13">
        <v>2014</v>
      </c>
      <c r="B7" s="113">
        <v>13465607</v>
      </c>
      <c r="C7" s="113">
        <v>4704973</v>
      </c>
      <c r="D7" s="113">
        <v>5981800</v>
      </c>
      <c r="E7" s="113">
        <v>3324700</v>
      </c>
      <c r="F7" s="113">
        <v>3950600</v>
      </c>
      <c r="G7" s="113">
        <v>12681200</v>
      </c>
      <c r="H7" s="113">
        <v>3332300</v>
      </c>
      <c r="I7" s="113">
        <v>1575100</v>
      </c>
      <c r="J7" s="113">
        <v>1515300</v>
      </c>
      <c r="K7" s="113">
        <v>2785500</v>
      </c>
      <c r="L7" s="113">
        <v>2043600</v>
      </c>
      <c r="M7" s="113">
        <v>2094100</v>
      </c>
      <c r="N7" s="113">
        <v>2323000</v>
      </c>
      <c r="O7" s="113">
        <v>1463800</v>
      </c>
      <c r="P7" s="113">
        <v>6401900</v>
      </c>
      <c r="Q7" s="113">
        <v>5767800</v>
      </c>
      <c r="R7" s="113">
        <v>3492700</v>
      </c>
      <c r="S7" s="113">
        <v>3964500</v>
      </c>
      <c r="T7" s="113">
        <v>1916100</v>
      </c>
      <c r="U7" s="113">
        <v>3649300</v>
      </c>
      <c r="V7" s="113">
        <v>2847900</v>
      </c>
      <c r="W7" s="113">
        <v>1283000</v>
      </c>
      <c r="X7" s="113">
        <v>454300</v>
      </c>
      <c r="Y7" s="113">
        <v>2544200</v>
      </c>
      <c r="Z7" s="113">
        <v>784200</v>
      </c>
      <c r="AA7" s="113">
        <v>2261400</v>
      </c>
      <c r="AB7" s="113">
        <v>545300</v>
      </c>
      <c r="AC7" s="113">
        <v>472300</v>
      </c>
      <c r="AD7" s="113">
        <v>639200</v>
      </c>
      <c r="AE7" s="113">
        <v>631400</v>
      </c>
      <c r="AF7" s="113">
        <v>966500</v>
      </c>
      <c r="AG7" s="113">
        <v>750900</v>
      </c>
      <c r="AH7" s="113">
        <v>1194800</v>
      </c>
      <c r="AI7" s="113">
        <v>690300</v>
      </c>
      <c r="AJ7" s="113">
        <v>1709000</v>
      </c>
      <c r="AK7" s="113">
        <v>1513000</v>
      </c>
      <c r="AL7" s="113">
        <v>889700</v>
      </c>
      <c r="AM7" s="113">
        <v>671600</v>
      </c>
      <c r="AN7" s="113">
        <v>476300</v>
      </c>
      <c r="AO7" s="113">
        <v>944300</v>
      </c>
      <c r="AP7" s="113">
        <v>244600</v>
      </c>
      <c r="AQ7" s="113">
        <v>1535100</v>
      </c>
      <c r="AR7" s="113">
        <v>437100</v>
      </c>
      <c r="AS7" s="113">
        <v>575200</v>
      </c>
      <c r="AT7" s="113">
        <v>1339400</v>
      </c>
      <c r="AU7" s="113">
        <v>811300</v>
      </c>
      <c r="AV7" s="113">
        <v>383300</v>
      </c>
      <c r="AW7" s="113">
        <v>1389900</v>
      </c>
      <c r="AX7" s="113">
        <v>731900</v>
      </c>
      <c r="AY7" s="113">
        <v>1392500</v>
      </c>
      <c r="AZ7" s="113">
        <v>488300</v>
      </c>
      <c r="BA7" s="113">
        <v>1101100</v>
      </c>
      <c r="BB7" s="113">
        <v>4452202</v>
      </c>
      <c r="BC7" s="113">
        <v>1104100</v>
      </c>
      <c r="BD7" s="113">
        <v>865600</v>
      </c>
      <c r="BE7" s="113">
        <v>2165100</v>
      </c>
      <c r="BF7" s="113">
        <v>1262819</v>
      </c>
      <c r="BG7" s="113">
        <v>641000</v>
      </c>
      <c r="BH7" s="113">
        <v>827127</v>
      </c>
      <c r="BI7" s="113">
        <v>1057000</v>
      </c>
      <c r="BJ7" s="113">
        <v>983689</v>
      </c>
      <c r="BK7" s="113">
        <v>914903.99999999988</v>
      </c>
      <c r="BL7" s="113">
        <v>565600</v>
      </c>
      <c r="BM7" s="113">
        <v>309640</v>
      </c>
      <c r="BN7" s="113">
        <v>2274871</v>
      </c>
      <c r="BO7" s="113">
        <v>1130000</v>
      </c>
      <c r="BP7" s="113">
        <v>969840</v>
      </c>
      <c r="BQ7" s="113">
        <v>1401622</v>
      </c>
      <c r="BR7" s="113">
        <v>692063</v>
      </c>
      <c r="BS7" s="113">
        <v>1166400</v>
      </c>
      <c r="BT7" s="113">
        <v>1296000</v>
      </c>
      <c r="BU7" s="113">
        <v>180400</v>
      </c>
      <c r="BV7" s="113">
        <v>732905</v>
      </c>
      <c r="BW7" s="113">
        <v>1095178</v>
      </c>
      <c r="BX7" s="113">
        <v>761152</v>
      </c>
      <c r="BY7" s="113">
        <v>867000</v>
      </c>
      <c r="BZ7" s="113">
        <v>708171</v>
      </c>
      <c r="CA7" s="113">
        <v>7109800</v>
      </c>
      <c r="CB7" s="113">
        <v>4780323</v>
      </c>
      <c r="CC7" s="113">
        <v>345731</v>
      </c>
      <c r="CD7" s="113">
        <v>1233847</v>
      </c>
      <c r="CE7" s="113">
        <v>641142</v>
      </c>
      <c r="CF7" s="113">
        <v>1075000</v>
      </c>
      <c r="CG7" s="113">
        <v>945717</v>
      </c>
      <c r="CH7" s="113">
        <v>400549.92830028938</v>
      </c>
      <c r="CI7" s="113">
        <v>411405</v>
      </c>
      <c r="CJ7" s="113">
        <v>549300</v>
      </c>
      <c r="CK7" s="113">
        <v>850645.75151092024</v>
      </c>
      <c r="CL7" s="113">
        <v>989993.13634920924</v>
      </c>
      <c r="CM7" s="113">
        <v>640497.17614246206</v>
      </c>
      <c r="CN7" s="113">
        <v>1003985.4946103207</v>
      </c>
      <c r="CO7" s="113">
        <v>596442.94395585102</v>
      </c>
      <c r="CP7" s="113">
        <v>904929.27255339222</v>
      </c>
      <c r="CQ7" s="113">
        <v>338455.72633727838</v>
      </c>
      <c r="CR7" s="113">
        <v>335965.98287444713</v>
      </c>
      <c r="CS7" s="113">
        <v>329559</v>
      </c>
      <c r="CT7" s="113">
        <v>2878715.6</v>
      </c>
      <c r="CU7" s="113">
        <v>1686542.3613321797</v>
      </c>
      <c r="CV7" s="113">
        <v>1290461.4773904774</v>
      </c>
      <c r="CW7" s="113">
        <v>588450.56439948268</v>
      </c>
      <c r="CX7" s="113">
        <v>729260.56040422618</v>
      </c>
      <c r="CY7" s="113">
        <v>293747.64817524963</v>
      </c>
      <c r="CZ7" s="113">
        <v>519515.50280771893</v>
      </c>
      <c r="DA7" s="113">
        <v>506629.73197594279</v>
      </c>
      <c r="DB7" s="113">
        <v>3151593.3408024493</v>
      </c>
      <c r="DC7" s="113">
        <v>1315941.3776864088</v>
      </c>
      <c r="DD7" s="113">
        <v>2365471.2923578462</v>
      </c>
      <c r="DE7" s="113">
        <v>656323.758671558</v>
      </c>
      <c r="DF7" s="113">
        <v>1598594.9796355474</v>
      </c>
      <c r="DG7" s="113">
        <v>817445.27209231316</v>
      </c>
      <c r="DH7" s="13"/>
    </row>
    <row r="8" spans="1:112">
      <c r="A8" s="13">
        <v>2015</v>
      </c>
      <c r="B8" s="113">
        <v>14055500</v>
      </c>
      <c r="C8" s="113">
        <v>4951753</v>
      </c>
      <c r="D8" s="113">
        <v>6005000</v>
      </c>
      <c r="E8" s="113">
        <v>3441896</v>
      </c>
      <c r="F8" s="113">
        <v>4080400</v>
      </c>
      <c r="G8" s="113">
        <v>13117200</v>
      </c>
      <c r="H8" s="113">
        <v>3491900</v>
      </c>
      <c r="I8" s="113">
        <v>1666800</v>
      </c>
      <c r="J8" s="113">
        <v>1565400</v>
      </c>
      <c r="K8" s="113">
        <v>2805800</v>
      </c>
      <c r="L8" s="113">
        <v>2115000</v>
      </c>
      <c r="M8" s="113">
        <v>2162700</v>
      </c>
      <c r="N8" s="113">
        <v>2274600</v>
      </c>
      <c r="O8" s="113">
        <v>1512400</v>
      </c>
      <c r="P8" s="113">
        <v>6463800</v>
      </c>
      <c r="Q8" s="113">
        <v>5850700</v>
      </c>
      <c r="R8" s="113">
        <v>3440000</v>
      </c>
      <c r="S8" s="113">
        <v>4133500</v>
      </c>
      <c r="T8" s="113">
        <v>1989100</v>
      </c>
      <c r="U8" s="113">
        <v>3662500</v>
      </c>
      <c r="V8" s="113">
        <v>2841100</v>
      </c>
      <c r="W8" s="113">
        <v>1338600</v>
      </c>
      <c r="X8" s="113">
        <v>460300</v>
      </c>
      <c r="Y8" s="113">
        <v>2527500</v>
      </c>
      <c r="Z8" s="113">
        <v>780600</v>
      </c>
      <c r="AA8" s="113">
        <v>2432600</v>
      </c>
      <c r="AB8" s="113">
        <v>553400</v>
      </c>
      <c r="AC8" s="113">
        <v>505600</v>
      </c>
      <c r="AD8" s="113">
        <v>666800</v>
      </c>
      <c r="AE8" s="113">
        <v>660700</v>
      </c>
      <c r="AF8" s="113">
        <v>1043500</v>
      </c>
      <c r="AG8" s="113">
        <v>804400</v>
      </c>
      <c r="AH8" s="113">
        <v>1265700</v>
      </c>
      <c r="AI8" s="113">
        <v>618500</v>
      </c>
      <c r="AJ8" s="113">
        <v>1781700</v>
      </c>
      <c r="AK8" s="113">
        <v>1553300</v>
      </c>
      <c r="AL8" s="113">
        <v>871500</v>
      </c>
      <c r="AM8" s="113">
        <v>806200</v>
      </c>
      <c r="AN8" s="113">
        <v>504700</v>
      </c>
      <c r="AO8" s="113">
        <v>825400</v>
      </c>
      <c r="AP8" s="113">
        <v>262500</v>
      </c>
      <c r="AQ8" s="113">
        <v>1643400</v>
      </c>
      <c r="AR8" s="113">
        <v>463900</v>
      </c>
      <c r="AS8" s="113">
        <v>590800</v>
      </c>
      <c r="AT8" s="113">
        <v>1481000</v>
      </c>
      <c r="AU8" s="113">
        <v>850600</v>
      </c>
      <c r="AV8" s="113">
        <v>395700</v>
      </c>
      <c r="AW8" s="113">
        <v>1448800</v>
      </c>
      <c r="AX8" s="113">
        <v>795600</v>
      </c>
      <c r="AY8" s="113">
        <v>1486600</v>
      </c>
      <c r="AZ8" s="113">
        <v>523700</v>
      </c>
      <c r="BA8" s="113">
        <v>1192400</v>
      </c>
      <c r="BB8" s="113">
        <v>4642788</v>
      </c>
      <c r="BC8" s="113">
        <v>1122500</v>
      </c>
      <c r="BD8" s="113">
        <v>836700</v>
      </c>
      <c r="BE8" s="113">
        <v>2056600</v>
      </c>
      <c r="BF8" s="113">
        <v>1242554</v>
      </c>
      <c r="BG8" s="113">
        <v>626500</v>
      </c>
      <c r="BH8" s="113">
        <v>840719</v>
      </c>
      <c r="BI8" s="113">
        <v>1058900</v>
      </c>
      <c r="BJ8" s="113">
        <v>1004314</v>
      </c>
      <c r="BK8" s="113">
        <v>957801</v>
      </c>
      <c r="BL8" s="113">
        <v>584700</v>
      </c>
      <c r="BM8" s="113">
        <v>312900</v>
      </c>
      <c r="BN8" s="113">
        <v>2464961</v>
      </c>
      <c r="BO8" s="113">
        <v>1045000</v>
      </c>
      <c r="BP8" s="113">
        <v>993636</v>
      </c>
      <c r="BQ8" s="113">
        <v>1397274</v>
      </c>
      <c r="BR8" s="113">
        <v>733288</v>
      </c>
      <c r="BS8" s="113">
        <v>1223500</v>
      </c>
      <c r="BT8" s="113">
        <v>1226000</v>
      </c>
      <c r="BU8" s="113">
        <v>201500</v>
      </c>
      <c r="BV8" s="113">
        <v>727436</v>
      </c>
      <c r="BW8" s="113">
        <v>1080656</v>
      </c>
      <c r="BX8" s="113">
        <v>761685</v>
      </c>
      <c r="BY8" s="113">
        <v>877300</v>
      </c>
      <c r="BZ8" s="113">
        <v>693733</v>
      </c>
      <c r="CA8" s="113">
        <v>7590866</v>
      </c>
      <c r="CB8" s="113">
        <v>4863458</v>
      </c>
      <c r="CC8" s="113">
        <v>320860</v>
      </c>
      <c r="CD8" s="113">
        <v>1059875</v>
      </c>
      <c r="CE8" s="113">
        <v>668815</v>
      </c>
      <c r="CF8" s="113">
        <v>1022000</v>
      </c>
      <c r="CG8" s="113">
        <v>948702</v>
      </c>
      <c r="CH8" s="113">
        <v>407510.64547141077</v>
      </c>
      <c r="CI8" s="113">
        <v>419186</v>
      </c>
      <c r="CJ8" s="113">
        <v>549300</v>
      </c>
      <c r="CK8" s="113">
        <v>849785.6410962888</v>
      </c>
      <c r="CL8" s="113">
        <v>971066.04341637238</v>
      </c>
      <c r="CM8" s="113">
        <v>636143.14872350253</v>
      </c>
      <c r="CN8" s="113">
        <v>975511.95191089844</v>
      </c>
      <c r="CO8" s="113">
        <v>580217.60127295461</v>
      </c>
      <c r="CP8" s="113">
        <v>906806.07645966776</v>
      </c>
      <c r="CQ8" s="113">
        <v>344405.28758641897</v>
      </c>
      <c r="CR8" s="113">
        <v>336880.42156732531</v>
      </c>
      <c r="CS8" s="113">
        <v>330085</v>
      </c>
      <c r="CT8" s="113">
        <v>2818810.16</v>
      </c>
      <c r="CU8" s="113">
        <v>2148100</v>
      </c>
      <c r="CV8" s="113">
        <v>1196777.3510695184</v>
      </c>
      <c r="CW8" s="113">
        <v>573984.33013435849</v>
      </c>
      <c r="CX8" s="113">
        <v>681204.91430481325</v>
      </c>
      <c r="CY8" s="113">
        <v>278499.89445187111</v>
      </c>
      <c r="CZ8" s="113">
        <v>494291.39445187105</v>
      </c>
      <c r="DA8" s="113">
        <v>482857.52219251404</v>
      </c>
      <c r="DB8" s="113">
        <v>3220594.8046674887</v>
      </c>
      <c r="DC8" s="113">
        <v>1337937.7163456976</v>
      </c>
      <c r="DD8" s="113">
        <v>2415412.6851342376</v>
      </c>
      <c r="DE8" s="113">
        <v>696672.68390095816</v>
      </c>
      <c r="DF8" s="113">
        <v>1627864.3235935869</v>
      </c>
      <c r="DG8" s="113">
        <v>858729.48192771093</v>
      </c>
      <c r="DH8" s="13"/>
    </row>
    <row r="9" spans="1:112">
      <c r="A9" s="13">
        <v>2016</v>
      </c>
      <c r="B9" s="113">
        <v>14860200</v>
      </c>
      <c r="C9" s="113">
        <v>5247863</v>
      </c>
      <c r="D9" s="113">
        <v>6386700</v>
      </c>
      <c r="E9" s="113">
        <v>3539100</v>
      </c>
      <c r="F9" s="113">
        <v>4299300</v>
      </c>
      <c r="G9" s="113">
        <v>13825800</v>
      </c>
      <c r="H9" s="113">
        <v>3747900</v>
      </c>
      <c r="I9" s="113">
        <v>1661500</v>
      </c>
      <c r="J9" s="113">
        <v>1632000</v>
      </c>
      <c r="K9" s="113">
        <v>2892900</v>
      </c>
      <c r="L9" s="113">
        <v>2253700</v>
      </c>
      <c r="M9" s="113">
        <v>2324100</v>
      </c>
      <c r="N9" s="113">
        <v>2395500</v>
      </c>
      <c r="O9" s="113">
        <v>1688300</v>
      </c>
      <c r="P9" s="113">
        <v>6782900</v>
      </c>
      <c r="Q9" s="113">
        <v>6465400</v>
      </c>
      <c r="R9" s="113">
        <v>3783200</v>
      </c>
      <c r="S9" s="113">
        <v>4531000</v>
      </c>
      <c r="T9" s="113">
        <v>2222000</v>
      </c>
      <c r="U9" s="113">
        <v>3745100</v>
      </c>
      <c r="V9" s="113">
        <v>3097500</v>
      </c>
      <c r="W9" s="113">
        <v>1434800</v>
      </c>
      <c r="X9" s="113">
        <v>489100</v>
      </c>
      <c r="Y9" s="113">
        <v>2821500</v>
      </c>
      <c r="Z9" s="113">
        <v>889300</v>
      </c>
      <c r="AA9" s="113">
        <v>2672000</v>
      </c>
      <c r="AB9" s="113">
        <v>563900</v>
      </c>
      <c r="AC9" s="113">
        <v>570800</v>
      </c>
      <c r="AD9" s="113">
        <v>722200</v>
      </c>
      <c r="AE9" s="113">
        <v>731100</v>
      </c>
      <c r="AF9" s="113">
        <v>1149300</v>
      </c>
      <c r="AG9" s="113">
        <v>831100</v>
      </c>
      <c r="AH9" s="113">
        <v>1384000</v>
      </c>
      <c r="AI9" s="113">
        <v>685700</v>
      </c>
      <c r="AJ9" s="113">
        <v>1888400</v>
      </c>
      <c r="AK9" s="113">
        <v>1687800</v>
      </c>
      <c r="AL9" s="113">
        <v>973400</v>
      </c>
      <c r="AM9" s="113">
        <v>840300</v>
      </c>
      <c r="AN9" s="113">
        <v>576600</v>
      </c>
      <c r="AO9" s="113">
        <v>887000</v>
      </c>
      <c r="AP9" s="113">
        <v>292900</v>
      </c>
      <c r="AQ9" s="113">
        <v>1852000</v>
      </c>
      <c r="AR9" s="113">
        <v>480000</v>
      </c>
      <c r="AS9" s="113">
        <v>615000</v>
      </c>
      <c r="AT9" s="113">
        <v>1604000</v>
      </c>
      <c r="AU9" s="113">
        <v>908000</v>
      </c>
      <c r="AV9" s="113">
        <v>414000</v>
      </c>
      <c r="AW9" s="113">
        <v>1555000</v>
      </c>
      <c r="AX9" s="113">
        <v>896000</v>
      </c>
      <c r="AY9" s="113">
        <v>1568000</v>
      </c>
      <c r="AZ9" s="113">
        <v>605000</v>
      </c>
      <c r="BA9" s="113">
        <v>1328000</v>
      </c>
      <c r="BB9" s="113">
        <v>4913201</v>
      </c>
      <c r="BC9" s="113">
        <v>1130600</v>
      </c>
      <c r="BD9" s="113">
        <v>849900</v>
      </c>
      <c r="BE9" s="113">
        <v>2124200</v>
      </c>
      <c r="BF9" s="113">
        <v>1315753</v>
      </c>
      <c r="BG9" s="113">
        <v>671500</v>
      </c>
      <c r="BH9" s="113">
        <v>888420</v>
      </c>
      <c r="BI9" s="113">
        <v>1133800</v>
      </c>
      <c r="BJ9" s="113">
        <v>1093228</v>
      </c>
      <c r="BK9" s="113">
        <v>995748</v>
      </c>
      <c r="BL9" s="113">
        <v>643900</v>
      </c>
      <c r="BM9" s="113">
        <v>348300</v>
      </c>
      <c r="BN9" s="113">
        <v>2848657</v>
      </c>
      <c r="BO9" s="113">
        <v>1107000</v>
      </c>
      <c r="BP9" s="113">
        <v>1035223</v>
      </c>
      <c r="BQ9" s="113">
        <v>1471770</v>
      </c>
      <c r="BR9" s="113">
        <v>774509</v>
      </c>
      <c r="BS9" s="113">
        <v>1313800</v>
      </c>
      <c r="BT9" s="113">
        <v>960100</v>
      </c>
      <c r="BU9" s="113">
        <v>230400</v>
      </c>
      <c r="BV9" s="113">
        <v>766102</v>
      </c>
      <c r="BW9" s="113">
        <v>1130867</v>
      </c>
      <c r="BX9" s="113">
        <v>806198</v>
      </c>
      <c r="BY9" s="113">
        <v>816800</v>
      </c>
      <c r="BZ9" s="113">
        <v>717355</v>
      </c>
      <c r="CA9" s="113">
        <v>8260454</v>
      </c>
      <c r="CB9" s="113">
        <v>5562783</v>
      </c>
      <c r="CC9" s="113">
        <v>351128</v>
      </c>
      <c r="CD9" s="113">
        <v>1036524</v>
      </c>
      <c r="CE9" s="113">
        <v>731950</v>
      </c>
      <c r="CF9" s="113">
        <v>1069000</v>
      </c>
      <c r="CG9" s="113">
        <v>995815</v>
      </c>
      <c r="CH9" s="113">
        <v>415978</v>
      </c>
      <c r="CI9" s="113">
        <v>436400</v>
      </c>
      <c r="CJ9" s="113">
        <v>535000</v>
      </c>
      <c r="CK9" s="113">
        <v>846651.80780772085</v>
      </c>
      <c r="CL9" s="113">
        <v>1009952.7709176763</v>
      </c>
      <c r="CM9" s="113">
        <v>641576.17971614865</v>
      </c>
      <c r="CN9" s="113">
        <v>1020470.9328852741</v>
      </c>
      <c r="CO9" s="113">
        <v>588376.72397768393</v>
      </c>
      <c r="CP9" s="113">
        <v>751932.90000000596</v>
      </c>
      <c r="CQ9" s="113">
        <v>356089.55208567198</v>
      </c>
      <c r="CR9" s="113">
        <v>348646.31992776977</v>
      </c>
      <c r="CS9" s="113">
        <v>219006</v>
      </c>
      <c r="CT9" s="113">
        <v>2839151.46</v>
      </c>
      <c r="CU9" s="113">
        <v>2282600</v>
      </c>
      <c r="CV9" s="113">
        <v>1130449.6167145208</v>
      </c>
      <c r="CW9" s="113">
        <v>571977.36372166884</v>
      </c>
      <c r="CX9" s="113">
        <v>659658.73028285149</v>
      </c>
      <c r="CY9" s="113">
        <v>266515.81086199463</v>
      </c>
      <c r="CZ9" s="113">
        <v>489050.35176247766</v>
      </c>
      <c r="DA9" s="113">
        <v>474642.69436129334</v>
      </c>
      <c r="DB9" s="113">
        <v>3325180.0582581079</v>
      </c>
      <c r="DC9" s="113">
        <v>1383376.8383740305</v>
      </c>
      <c r="DD9" s="113">
        <v>2531441.666164929</v>
      </c>
      <c r="DE9" s="113">
        <v>738548.63788812235</v>
      </c>
      <c r="DF9" s="113">
        <v>1712019.6620690534</v>
      </c>
      <c r="DG9" s="113">
        <v>902422.50832107244</v>
      </c>
      <c r="DH9" s="13"/>
    </row>
    <row r="10" spans="1:112">
      <c r="A10" s="13">
        <v>2017</v>
      </c>
      <c r="B10" s="113">
        <v>15267716</v>
      </c>
      <c r="C10" s="113">
        <v>5569607</v>
      </c>
      <c r="D10" s="113">
        <v>6866704</v>
      </c>
      <c r="E10" s="113">
        <v>3612266</v>
      </c>
      <c r="F10" s="113">
        <v>4550311</v>
      </c>
      <c r="G10" s="113">
        <v>15035283</v>
      </c>
      <c r="H10" s="113">
        <v>4005524</v>
      </c>
      <c r="I10" s="113">
        <v>1827913</v>
      </c>
      <c r="J10" s="113">
        <v>1729175</v>
      </c>
      <c r="K10" s="113">
        <v>2872645</v>
      </c>
      <c r="L10" s="113">
        <v>2370454</v>
      </c>
      <c r="M10" s="113">
        <v>2438595</v>
      </c>
      <c r="N10" s="113">
        <v>2739038</v>
      </c>
      <c r="O10" s="113">
        <v>1715543</v>
      </c>
      <c r="P10" s="113">
        <v>7380288</v>
      </c>
      <c r="Q10" s="113">
        <v>7092306</v>
      </c>
      <c r="R10" s="113">
        <v>3991164</v>
      </c>
      <c r="S10" s="113">
        <v>4839624</v>
      </c>
      <c r="T10" s="113">
        <v>2443329</v>
      </c>
      <c r="U10" s="113">
        <v>4115520</v>
      </c>
      <c r="V10" s="113">
        <v>3376777</v>
      </c>
      <c r="W10" s="113">
        <v>1552838</v>
      </c>
      <c r="X10" s="113">
        <v>525234</v>
      </c>
      <c r="Y10" s="113">
        <v>3105087</v>
      </c>
      <c r="Z10" s="113">
        <v>869518</v>
      </c>
      <c r="AA10" s="113">
        <v>2960923</v>
      </c>
      <c r="AB10" s="113">
        <v>594942</v>
      </c>
      <c r="AC10" s="113">
        <v>584061</v>
      </c>
      <c r="AD10" s="113">
        <v>781111</v>
      </c>
      <c r="AE10" s="113">
        <v>784435</v>
      </c>
      <c r="AF10" s="113">
        <v>1250605</v>
      </c>
      <c r="AG10" s="113">
        <v>847547</v>
      </c>
      <c r="AH10" s="113">
        <v>1511635</v>
      </c>
      <c r="AI10" s="113">
        <v>784917</v>
      </c>
      <c r="AJ10" s="113">
        <v>1970956</v>
      </c>
      <c r="AK10" s="113">
        <v>1799925</v>
      </c>
      <c r="AL10" s="113">
        <v>1057144</v>
      </c>
      <c r="AM10" s="113">
        <v>856403</v>
      </c>
      <c r="AN10" s="113">
        <v>612125</v>
      </c>
      <c r="AO10" s="113">
        <v>961954</v>
      </c>
      <c r="AP10" s="113">
        <v>315736</v>
      </c>
      <c r="AQ10" s="113">
        <v>2059733</v>
      </c>
      <c r="AR10" s="113">
        <v>525206</v>
      </c>
      <c r="AS10" s="113">
        <v>647649</v>
      </c>
      <c r="AT10" s="113">
        <v>1775400</v>
      </c>
      <c r="AU10" s="113">
        <v>917549</v>
      </c>
      <c r="AV10" s="113">
        <v>447182</v>
      </c>
      <c r="AW10" s="113">
        <v>1655700</v>
      </c>
      <c r="AX10" s="113">
        <v>991400</v>
      </c>
      <c r="AY10" s="113">
        <v>1793400</v>
      </c>
      <c r="AZ10" s="113">
        <v>695600</v>
      </c>
      <c r="BA10" s="113">
        <v>1431000</v>
      </c>
      <c r="BB10" s="113">
        <v>5193651</v>
      </c>
      <c r="BC10" s="113">
        <v>1231800</v>
      </c>
      <c r="BD10" s="113">
        <v>901064</v>
      </c>
      <c r="BE10" s="113">
        <v>2192764</v>
      </c>
      <c r="BF10" s="113">
        <v>1427019</v>
      </c>
      <c r="BG10" s="113">
        <v>611488</v>
      </c>
      <c r="BH10" s="113">
        <v>945983</v>
      </c>
      <c r="BI10" s="113">
        <v>1196300</v>
      </c>
      <c r="BJ10" s="113">
        <v>1158362</v>
      </c>
      <c r="BK10" s="113">
        <v>1084132</v>
      </c>
      <c r="BL10" s="113">
        <v>715700</v>
      </c>
      <c r="BM10" s="113">
        <v>375300</v>
      </c>
      <c r="BN10" s="113">
        <v>3129032</v>
      </c>
      <c r="BO10" s="113">
        <v>1112056</v>
      </c>
      <c r="BP10" s="113">
        <v>1093832</v>
      </c>
      <c r="BQ10" s="113">
        <v>1370640</v>
      </c>
      <c r="BR10" s="113">
        <v>812183</v>
      </c>
      <c r="BS10" s="113">
        <v>1362506</v>
      </c>
      <c r="BT10" s="113">
        <v>1015908</v>
      </c>
      <c r="BU10" s="113">
        <v>246744</v>
      </c>
      <c r="BV10" s="113">
        <v>735665</v>
      </c>
      <c r="BW10" s="113">
        <v>1171284</v>
      </c>
      <c r="BX10" s="113">
        <v>829113</v>
      </c>
      <c r="BY10" s="113">
        <v>870783</v>
      </c>
      <c r="BZ10" s="113">
        <v>1299290</v>
      </c>
      <c r="CA10" s="113">
        <v>9926346</v>
      </c>
      <c r="CB10" s="113">
        <v>5699242</v>
      </c>
      <c r="CC10" s="113">
        <v>359050</v>
      </c>
      <c r="CD10" s="113">
        <v>1147522</v>
      </c>
      <c r="CE10" s="113">
        <v>770637</v>
      </c>
      <c r="CF10" s="113">
        <v>1080912</v>
      </c>
      <c r="CG10" s="113">
        <v>1070855</v>
      </c>
      <c r="CH10" s="113">
        <v>602703</v>
      </c>
      <c r="CI10" s="113">
        <v>431942</v>
      </c>
      <c r="CJ10" s="113">
        <v>582000</v>
      </c>
      <c r="CK10" s="113">
        <v>1832169</v>
      </c>
      <c r="CL10" s="113">
        <v>657012</v>
      </c>
      <c r="CM10" s="113">
        <v>1000374</v>
      </c>
      <c r="CN10" s="113">
        <v>797102</v>
      </c>
      <c r="CO10" s="113">
        <v>526648</v>
      </c>
      <c r="CP10" s="113">
        <v>787494</v>
      </c>
      <c r="CQ10" s="113">
        <v>973945</v>
      </c>
      <c r="CR10" s="113">
        <v>300978</v>
      </c>
      <c r="CS10" s="113">
        <v>229828</v>
      </c>
      <c r="CT10" s="113">
        <v>3071922</v>
      </c>
      <c r="CU10" s="113">
        <v>2602684</v>
      </c>
      <c r="CV10" s="113">
        <v>1211770</v>
      </c>
      <c r="CW10" s="113">
        <v>647209</v>
      </c>
      <c r="CX10" s="113">
        <v>684395</v>
      </c>
      <c r="CY10" s="113">
        <v>197798</v>
      </c>
      <c r="CZ10" s="113">
        <v>323363</v>
      </c>
      <c r="DA10" s="113">
        <v>225793</v>
      </c>
      <c r="DB10" s="113">
        <v>3601274.657011691</v>
      </c>
      <c r="DC10" s="113">
        <v>1487868.4832221277</v>
      </c>
      <c r="DD10" s="113">
        <v>2797778.2421270348</v>
      </c>
      <c r="DE10" s="113">
        <v>816820.67102669377</v>
      </c>
      <c r="DF10" s="113">
        <v>1874567.1011258748</v>
      </c>
      <c r="DG10" s="113">
        <v>987216.42948178004</v>
      </c>
      <c r="DH10" s="13"/>
    </row>
    <row r="11" spans="1:112">
      <c r="A11" s="13">
        <v>2018</v>
      </c>
      <c r="B11" s="113">
        <v>15666595</v>
      </c>
      <c r="C11" s="113">
        <v>6064005</v>
      </c>
      <c r="D11" s="113">
        <v>7328121</v>
      </c>
      <c r="E11" s="113">
        <v>3520461</v>
      </c>
      <c r="F11" s="113">
        <v>4897229</v>
      </c>
      <c r="G11" s="113">
        <v>15624897</v>
      </c>
      <c r="H11" s="113">
        <v>4333129</v>
      </c>
      <c r="I11" s="113">
        <v>1785091</v>
      </c>
      <c r="J11" s="113">
        <v>1865883</v>
      </c>
      <c r="K11" s="113">
        <v>3209276</v>
      </c>
      <c r="L11" s="113">
        <v>2489850</v>
      </c>
      <c r="M11" s="113">
        <v>2552352</v>
      </c>
      <c r="N11" s="113">
        <v>2861359</v>
      </c>
      <c r="O11" s="113">
        <v>1920504</v>
      </c>
      <c r="P11" s="113">
        <v>7969558</v>
      </c>
      <c r="Q11" s="113">
        <v>7752759</v>
      </c>
      <c r="R11" s="113">
        <v>4233012</v>
      </c>
      <c r="S11" s="113">
        <v>5220618</v>
      </c>
      <c r="T11" s="113">
        <v>2748017</v>
      </c>
      <c r="U11" s="113">
        <v>4377184</v>
      </c>
      <c r="V11" s="113">
        <v>3705731</v>
      </c>
      <c r="W11" s="113">
        <v>1717558</v>
      </c>
      <c r="X11" s="113">
        <v>556700</v>
      </c>
      <c r="Y11" s="113">
        <v>3295674</v>
      </c>
      <c r="Z11" s="113">
        <v>1034544</v>
      </c>
      <c r="AA11" s="113">
        <v>3448296</v>
      </c>
      <c r="AB11" s="113">
        <v>637691</v>
      </c>
      <c r="AC11" s="113">
        <v>675947</v>
      </c>
      <c r="AD11" s="113">
        <v>877367</v>
      </c>
      <c r="AE11" s="113">
        <v>863161</v>
      </c>
      <c r="AF11" s="113">
        <v>1433477</v>
      </c>
      <c r="AG11" s="113">
        <v>879515</v>
      </c>
      <c r="AH11" s="113">
        <v>1714739</v>
      </c>
      <c r="AI11" s="113">
        <v>891788</v>
      </c>
      <c r="AJ11" s="113">
        <v>2057085</v>
      </c>
      <c r="AK11" s="113">
        <v>1928581</v>
      </c>
      <c r="AL11" s="113">
        <v>1247308</v>
      </c>
      <c r="AM11" s="113">
        <v>896923</v>
      </c>
      <c r="AN11" s="113">
        <v>667046</v>
      </c>
      <c r="AO11" s="113">
        <v>1079200</v>
      </c>
      <c r="AP11" s="113">
        <v>368373</v>
      </c>
      <c r="AQ11" s="113">
        <v>2300011</v>
      </c>
      <c r="AR11" s="113">
        <v>577026</v>
      </c>
      <c r="AS11" s="113">
        <v>686017</v>
      </c>
      <c r="AT11" s="113">
        <v>1976100.0000000002</v>
      </c>
      <c r="AU11" s="113">
        <v>935470</v>
      </c>
      <c r="AV11" s="113">
        <v>479310</v>
      </c>
      <c r="AW11" s="113">
        <v>1864700</v>
      </c>
      <c r="AX11" s="113">
        <v>1101926</v>
      </c>
      <c r="AY11" s="113">
        <v>1937500</v>
      </c>
      <c r="AZ11" s="113">
        <v>850300</v>
      </c>
      <c r="BA11" s="113">
        <v>1579199.9999999998</v>
      </c>
      <c r="BB11" s="113">
        <v>5803372</v>
      </c>
      <c r="BC11" s="113">
        <v>1374100</v>
      </c>
      <c r="BD11" s="113">
        <v>973936</v>
      </c>
      <c r="BE11" s="113">
        <v>2277791</v>
      </c>
      <c r="BF11" s="113">
        <v>1559468</v>
      </c>
      <c r="BG11" s="113">
        <v>671500</v>
      </c>
      <c r="BH11" s="113">
        <v>1035028</v>
      </c>
      <c r="BI11" s="113">
        <v>1320600</v>
      </c>
      <c r="BJ11" s="113">
        <v>1334297</v>
      </c>
      <c r="BK11" s="113">
        <v>1225956</v>
      </c>
      <c r="BL11" s="113">
        <v>667100</v>
      </c>
      <c r="BM11" s="113">
        <v>422500</v>
      </c>
      <c r="BN11" s="113">
        <v>3636932</v>
      </c>
      <c r="BO11" s="113">
        <v>1191239</v>
      </c>
      <c r="BP11" s="113">
        <v>1201821</v>
      </c>
      <c r="BQ11" s="113">
        <v>1506885</v>
      </c>
      <c r="BR11" s="113">
        <v>909180</v>
      </c>
      <c r="BS11" s="113">
        <v>1490077</v>
      </c>
      <c r="BT11" s="113">
        <v>1139420</v>
      </c>
      <c r="BU11" s="113">
        <v>267532</v>
      </c>
      <c r="BV11" s="113">
        <v>814561</v>
      </c>
      <c r="BW11" s="113">
        <v>1271268</v>
      </c>
      <c r="BX11" s="113">
        <v>921233</v>
      </c>
      <c r="BY11" s="113">
        <v>961591</v>
      </c>
      <c r="BZ11" s="113">
        <v>1425955</v>
      </c>
      <c r="CA11" s="113">
        <v>11144706</v>
      </c>
      <c r="CB11" s="113">
        <v>6374116</v>
      </c>
      <c r="CC11" s="113">
        <v>408469</v>
      </c>
      <c r="CD11" s="113">
        <v>1229825</v>
      </c>
      <c r="CE11" s="113">
        <v>887783</v>
      </c>
      <c r="CF11" s="113">
        <v>1208071</v>
      </c>
      <c r="CG11" s="113">
        <v>1181301</v>
      </c>
      <c r="CH11" s="113">
        <v>632600</v>
      </c>
      <c r="CI11" s="113">
        <v>476803</v>
      </c>
      <c r="CJ11" s="113">
        <v>837200</v>
      </c>
      <c r="CK11" s="113">
        <v>1945383</v>
      </c>
      <c r="CL11" s="113">
        <v>749135</v>
      </c>
      <c r="CM11" s="113">
        <v>1142464</v>
      </c>
      <c r="CN11" s="113">
        <v>1124125</v>
      </c>
      <c r="CO11" s="113">
        <v>593889</v>
      </c>
      <c r="CP11" s="113">
        <v>902939</v>
      </c>
      <c r="CQ11" s="113">
        <v>1047480</v>
      </c>
      <c r="CR11" s="113">
        <v>339950</v>
      </c>
      <c r="CS11" s="113">
        <v>262215</v>
      </c>
      <c r="CT11" s="113">
        <v>3374433</v>
      </c>
      <c r="CU11" s="113">
        <v>2851785</v>
      </c>
      <c r="CV11" s="113">
        <v>1338262</v>
      </c>
      <c r="CW11" s="113">
        <v>649795</v>
      </c>
      <c r="CX11" s="113">
        <v>831691</v>
      </c>
      <c r="CY11" s="113">
        <v>249329</v>
      </c>
      <c r="CZ11" s="113">
        <v>364449</v>
      </c>
      <c r="DA11" s="113">
        <v>264237</v>
      </c>
      <c r="DB11" s="113">
        <v>3666828.4443448633</v>
      </c>
      <c r="DC11" s="113">
        <v>1472822.7274947716</v>
      </c>
      <c r="DD11" s="113">
        <v>2896267.87336329</v>
      </c>
      <c r="DE11" s="113">
        <v>819967.11306625779</v>
      </c>
      <c r="DF11" s="113">
        <v>1854849.7881550505</v>
      </c>
      <c r="DG11" s="113">
        <v>1029563.6042234817</v>
      </c>
      <c r="DH11" s="13"/>
    </row>
    <row r="12" spans="1:112">
      <c r="A12" s="13">
        <v>2019</v>
      </c>
      <c r="B12" s="113">
        <v>15685775</v>
      </c>
      <c r="C12" s="113">
        <v>6215300</v>
      </c>
      <c r="D12" s="113">
        <v>7508200</v>
      </c>
      <c r="E12" s="113">
        <v>3711300</v>
      </c>
      <c r="F12" s="113">
        <v>5058500</v>
      </c>
      <c r="G12" s="113">
        <v>15444800</v>
      </c>
      <c r="H12" s="113">
        <v>4515500</v>
      </c>
      <c r="I12" s="113">
        <v>1836700</v>
      </c>
      <c r="J12" s="113">
        <v>1912600</v>
      </c>
      <c r="K12" s="113">
        <v>3276900</v>
      </c>
      <c r="L12" s="113">
        <v>2594037</v>
      </c>
      <c r="M12" s="113">
        <v>2643900</v>
      </c>
      <c r="N12" s="113">
        <v>2960000</v>
      </c>
      <c r="O12" s="113">
        <v>2092200</v>
      </c>
      <c r="P12" s="113">
        <v>8167003</v>
      </c>
      <c r="Q12" s="113">
        <v>8079226</v>
      </c>
      <c r="R12" s="113">
        <v>4410769</v>
      </c>
      <c r="S12" s="113">
        <v>5380258</v>
      </c>
      <c r="T12" s="113">
        <v>2950204</v>
      </c>
      <c r="U12" s="113">
        <v>4623663</v>
      </c>
      <c r="V12" s="113">
        <v>3946681</v>
      </c>
      <c r="W12" s="113">
        <v>1842468</v>
      </c>
      <c r="X12" s="113">
        <v>654955</v>
      </c>
      <c r="Y12" s="113">
        <v>3312213</v>
      </c>
      <c r="Z12" s="113">
        <v>1124048</v>
      </c>
      <c r="AA12" s="113">
        <v>3754592</v>
      </c>
      <c r="AB12" s="113">
        <v>679930</v>
      </c>
      <c r="AC12" s="113">
        <v>749147</v>
      </c>
      <c r="AD12" s="113">
        <v>960248</v>
      </c>
      <c r="AE12" s="113">
        <v>892530</v>
      </c>
      <c r="AF12" s="113">
        <v>1590286</v>
      </c>
      <c r="AG12" s="113">
        <v>955503</v>
      </c>
      <c r="AH12" s="113">
        <v>1915805</v>
      </c>
      <c r="AI12" s="113">
        <v>1037547</v>
      </c>
      <c r="AJ12" s="113">
        <v>2105572</v>
      </c>
      <c r="AK12" s="113">
        <v>2027286</v>
      </c>
      <c r="AL12" s="113">
        <v>1347564</v>
      </c>
      <c r="AM12" s="113">
        <v>983000</v>
      </c>
      <c r="AN12" s="113">
        <v>760330</v>
      </c>
      <c r="AO12" s="113">
        <v>1162032</v>
      </c>
      <c r="AP12" s="113">
        <v>409888</v>
      </c>
      <c r="AQ12" s="113">
        <v>2471959</v>
      </c>
      <c r="AR12" s="113">
        <v>603417</v>
      </c>
      <c r="AS12" s="113">
        <v>766059</v>
      </c>
      <c r="AT12" s="113">
        <v>2136500</v>
      </c>
      <c r="AU12" s="113">
        <v>909252</v>
      </c>
      <c r="AV12" s="113">
        <v>519012</v>
      </c>
      <c r="AW12" s="113">
        <v>2089500</v>
      </c>
      <c r="AX12" s="113">
        <v>1192364</v>
      </c>
      <c r="AY12" s="113">
        <v>2027900</v>
      </c>
      <c r="AZ12" s="113">
        <v>942700</v>
      </c>
      <c r="BA12" s="113">
        <v>1698400</v>
      </c>
      <c r="BB12" s="113">
        <v>6154628</v>
      </c>
      <c r="BC12" s="113">
        <v>1483200</v>
      </c>
      <c r="BD12" s="113">
        <v>1031253</v>
      </c>
      <c r="BE12" s="113">
        <v>2340514</v>
      </c>
      <c r="BF12" s="113">
        <v>1647645</v>
      </c>
      <c r="BG12" s="113">
        <v>738200</v>
      </c>
      <c r="BH12" s="113">
        <v>1095263</v>
      </c>
      <c r="BI12" s="113">
        <v>1458400</v>
      </c>
      <c r="BJ12" s="113">
        <v>1451518</v>
      </c>
      <c r="BK12" s="113">
        <v>1397834</v>
      </c>
      <c r="BL12" s="113">
        <v>973000</v>
      </c>
      <c r="BM12" s="113">
        <v>459600</v>
      </c>
      <c r="BN12" s="113">
        <v>3959312</v>
      </c>
      <c r="BO12" s="113">
        <v>1129502</v>
      </c>
      <c r="BP12" s="113">
        <v>1272431</v>
      </c>
      <c r="BQ12" s="113">
        <v>1667754</v>
      </c>
      <c r="BR12" s="113">
        <v>990653</v>
      </c>
      <c r="BS12" s="113">
        <v>1567246</v>
      </c>
      <c r="BT12" s="113">
        <v>1247789</v>
      </c>
      <c r="BU12" s="113">
        <v>284035</v>
      </c>
      <c r="BV12" s="113">
        <v>860321</v>
      </c>
      <c r="BW12" s="113">
        <v>1320617</v>
      </c>
      <c r="BX12" s="113">
        <v>1025483</v>
      </c>
      <c r="BY12" s="113">
        <v>1027994</v>
      </c>
      <c r="BZ12" s="113">
        <v>1453289</v>
      </c>
      <c r="CA12" s="113">
        <v>11601939</v>
      </c>
      <c r="CB12" s="113">
        <v>6938431</v>
      </c>
      <c r="CC12" s="113">
        <v>426902</v>
      </c>
      <c r="CD12" s="113">
        <v>1352811</v>
      </c>
      <c r="CE12" s="113">
        <v>963831</v>
      </c>
      <c r="CF12" s="113">
        <v>1285725</v>
      </c>
      <c r="CG12" s="113">
        <v>1283382</v>
      </c>
      <c r="CH12" s="113">
        <v>598569</v>
      </c>
      <c r="CI12" s="113">
        <v>506884</v>
      </c>
      <c r="CJ12" s="113">
        <v>806700</v>
      </c>
      <c r="CK12" s="113">
        <v>2168115</v>
      </c>
      <c r="CL12" s="113">
        <v>789909</v>
      </c>
      <c r="CM12" s="113">
        <v>1228204</v>
      </c>
      <c r="CN12" s="113">
        <v>1019631</v>
      </c>
      <c r="CO12" s="113">
        <v>633202</v>
      </c>
      <c r="CP12" s="113">
        <v>916092</v>
      </c>
      <c r="CQ12" s="113">
        <v>1125100</v>
      </c>
      <c r="CR12" s="113">
        <v>351582</v>
      </c>
      <c r="CS12" s="113">
        <v>279156</v>
      </c>
      <c r="CT12" s="113">
        <v>3412400</v>
      </c>
      <c r="CU12" s="113">
        <v>2972111</v>
      </c>
      <c r="CV12" s="113">
        <v>1450701</v>
      </c>
      <c r="CW12" s="113">
        <v>807034</v>
      </c>
      <c r="CX12" s="113">
        <v>1442514</v>
      </c>
      <c r="CY12" s="113">
        <v>410817</v>
      </c>
      <c r="CZ12" s="113">
        <v>484166</v>
      </c>
      <c r="DA12" s="113">
        <v>334986</v>
      </c>
      <c r="DB12" s="113">
        <v>3712145.8566646031</v>
      </c>
      <c r="DC12" s="113">
        <v>1163349.1657990117</v>
      </c>
      <c r="DD12" s="113">
        <v>3200958.4873346239</v>
      </c>
      <c r="DE12" s="113">
        <v>849044.47044427507</v>
      </c>
      <c r="DF12" s="113">
        <v>1747233.7969174697</v>
      </c>
      <c r="DG12" s="113">
        <v>1147901.8017405574</v>
      </c>
      <c r="DH12" s="13"/>
    </row>
    <row r="13" spans="1:112">
      <c r="A13" s="13">
        <v>2020</v>
      </c>
      <c r="B13" s="113">
        <v>15759600</v>
      </c>
      <c r="C13" s="113">
        <v>6329400</v>
      </c>
      <c r="D13" s="113">
        <v>7495300</v>
      </c>
      <c r="E13" s="113">
        <v>3649600</v>
      </c>
      <c r="F13" s="113">
        <v>5226200</v>
      </c>
      <c r="G13" s="113">
        <v>15233400</v>
      </c>
      <c r="H13" s="113">
        <v>4772900</v>
      </c>
      <c r="I13" s="113">
        <v>1941000</v>
      </c>
      <c r="J13" s="113">
        <v>1938100</v>
      </c>
      <c r="K13" s="113">
        <v>3582200</v>
      </c>
      <c r="L13" s="113">
        <v>2646600</v>
      </c>
      <c r="M13" s="113">
        <v>2670500</v>
      </c>
      <c r="N13" s="113">
        <v>3068800</v>
      </c>
      <c r="O13" s="113">
        <v>2225100</v>
      </c>
      <c r="P13" s="113">
        <v>8079700</v>
      </c>
      <c r="Q13" s="113">
        <v>8321500</v>
      </c>
      <c r="R13" s="113">
        <v>4494800</v>
      </c>
      <c r="S13" s="113">
        <v>5491000</v>
      </c>
      <c r="T13" s="113">
        <v>3022300</v>
      </c>
      <c r="U13" s="113">
        <v>4534000</v>
      </c>
      <c r="V13" s="113">
        <v>4038400</v>
      </c>
      <c r="W13" s="113">
        <v>1879700</v>
      </c>
      <c r="X13" s="113">
        <v>1033800</v>
      </c>
      <c r="Y13" s="113">
        <v>3488500</v>
      </c>
      <c r="Z13" s="113">
        <v>1181000</v>
      </c>
      <c r="AA13" s="113">
        <v>3825500</v>
      </c>
      <c r="AB13" s="113">
        <v>714700</v>
      </c>
      <c r="AC13" s="113">
        <v>817900</v>
      </c>
      <c r="AD13" s="113">
        <v>992300</v>
      </c>
      <c r="AE13" s="113">
        <v>930200</v>
      </c>
      <c r="AF13" s="113">
        <v>1687600</v>
      </c>
      <c r="AG13" s="113">
        <v>949900</v>
      </c>
      <c r="AH13" s="113">
        <v>2146300</v>
      </c>
      <c r="AI13" s="113">
        <v>1190900</v>
      </c>
      <c r="AJ13" s="113">
        <v>2139000</v>
      </c>
      <c r="AK13" s="113">
        <v>2067800</v>
      </c>
      <c r="AL13" s="113">
        <v>1481200</v>
      </c>
      <c r="AM13" s="113">
        <v>978900</v>
      </c>
      <c r="AN13" s="113">
        <v>833200</v>
      </c>
      <c r="AO13" s="113">
        <v>1204700</v>
      </c>
      <c r="AP13" s="113">
        <v>425200</v>
      </c>
      <c r="AQ13" s="113">
        <v>2539900</v>
      </c>
      <c r="AR13" s="113">
        <v>633300</v>
      </c>
      <c r="AS13" s="113">
        <v>793100</v>
      </c>
      <c r="AT13" s="113">
        <v>2293900</v>
      </c>
      <c r="AU13" s="113">
        <v>973300</v>
      </c>
      <c r="AV13" s="113">
        <v>542100</v>
      </c>
      <c r="AW13" s="113">
        <v>2235200</v>
      </c>
      <c r="AX13" s="113">
        <v>1277600</v>
      </c>
      <c r="AY13" s="113">
        <v>2131200</v>
      </c>
      <c r="AZ13" s="113">
        <v>1032700</v>
      </c>
      <c r="BA13" s="113">
        <v>1816000</v>
      </c>
      <c r="BB13" s="113">
        <v>5687900</v>
      </c>
      <c r="BC13" s="113">
        <v>1448000</v>
      </c>
      <c r="BD13" s="113">
        <v>1041200</v>
      </c>
      <c r="BE13" s="113">
        <v>2250000</v>
      </c>
      <c r="BF13" s="113">
        <v>1603430</v>
      </c>
      <c r="BG13" s="113">
        <v>705700</v>
      </c>
      <c r="BH13" s="113">
        <v>1059145</v>
      </c>
      <c r="BI13" s="113">
        <v>1390100</v>
      </c>
      <c r="BJ13" s="113">
        <v>1478577</v>
      </c>
      <c r="BK13" s="113">
        <v>1415997.0000000002</v>
      </c>
      <c r="BL13" s="113">
        <v>934100</v>
      </c>
      <c r="BM13" s="113">
        <v>465100</v>
      </c>
      <c r="BN13" s="113">
        <v>4116781</v>
      </c>
      <c r="BO13" s="113">
        <v>1288229</v>
      </c>
      <c r="BP13" s="113">
        <v>1320497</v>
      </c>
      <c r="BQ13" s="113">
        <v>1455262</v>
      </c>
      <c r="BR13" s="113">
        <v>1031425</v>
      </c>
      <c r="BS13" s="113">
        <v>1604000</v>
      </c>
      <c r="BT13" s="113">
        <v>1280000</v>
      </c>
      <c r="BU13" s="113">
        <v>284000</v>
      </c>
      <c r="BV13" s="113">
        <v>768790</v>
      </c>
      <c r="BW13" s="113">
        <v>1038228</v>
      </c>
      <c r="BX13" s="113">
        <v>874236</v>
      </c>
      <c r="BY13" s="113">
        <v>693461</v>
      </c>
      <c r="BZ13" s="113">
        <v>696808</v>
      </c>
      <c r="CA13" s="113">
        <v>11865200</v>
      </c>
      <c r="CB13" s="113">
        <v>7254343</v>
      </c>
      <c r="CC13" s="113">
        <v>458873</v>
      </c>
      <c r="CD13" s="113">
        <v>1400328</v>
      </c>
      <c r="CE13" s="113">
        <v>1049141.8999999999</v>
      </c>
      <c r="CF13" s="113">
        <v>1359000</v>
      </c>
      <c r="CG13" s="113">
        <v>1289008</v>
      </c>
      <c r="CH13" s="113">
        <v>1010800</v>
      </c>
      <c r="CI13" s="113">
        <v>538000</v>
      </c>
      <c r="CJ13" s="113">
        <v>848100</v>
      </c>
      <c r="CK13" s="113">
        <v>300468</v>
      </c>
      <c r="CL13" s="113">
        <v>856261</v>
      </c>
      <c r="CM13" s="113">
        <v>1319700</v>
      </c>
      <c r="CN13" s="113">
        <v>1202815</v>
      </c>
      <c r="CO13" s="113">
        <v>661000</v>
      </c>
      <c r="CP13" s="113">
        <v>912302</v>
      </c>
      <c r="CQ13" s="113">
        <v>1066122</v>
      </c>
      <c r="CR13" s="113">
        <v>381440.66666666418</v>
      </c>
      <c r="CS13" s="113">
        <v>275294</v>
      </c>
      <c r="CT13" s="113">
        <v>3763800</v>
      </c>
      <c r="CU13" s="113">
        <v>3253200</v>
      </c>
      <c r="CV13" s="113">
        <v>1525458.39</v>
      </c>
      <c r="CW13" s="113">
        <v>868015.39417292562</v>
      </c>
      <c r="CX13" s="113">
        <v>1062766.0276302225</v>
      </c>
      <c r="CY13" s="113">
        <v>422841.9081175389</v>
      </c>
      <c r="CZ13" s="113">
        <v>779645.43495364836</v>
      </c>
      <c r="DA13" s="113">
        <v>677305.73569009663</v>
      </c>
      <c r="DB13" s="113">
        <v>3836004.7591907801</v>
      </c>
      <c r="DC13" s="113">
        <v>1191838.0887843755</v>
      </c>
      <c r="DD13" s="113">
        <v>3309667.8775938824</v>
      </c>
      <c r="DE13" s="113">
        <v>860092.82778057002</v>
      </c>
      <c r="DF13" s="113">
        <v>1797508.0666152078</v>
      </c>
      <c r="DG13" s="113">
        <v>1181313.1305198534</v>
      </c>
      <c r="DH13" s="13"/>
    </row>
    <row r="14" spans="1:112">
      <c r="A14" s="13">
        <v>2021</v>
      </c>
      <c r="B14" s="113">
        <v>17496200</v>
      </c>
      <c r="C14" s="113">
        <v>6835700</v>
      </c>
      <c r="D14" s="113">
        <v>8386400</v>
      </c>
      <c r="E14" s="113">
        <v>3935500</v>
      </c>
      <c r="F14" s="113">
        <v>5883800</v>
      </c>
      <c r="G14" s="113">
        <v>16852800</v>
      </c>
      <c r="H14" s="113">
        <v>5417000</v>
      </c>
      <c r="I14" s="113">
        <v>2181900</v>
      </c>
      <c r="J14" s="113">
        <v>2287200</v>
      </c>
      <c r="K14" s="113">
        <v>4101200</v>
      </c>
      <c r="L14" s="113">
        <v>2897700</v>
      </c>
      <c r="M14" s="113">
        <v>2950600</v>
      </c>
      <c r="N14" s="113">
        <v>3378000</v>
      </c>
      <c r="O14" s="113">
        <v>2581700</v>
      </c>
      <c r="P14" s="113">
        <v>9103300</v>
      </c>
      <c r="Q14" s="113">
        <v>9384100</v>
      </c>
      <c r="R14" s="113">
        <v>5138300</v>
      </c>
      <c r="S14" s="113">
        <v>6262500</v>
      </c>
      <c r="T14" s="113">
        <v>3450200</v>
      </c>
      <c r="U14" s="113">
        <v>5157900</v>
      </c>
      <c r="V14" s="113">
        <v>4755600</v>
      </c>
      <c r="W14" s="113">
        <v>2106000</v>
      </c>
      <c r="X14" s="113">
        <v>1348000</v>
      </c>
      <c r="Y14" s="113">
        <v>3972600</v>
      </c>
      <c r="Z14" s="113">
        <v>1354800</v>
      </c>
      <c r="AA14" s="113">
        <v>4441100</v>
      </c>
      <c r="AB14" s="113">
        <v>795300</v>
      </c>
      <c r="AC14" s="113">
        <v>931100</v>
      </c>
      <c r="AD14" s="113">
        <v>1135300</v>
      </c>
      <c r="AE14" s="113">
        <v>1039400</v>
      </c>
      <c r="AF14" s="113">
        <v>1863300</v>
      </c>
      <c r="AG14" s="113">
        <v>1026200</v>
      </c>
      <c r="AH14" s="113">
        <v>2482700</v>
      </c>
      <c r="AI14" s="113">
        <v>1372300</v>
      </c>
      <c r="AJ14" s="113">
        <v>2354100</v>
      </c>
      <c r="AK14" s="113">
        <v>2350800</v>
      </c>
      <c r="AL14" s="113">
        <v>1726500</v>
      </c>
      <c r="AM14" s="113">
        <v>1050600</v>
      </c>
      <c r="AN14" s="113">
        <v>951300</v>
      </c>
      <c r="AO14" s="113">
        <v>1360700</v>
      </c>
      <c r="AP14" s="113">
        <v>493100</v>
      </c>
      <c r="AQ14" s="113">
        <v>2870000</v>
      </c>
      <c r="AR14" s="113">
        <v>721300</v>
      </c>
      <c r="AS14" s="113">
        <v>846000</v>
      </c>
      <c r="AT14" s="113">
        <v>2715500</v>
      </c>
      <c r="AU14" s="113">
        <v>1089800</v>
      </c>
      <c r="AV14" s="113">
        <v>618000</v>
      </c>
      <c r="AW14" s="113">
        <v>2569500</v>
      </c>
      <c r="AX14" s="113">
        <v>1496200</v>
      </c>
      <c r="AY14" s="113">
        <v>2454200</v>
      </c>
      <c r="AZ14" s="113">
        <v>1124300</v>
      </c>
      <c r="BA14" s="113">
        <v>2120500</v>
      </c>
      <c r="BB14" s="113">
        <v>6844200</v>
      </c>
      <c r="BC14" s="113">
        <v>1618899.9999999998</v>
      </c>
      <c r="BD14" s="113">
        <v>1110000</v>
      </c>
      <c r="BE14" s="113">
        <v>2504100</v>
      </c>
      <c r="BF14" s="113">
        <v>1808165</v>
      </c>
      <c r="BG14" s="113">
        <v>821000</v>
      </c>
      <c r="BH14" s="113">
        <v>1216372</v>
      </c>
      <c r="BI14" s="113">
        <v>1620000</v>
      </c>
      <c r="BJ14" s="113">
        <v>1672906.0000000002</v>
      </c>
      <c r="BK14" s="113">
        <v>1656078</v>
      </c>
      <c r="BL14" s="113">
        <v>1105300</v>
      </c>
      <c r="BM14" s="113">
        <v>520800</v>
      </c>
      <c r="BN14" s="113">
        <v>4848104</v>
      </c>
      <c r="BO14" s="113">
        <v>1288900</v>
      </c>
      <c r="BP14" s="113">
        <v>1448546.32</v>
      </c>
      <c r="BQ14" s="113">
        <v>1625628</v>
      </c>
      <c r="BR14" s="113">
        <v>1133256</v>
      </c>
      <c r="BS14" s="113">
        <v>1767700</v>
      </c>
      <c r="BT14" s="113">
        <v>1384000</v>
      </c>
      <c r="BU14" s="113">
        <v>305000</v>
      </c>
      <c r="BV14" s="113">
        <v>854770</v>
      </c>
      <c r="BW14" s="113">
        <v>1415200</v>
      </c>
      <c r="BX14" s="113">
        <v>957130</v>
      </c>
      <c r="BY14" s="113">
        <v>1230400</v>
      </c>
      <c r="BZ14" s="113">
        <v>772856</v>
      </c>
      <c r="CA14" s="113">
        <v>13407675.999999998</v>
      </c>
      <c r="CB14" s="113">
        <v>8242477</v>
      </c>
      <c r="CC14" s="113">
        <v>506319</v>
      </c>
      <c r="CD14" s="113">
        <v>1479293</v>
      </c>
      <c r="CE14" s="113">
        <v>1193661.68</v>
      </c>
      <c r="CF14" s="113">
        <v>1477000</v>
      </c>
      <c r="CG14" s="113">
        <v>1432656</v>
      </c>
      <c r="CH14" s="113">
        <v>1341400</v>
      </c>
      <c r="CI14" s="113">
        <v>663300</v>
      </c>
      <c r="CJ14" s="113">
        <v>936600</v>
      </c>
      <c r="CK14" s="113">
        <v>2035990</v>
      </c>
      <c r="CL14" s="113">
        <v>928187</v>
      </c>
      <c r="CM14" s="113">
        <v>1433615</v>
      </c>
      <c r="CN14" s="113">
        <v>1314079.5</v>
      </c>
      <c r="CO14" s="113">
        <v>720200</v>
      </c>
      <c r="CP14" s="113">
        <v>1053800</v>
      </c>
      <c r="CQ14" s="113">
        <v>1306000</v>
      </c>
      <c r="CR14" s="113">
        <v>414831</v>
      </c>
      <c r="CS14" s="113">
        <v>306000</v>
      </c>
      <c r="CT14" s="113">
        <v>3853000</v>
      </c>
      <c r="CU14" s="113">
        <v>3253200</v>
      </c>
      <c r="CV14" s="113">
        <v>1544778.13</v>
      </c>
      <c r="CW14" s="113">
        <v>918378.35730672732</v>
      </c>
      <c r="CX14" s="113">
        <v>1152014.5829557567</v>
      </c>
      <c r="CY14" s="113">
        <v>449511.51076592517</v>
      </c>
      <c r="CZ14" s="113">
        <v>810907.76578862453</v>
      </c>
      <c r="DA14" s="113">
        <v>715827.12633109849</v>
      </c>
      <c r="DB14" s="113">
        <v>4192365.2816594359</v>
      </c>
      <c r="DC14" s="113">
        <v>1311404.5088382668</v>
      </c>
      <c r="DD14" s="113">
        <v>3710803.556750034</v>
      </c>
      <c r="DE14" s="113">
        <v>960124.47910337895</v>
      </c>
      <c r="DF14" s="113">
        <v>1941304.0463749885</v>
      </c>
      <c r="DG14" s="113">
        <v>1301615.5836543895</v>
      </c>
      <c r="DH14" s="13"/>
    </row>
    <row r="15" spans="1:112">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row>
    <row r="16" spans="1:112">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row>
    <row r="17" spans="1:112">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row>
    <row r="18" spans="1:112">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row>
    <row r="19" spans="1:112">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row>
    <row r="20" spans="1:112">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row>
    <row r="21" spans="1:112">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row>
    <row r="22" spans="1:112">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row>
    <row r="23" spans="1:112">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row>
    <row r="24" spans="1:112">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row>
    <row r="25" spans="1:112">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row>
    <row r="26" spans="1:112">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row>
    <row r="27" spans="1:11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row>
    <row r="28" spans="1:112">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row>
    <row r="29" spans="1:112">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row>
    <row r="30" spans="1:112">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row>
    <row r="31" spans="1:112">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row>
    <row r="32" spans="1:112">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row>
    <row r="33" spans="1:112">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row>
    <row r="34" spans="1:112">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row>
    <row r="35" spans="1:112">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row>
    <row r="36" spans="1:112">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row>
    <row r="37" spans="1:11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row>
    <row r="38" spans="1:11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row>
    <row r="39" spans="1:112">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row>
    <row r="40" spans="1:112">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row>
    <row r="41" spans="1:112">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row>
    <row r="42" spans="1:112">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row>
    <row r="43" spans="1:11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row>
    <row r="44" spans="1:11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row>
    <row r="45" spans="1:11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row>
    <row r="46" spans="1:11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row>
    <row r="47" spans="1:11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row>
    <row r="48" spans="1:11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row>
    <row r="49" spans="1:11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row>
    <row r="50" spans="1:11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row>
    <row r="51" spans="1:11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row>
    <row r="52" spans="1:11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row>
    <row r="53" spans="1:11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row>
    <row r="54" spans="1:11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row>
    <row r="55" spans="1:11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row>
    <row r="56" spans="1:11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row>
    <row r="57" spans="1:11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row>
    <row r="58" spans="1:11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row>
    <row r="59" spans="1:11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row>
    <row r="60" spans="1:11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row>
    <row r="61" spans="1:11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row>
    <row r="62" spans="1:11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row>
    <row r="63" spans="1:11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row>
    <row r="64" spans="1:11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row>
    <row r="65" spans="1:11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row>
    <row r="66" spans="1:11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row>
    <row r="67" spans="1:11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row>
    <row r="68" spans="1:11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row>
    <row r="69" spans="1:11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row>
    <row r="70" spans="1:112">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row>
    <row r="71" spans="1:112">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row>
    <row r="72" spans="1:112">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row>
    <row r="73" spans="1:112">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row>
    <row r="74" spans="1:112">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row>
    <row r="75" spans="1:11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row>
    <row r="76" spans="1:112">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row>
    <row r="77" spans="1:11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row>
    <row r="78" spans="1:11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row>
    <row r="79" spans="1:11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row>
    <row r="80" spans="1:11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row>
    <row r="81" spans="1:11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row>
    <row r="82" spans="1:11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row>
    <row r="83" spans="1:11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row>
    <row r="84" spans="1:11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row>
    <row r="85" spans="1:11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row>
    <row r="86" spans="1:11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row>
    <row r="87" spans="1:11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row>
    <row r="88" spans="1:11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row>
    <row r="89" spans="1:11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row>
    <row r="90" spans="1:11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row>
    <row r="91" spans="1:11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row>
    <row r="92" spans="1:11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row>
    <row r="93" spans="1:11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row>
    <row r="94" spans="1:11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row>
    <row r="95" spans="1:11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row>
    <row r="96" spans="1:11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row>
    <row r="97" spans="1:11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row>
    <row r="98" spans="1:11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row>
    <row r="99" spans="1:11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row>
    <row r="100" spans="1:11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row>
    <row r="101" spans="1:11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row>
    <row r="102" spans="1:11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row>
    <row r="103" spans="1:11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row>
    <row r="104" spans="1:11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row>
    <row r="105" spans="1:11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row>
    <row r="106" spans="1:11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row>
    <row r="107" spans="1:11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row>
    <row r="108" spans="1:11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row>
    <row r="109" spans="1:11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row>
    <row r="110" spans="1:11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row>
    <row r="111" spans="1:11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row>
    <row r="112" spans="1:11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row>
    <row r="113" spans="1:11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row>
    <row r="114" spans="1:11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row>
    <row r="115" spans="1:11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row>
    <row r="116" spans="1:11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row>
    <row r="117" spans="1:11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row>
    <row r="118" spans="1:11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row>
    <row r="119" spans="1:11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row>
    <row r="120" spans="1:11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row>
    <row r="121" spans="1:11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row>
    <row r="122" spans="1:11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row>
    <row r="123" spans="1:11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row>
    <row r="124" spans="1:11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row>
    <row r="125" spans="1:11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row>
    <row r="126" spans="1:11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row>
    <row r="127" spans="1:11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row>
    <row r="128" spans="1:11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row>
    <row r="129" spans="1:11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row>
    <row r="130" spans="1:11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row>
    <row r="131" spans="1:11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row>
    <row r="132" spans="1:11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row>
    <row r="133" spans="1:11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row>
    <row r="134" spans="1:11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row>
    <row r="135" spans="1:11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row>
    <row r="136" spans="1:11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row>
    <row r="137" spans="1:11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row>
    <row r="138" spans="1:11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row>
    <row r="139" spans="1:11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row>
    <row r="140" spans="1:11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row>
    <row r="141" spans="1:11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row>
    <row r="142" spans="1:11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row>
    <row r="143" spans="1:11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row>
    <row r="144" spans="1:11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row>
    <row r="145" spans="1:11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row>
    <row r="146" spans="1:11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row>
    <row r="147" spans="1:11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row>
    <row r="148" spans="1:11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row>
    <row r="149" spans="1:11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row>
    <row r="150" spans="1:11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row>
    <row r="151" spans="1:11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row>
    <row r="152" spans="1:11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row>
    <row r="153" spans="1:11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row>
    <row r="154" spans="1:11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row>
    <row r="155" spans="1:11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row>
    <row r="156" spans="1:11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row>
    <row r="157" spans="1:11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row>
    <row r="158" spans="1:11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row>
    <row r="159" spans="1:11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row>
    <row r="160" spans="1:11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row>
    <row r="161" spans="1:11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row>
    <row r="162" spans="1:11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row>
    <row r="163" spans="1:11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row>
    <row r="164" spans="1:11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row>
    <row r="165" spans="1:11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row>
    <row r="166" spans="1:11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row>
    <row r="167" spans="1:11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row>
    <row r="168" spans="1:11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row>
    <row r="169" spans="1:11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row>
    <row r="170" spans="1:11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row>
    <row r="171" spans="1:11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row>
  </sheetData>
  <mergeCells count="9">
    <mergeCell ref="CT1:DA1"/>
    <mergeCell ref="DB1:DG1"/>
    <mergeCell ref="C1:O1"/>
    <mergeCell ref="AA1:AP1"/>
    <mergeCell ref="AQ1:BA1"/>
    <mergeCell ref="BB1:BM1"/>
    <mergeCell ref="BN1:BZ1"/>
    <mergeCell ref="CB1:CS1"/>
    <mergeCell ref="P1:Z1"/>
  </mergeCells>
  <phoneticPr fontId="31"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4"/>
  <sheetViews>
    <sheetView workbookViewId="0">
      <selection activeCell="P14" sqref="P14"/>
    </sheetView>
  </sheetViews>
  <sheetFormatPr defaultColWidth="8.77734375" defaultRowHeight="14.4"/>
  <cols>
    <col min="1" max="16384" width="8.77734375" style="94"/>
  </cols>
  <sheetData>
    <row r="1" spans="1:111">
      <c r="A1" s="98" t="s">
        <v>225</v>
      </c>
      <c r="B1" s="98"/>
      <c r="C1" s="239" t="s">
        <v>1</v>
      </c>
      <c r="D1" s="239"/>
      <c r="E1" s="239"/>
      <c r="F1" s="239"/>
      <c r="G1" s="239"/>
      <c r="H1" s="239"/>
      <c r="I1" s="239"/>
      <c r="J1" s="239"/>
      <c r="K1" s="239"/>
      <c r="L1" s="239"/>
      <c r="M1" s="239"/>
      <c r="N1" s="239"/>
      <c r="O1" s="239"/>
      <c r="P1" s="239" t="s">
        <v>222</v>
      </c>
      <c r="Q1" s="239"/>
      <c r="R1" s="239"/>
      <c r="S1" s="239"/>
      <c r="T1" s="239"/>
      <c r="U1" s="239"/>
      <c r="V1" s="239"/>
      <c r="W1" s="239"/>
      <c r="X1" s="239"/>
      <c r="Y1" s="239"/>
      <c r="Z1" s="239"/>
      <c r="AA1" s="239" t="s">
        <v>3</v>
      </c>
      <c r="AB1" s="239"/>
      <c r="AC1" s="239"/>
      <c r="AD1" s="239"/>
      <c r="AE1" s="239"/>
      <c r="AF1" s="239"/>
      <c r="AG1" s="239"/>
      <c r="AH1" s="239"/>
      <c r="AI1" s="239"/>
      <c r="AJ1" s="239"/>
      <c r="AK1" s="239"/>
      <c r="AL1" s="239"/>
      <c r="AM1" s="239"/>
      <c r="AN1" s="239"/>
      <c r="AO1" s="239"/>
      <c r="AP1" s="239"/>
      <c r="AQ1" s="239" t="s">
        <v>132</v>
      </c>
      <c r="AR1" s="239"/>
      <c r="AS1" s="239"/>
      <c r="AT1" s="239"/>
      <c r="AU1" s="239"/>
      <c r="AV1" s="239"/>
      <c r="AW1" s="239"/>
      <c r="AX1" s="239"/>
      <c r="AY1" s="239"/>
      <c r="AZ1" s="239"/>
      <c r="BA1" s="239"/>
      <c r="BB1" s="239" t="s">
        <v>5</v>
      </c>
      <c r="BC1" s="239"/>
      <c r="BD1" s="239"/>
      <c r="BE1" s="239"/>
      <c r="BF1" s="239"/>
      <c r="BG1" s="239"/>
      <c r="BH1" s="239"/>
      <c r="BI1" s="239"/>
      <c r="BJ1" s="239"/>
      <c r="BK1" s="239"/>
      <c r="BL1" s="239"/>
      <c r="BM1" s="239"/>
      <c r="BN1" s="239" t="s">
        <v>6</v>
      </c>
      <c r="BO1" s="239"/>
      <c r="BP1" s="239"/>
      <c r="BQ1" s="239"/>
      <c r="BR1" s="239"/>
      <c r="BS1" s="239"/>
      <c r="BT1" s="239"/>
      <c r="BU1" s="239"/>
      <c r="BV1" s="239"/>
      <c r="BW1" s="239"/>
      <c r="BX1" s="239"/>
      <c r="BY1" s="239"/>
      <c r="BZ1" s="239"/>
      <c r="CA1" s="98"/>
      <c r="CB1" s="239" t="s">
        <v>7</v>
      </c>
      <c r="CC1" s="239"/>
      <c r="CD1" s="239"/>
      <c r="CE1" s="239"/>
      <c r="CF1" s="239"/>
      <c r="CG1" s="239"/>
      <c r="CH1" s="239"/>
      <c r="CI1" s="239"/>
      <c r="CJ1" s="239"/>
      <c r="CK1" s="239"/>
      <c r="CL1" s="239"/>
      <c r="CM1" s="239"/>
      <c r="CN1" s="239"/>
      <c r="CO1" s="239"/>
      <c r="CP1" s="239"/>
      <c r="CQ1" s="239"/>
      <c r="CR1" s="239"/>
      <c r="CS1" s="239"/>
      <c r="CT1" s="239" t="s">
        <v>8</v>
      </c>
      <c r="CU1" s="239"/>
      <c r="CV1" s="239"/>
      <c r="CW1" s="239"/>
      <c r="CX1" s="239"/>
      <c r="CY1" s="239"/>
      <c r="CZ1" s="239"/>
      <c r="DA1" s="239"/>
      <c r="DB1" s="239" t="s">
        <v>9</v>
      </c>
      <c r="DC1" s="239"/>
      <c r="DD1" s="239"/>
      <c r="DE1" s="239"/>
      <c r="DF1" s="239"/>
      <c r="DG1" s="239"/>
    </row>
    <row r="2" spans="1:111">
      <c r="A2" s="98"/>
      <c r="B2" s="98" t="s">
        <v>11</v>
      </c>
      <c r="C2" s="98" t="s">
        <v>12</v>
      </c>
      <c r="D2" s="98" t="s">
        <v>13</v>
      </c>
      <c r="E2" s="98" t="s">
        <v>14</v>
      </c>
      <c r="F2" s="98" t="s">
        <v>15</v>
      </c>
      <c r="G2" s="98" t="s">
        <v>16</v>
      </c>
      <c r="H2" s="98" t="s">
        <v>17</v>
      </c>
      <c r="I2" s="98" t="s">
        <v>18</v>
      </c>
      <c r="J2" s="98" t="s">
        <v>19</v>
      </c>
      <c r="K2" s="98" t="s">
        <v>20</v>
      </c>
      <c r="L2" s="98" t="s">
        <v>21</v>
      </c>
      <c r="M2" s="98" t="s">
        <v>22</v>
      </c>
      <c r="N2" s="98" t="s">
        <v>23</v>
      </c>
      <c r="O2" s="98" t="s">
        <v>24</v>
      </c>
      <c r="P2" s="98" t="s">
        <v>25</v>
      </c>
      <c r="Q2" s="98" t="s">
        <v>26</v>
      </c>
      <c r="R2" s="98" t="s">
        <v>27</v>
      </c>
      <c r="S2" s="98" t="s">
        <v>28</v>
      </c>
      <c r="T2" s="98" t="s">
        <v>29</v>
      </c>
      <c r="U2" s="98" t="s">
        <v>30</v>
      </c>
      <c r="V2" s="98" t="s">
        <v>31</v>
      </c>
      <c r="W2" s="98" t="s">
        <v>32</v>
      </c>
      <c r="X2" s="98" t="s">
        <v>33</v>
      </c>
      <c r="Y2" s="98" t="s">
        <v>34</v>
      </c>
      <c r="Z2" s="98" t="s">
        <v>35</v>
      </c>
      <c r="AA2" s="98" t="s">
        <v>36</v>
      </c>
      <c r="AB2" s="98" t="s">
        <v>133</v>
      </c>
      <c r="AC2" s="98" t="s">
        <v>49</v>
      </c>
      <c r="AD2" s="98" t="s">
        <v>47</v>
      </c>
      <c r="AE2" s="98" t="s">
        <v>38</v>
      </c>
      <c r="AF2" s="98" t="s">
        <v>46</v>
      </c>
      <c r="AG2" s="98" t="s">
        <v>39</v>
      </c>
      <c r="AH2" s="98" t="s">
        <v>45</v>
      </c>
      <c r="AI2" s="98" t="s">
        <v>48</v>
      </c>
      <c r="AJ2" s="98" t="s">
        <v>40</v>
      </c>
      <c r="AK2" s="98" t="s">
        <v>37</v>
      </c>
      <c r="AL2" s="98" t="s">
        <v>51</v>
      </c>
      <c r="AM2" s="98" t="s">
        <v>42</v>
      </c>
      <c r="AN2" s="98" t="s">
        <v>50</v>
      </c>
      <c r="AO2" s="98" t="s">
        <v>43</v>
      </c>
      <c r="AP2" s="98" t="s">
        <v>44</v>
      </c>
      <c r="AQ2" s="98" t="s">
        <v>52</v>
      </c>
      <c r="AR2" s="98" t="s">
        <v>53</v>
      </c>
      <c r="AS2" s="98" t="s">
        <v>54</v>
      </c>
      <c r="AT2" s="98" t="s">
        <v>55</v>
      </c>
      <c r="AU2" s="98" t="s">
        <v>56</v>
      </c>
      <c r="AV2" s="98" t="s">
        <v>57</v>
      </c>
      <c r="AW2" s="98" t="s">
        <v>58</v>
      </c>
      <c r="AX2" s="98" t="s">
        <v>59</v>
      </c>
      <c r="AY2" s="98" t="s">
        <v>60</v>
      </c>
      <c r="AZ2" s="98" t="s">
        <v>61</v>
      </c>
      <c r="BA2" s="98" t="s">
        <v>62</v>
      </c>
      <c r="BB2" s="98" t="s">
        <v>63</v>
      </c>
      <c r="BC2" s="98" t="s">
        <v>64</v>
      </c>
      <c r="BD2" s="98" t="s">
        <v>65</v>
      </c>
      <c r="BE2" s="98" t="s">
        <v>66</v>
      </c>
      <c r="BF2" s="98" t="s">
        <v>67</v>
      </c>
      <c r="BG2" s="98" t="s">
        <v>134</v>
      </c>
      <c r="BH2" s="98" t="s">
        <v>69</v>
      </c>
      <c r="BI2" s="98" t="s">
        <v>135</v>
      </c>
      <c r="BJ2" s="98" t="s">
        <v>71</v>
      </c>
      <c r="BK2" s="98" t="s">
        <v>72</v>
      </c>
      <c r="BL2" s="98" t="s">
        <v>73</v>
      </c>
      <c r="BM2" s="98" t="s">
        <v>74</v>
      </c>
      <c r="BN2" s="98" t="s">
        <v>75</v>
      </c>
      <c r="BO2" s="98" t="s">
        <v>76</v>
      </c>
      <c r="BP2" s="98" t="s">
        <v>77</v>
      </c>
      <c r="BQ2" s="98" t="s">
        <v>78</v>
      </c>
      <c r="BR2" s="98" t="s">
        <v>79</v>
      </c>
      <c r="BS2" s="98" t="s">
        <v>80</v>
      </c>
      <c r="BT2" s="98" t="s">
        <v>81</v>
      </c>
      <c r="BU2" s="98" t="s">
        <v>82</v>
      </c>
      <c r="BV2" s="98" t="s">
        <v>83</v>
      </c>
      <c r="BW2" s="98" t="s">
        <v>84</v>
      </c>
      <c r="BX2" s="98" t="s">
        <v>85</v>
      </c>
      <c r="BY2" s="98" t="s">
        <v>86</v>
      </c>
      <c r="BZ2" s="98" t="s">
        <v>87</v>
      </c>
      <c r="CA2" s="98" t="s">
        <v>88</v>
      </c>
      <c r="CB2" s="98" t="s">
        <v>89</v>
      </c>
      <c r="CC2" s="98" t="s">
        <v>90</v>
      </c>
      <c r="CD2" s="98" t="s">
        <v>91</v>
      </c>
      <c r="CE2" s="98" t="s">
        <v>92</v>
      </c>
      <c r="CF2" s="98" t="s">
        <v>93</v>
      </c>
      <c r="CG2" s="98" t="s">
        <v>94</v>
      </c>
      <c r="CH2" s="98" t="s">
        <v>95</v>
      </c>
      <c r="CI2" s="98" t="s">
        <v>96</v>
      </c>
      <c r="CJ2" s="98" t="s">
        <v>97</v>
      </c>
      <c r="CK2" s="98" t="s">
        <v>98</v>
      </c>
      <c r="CL2" s="98" t="s">
        <v>99</v>
      </c>
      <c r="CM2" s="98" t="s">
        <v>100</v>
      </c>
      <c r="CN2" s="98" t="s">
        <v>101</v>
      </c>
      <c r="CO2" s="98" t="s">
        <v>102</v>
      </c>
      <c r="CP2" s="98" t="s">
        <v>103</v>
      </c>
      <c r="CQ2" s="98" t="s">
        <v>104</v>
      </c>
      <c r="CR2" s="98" t="s">
        <v>105</v>
      </c>
      <c r="CS2" s="98" t="s">
        <v>106</v>
      </c>
      <c r="CT2" s="98" t="s">
        <v>107</v>
      </c>
      <c r="CU2" s="98" t="s">
        <v>136</v>
      </c>
      <c r="CV2" s="98" t="s">
        <v>137</v>
      </c>
      <c r="CW2" s="98" t="s">
        <v>110</v>
      </c>
      <c r="CX2" s="98" t="s">
        <v>111</v>
      </c>
      <c r="CY2" s="98" t="s">
        <v>112</v>
      </c>
      <c r="CZ2" s="98" t="s">
        <v>113</v>
      </c>
      <c r="DA2" s="98" t="s">
        <v>114</v>
      </c>
      <c r="DB2" s="98" t="s">
        <v>115</v>
      </c>
      <c r="DC2" s="98" t="s">
        <v>116</v>
      </c>
      <c r="DD2" s="98" t="s">
        <v>117</v>
      </c>
      <c r="DE2" s="98" t="s">
        <v>118</v>
      </c>
      <c r="DF2" s="98" t="s">
        <v>119</v>
      </c>
      <c r="DG2" s="98" t="s">
        <v>120</v>
      </c>
    </row>
    <row r="3" spans="1:111">
      <c r="A3" s="94">
        <v>2010</v>
      </c>
      <c r="B3" s="98">
        <v>17800.96</v>
      </c>
      <c r="C3" s="98">
        <v>5020.3500000000004</v>
      </c>
      <c r="D3" s="98">
        <v>5649.02</v>
      </c>
      <c r="E3" s="98">
        <v>2664.1000000000004</v>
      </c>
      <c r="F3" s="98">
        <v>2947.76</v>
      </c>
      <c r="G3" s="98">
        <v>9091.76</v>
      </c>
      <c r="H3" s="98">
        <v>3210.95</v>
      </c>
      <c r="I3" s="98">
        <v>1011.34</v>
      </c>
      <c r="J3" s="98">
        <v>1193.3400000000001</v>
      </c>
      <c r="K3" s="98">
        <v>1963.9499999999998</v>
      </c>
      <c r="L3" s="98">
        <v>2069.87</v>
      </c>
      <c r="M3" s="98">
        <v>1919.17</v>
      </c>
      <c r="N3" s="98">
        <v>1899.7599999999998</v>
      </c>
      <c r="O3" s="98">
        <v>878.56</v>
      </c>
      <c r="P3" s="98">
        <v>5740.76</v>
      </c>
      <c r="Q3" s="98">
        <v>4943.87</v>
      </c>
      <c r="R3" s="98">
        <v>2831.3500000000004</v>
      </c>
      <c r="S3" s="98">
        <v>2173.1999999999998</v>
      </c>
      <c r="T3" s="98">
        <v>1197.51</v>
      </c>
      <c r="U3" s="98">
        <v>2645.54</v>
      </c>
      <c r="V3" s="98">
        <v>1988.07</v>
      </c>
      <c r="W3" s="98">
        <v>690.8</v>
      </c>
      <c r="X3" s="98">
        <v>582.29</v>
      </c>
      <c r="Y3" s="98">
        <v>2266.0299999999997</v>
      </c>
      <c r="Z3" s="98">
        <v>587.57000000000005</v>
      </c>
      <c r="AA3" s="98">
        <v>1440.83</v>
      </c>
      <c r="AB3" s="98">
        <v>421.18</v>
      </c>
      <c r="AC3" s="98">
        <v>375.63</v>
      </c>
      <c r="AD3" s="98">
        <v>469.11</v>
      </c>
      <c r="AE3" s="98">
        <v>516.89</v>
      </c>
      <c r="AF3" s="98">
        <v>524.16999999999996</v>
      </c>
      <c r="AG3" s="98">
        <v>556.59</v>
      </c>
      <c r="AH3" s="98">
        <v>547.23</v>
      </c>
      <c r="AI3" s="98">
        <v>516.75</v>
      </c>
      <c r="AJ3" s="98">
        <v>782.18999999999994</v>
      </c>
      <c r="AK3" s="98">
        <v>1059.5899999999999</v>
      </c>
      <c r="AL3" s="98">
        <v>437.46</v>
      </c>
      <c r="AM3" s="98">
        <v>457.05</v>
      </c>
      <c r="AN3" s="98">
        <v>255.14</v>
      </c>
      <c r="AO3" s="98">
        <v>832.72</v>
      </c>
      <c r="AP3" s="98">
        <v>270.01</v>
      </c>
      <c r="AQ3" s="98">
        <v>2086.54</v>
      </c>
      <c r="AR3" s="98">
        <v>423.41999999999996</v>
      </c>
      <c r="AS3" s="98">
        <v>478.07</v>
      </c>
      <c r="AT3" s="98">
        <v>934.03</v>
      </c>
      <c r="AU3" s="98">
        <v>593.34</v>
      </c>
      <c r="AV3" s="98">
        <v>312.08</v>
      </c>
      <c r="AW3" s="98">
        <v>907.83999999999992</v>
      </c>
      <c r="AX3" s="98">
        <v>577.53</v>
      </c>
      <c r="AY3" s="98">
        <v>705.09</v>
      </c>
      <c r="AZ3" s="98">
        <v>510.17</v>
      </c>
      <c r="BA3" s="98">
        <v>749.11</v>
      </c>
      <c r="BB3" s="98">
        <v>5395.89</v>
      </c>
      <c r="BC3" s="98">
        <v>619.26</v>
      </c>
      <c r="BD3" s="98">
        <v>658.98</v>
      </c>
      <c r="BE3" s="98">
        <v>1370.82</v>
      </c>
      <c r="BF3" s="98">
        <v>1303.5700000000002</v>
      </c>
      <c r="BG3" s="98">
        <v>343.84</v>
      </c>
      <c r="BH3" s="98">
        <v>584.97</v>
      </c>
      <c r="BI3" s="98">
        <v>629.49</v>
      </c>
      <c r="BJ3" s="98">
        <v>606.03</v>
      </c>
      <c r="BK3" s="98">
        <v>615.34</v>
      </c>
      <c r="BL3" s="98">
        <v>423.53</v>
      </c>
      <c r="BM3" s="98">
        <v>315.09000000000003</v>
      </c>
      <c r="BN3" s="98">
        <v>4345.05</v>
      </c>
      <c r="BO3" s="98">
        <v>1151.6300000000001</v>
      </c>
      <c r="BP3" s="98">
        <v>797.97</v>
      </c>
      <c r="BQ3" s="98">
        <v>1155.92</v>
      </c>
      <c r="BR3" s="98">
        <v>553.57999999999993</v>
      </c>
      <c r="BS3" s="98">
        <v>1323.83</v>
      </c>
      <c r="BT3" s="98">
        <v>1211.47</v>
      </c>
      <c r="BU3" s="98">
        <v>211.25</v>
      </c>
      <c r="BV3" s="98">
        <v>549.92000000000007</v>
      </c>
      <c r="BW3" s="98">
        <v>955.01</v>
      </c>
      <c r="BX3" s="98">
        <v>576.45000000000005</v>
      </c>
      <c r="BY3" s="98">
        <v>577.49</v>
      </c>
      <c r="BZ3" s="98">
        <v>578.91000000000008</v>
      </c>
      <c r="CA3" s="98">
        <v>6569.63</v>
      </c>
      <c r="CB3" s="98">
        <v>4853.8100000000004</v>
      </c>
      <c r="CC3" s="98">
        <v>500.75</v>
      </c>
      <c r="CD3" s="98">
        <v>418.86</v>
      </c>
      <c r="CE3" s="98">
        <v>518.42000000000007</v>
      </c>
      <c r="CF3" s="98">
        <v>713.97</v>
      </c>
      <c r="CG3" s="98">
        <v>700.88</v>
      </c>
      <c r="CH3" s="98">
        <v>204.36</v>
      </c>
      <c r="CI3" s="98">
        <v>310.27</v>
      </c>
      <c r="CJ3" s="98">
        <v>470.14</v>
      </c>
      <c r="CK3" s="98">
        <v>566.70000000000005</v>
      </c>
      <c r="CL3" s="98">
        <v>509.20000000000005</v>
      </c>
      <c r="CM3" s="98">
        <v>375.25</v>
      </c>
      <c r="CN3" s="98">
        <v>598.84</v>
      </c>
      <c r="CO3" s="98">
        <v>340.6</v>
      </c>
      <c r="CP3" s="98">
        <v>506.71000000000004</v>
      </c>
      <c r="CQ3" s="98">
        <v>202.82999999999998</v>
      </c>
      <c r="CR3" s="98">
        <v>160.68</v>
      </c>
      <c r="CS3" s="98">
        <v>323.89999999999998</v>
      </c>
      <c r="CT3" s="98">
        <v>1779.41</v>
      </c>
      <c r="CU3" s="98">
        <v>719.08</v>
      </c>
      <c r="CV3" s="98">
        <v>579.24</v>
      </c>
      <c r="CW3" s="98">
        <v>156.72999999999999</v>
      </c>
      <c r="CX3" s="98">
        <v>247.19</v>
      </c>
      <c r="CY3" s="98">
        <v>97.73</v>
      </c>
      <c r="CZ3" s="98">
        <v>148.16</v>
      </c>
      <c r="DA3" s="98">
        <v>120.72</v>
      </c>
      <c r="DB3" s="98">
        <v>988.72249999999997</v>
      </c>
      <c r="DC3" s="98">
        <v>410.4873</v>
      </c>
      <c r="DD3" s="98">
        <v>701.98170000000005</v>
      </c>
      <c r="DE3" s="98">
        <v>169.22550000000001</v>
      </c>
      <c r="DF3" s="98">
        <v>383.97659999999996</v>
      </c>
      <c r="DG3" s="98">
        <v>182.20760000000001</v>
      </c>
    </row>
    <row r="4" spans="1:111">
      <c r="A4" s="94">
        <v>2011</v>
      </c>
      <c r="B4" s="98">
        <v>19883.04</v>
      </c>
      <c r="C4" s="98">
        <v>5981.25</v>
      </c>
      <c r="D4" s="98">
        <v>6757.17</v>
      </c>
      <c r="E4" s="98">
        <v>3217.1099999999997</v>
      </c>
      <c r="F4" s="98">
        <v>3469.21</v>
      </c>
      <c r="G4" s="98">
        <v>10539.24</v>
      </c>
      <c r="H4" s="98">
        <v>3793.01</v>
      </c>
      <c r="I4" s="98">
        <v>1206.4099999999999</v>
      </c>
      <c r="J4" s="98">
        <v>1466.54</v>
      </c>
      <c r="K4" s="98">
        <v>2354.5</v>
      </c>
      <c r="L4" s="98">
        <v>2445.7599999999998</v>
      </c>
      <c r="M4" s="98">
        <v>2210.6800000000003</v>
      </c>
      <c r="N4" s="98">
        <v>2247.5</v>
      </c>
      <c r="O4" s="98">
        <v>1111.1100000000001</v>
      </c>
      <c r="P4" s="98">
        <v>6782.29</v>
      </c>
      <c r="Q4" s="98">
        <v>5804.02</v>
      </c>
      <c r="R4" s="98">
        <v>3310.66</v>
      </c>
      <c r="S4" s="98">
        <v>2534.29</v>
      </c>
      <c r="T4" s="98">
        <v>1403.8400000000001</v>
      </c>
      <c r="U4" s="98">
        <v>3159.8999999999996</v>
      </c>
      <c r="V4" s="98">
        <v>2332.64</v>
      </c>
      <c r="W4" s="98">
        <v>843.46</v>
      </c>
      <c r="X4" s="98">
        <v>696.71</v>
      </c>
      <c r="Y4" s="98">
        <v>2552.7600000000002</v>
      </c>
      <c r="Z4" s="98">
        <v>725.59999999999991</v>
      </c>
      <c r="AA4" s="98">
        <v>1828.07</v>
      </c>
      <c r="AB4" s="98">
        <v>508.03</v>
      </c>
      <c r="AC4" s="98">
        <v>462.61</v>
      </c>
      <c r="AD4" s="98">
        <v>584.89</v>
      </c>
      <c r="AE4" s="98">
        <v>635.86</v>
      </c>
      <c r="AF4" s="98">
        <v>620.70000000000005</v>
      </c>
      <c r="AG4" s="98">
        <v>653.64</v>
      </c>
      <c r="AH4" s="98">
        <v>677.2</v>
      </c>
      <c r="AI4" s="98">
        <v>639.6</v>
      </c>
      <c r="AJ4" s="98">
        <v>1077.28</v>
      </c>
      <c r="AK4" s="98">
        <v>1551.23</v>
      </c>
      <c r="AL4" s="98">
        <v>569.31999999999994</v>
      </c>
      <c r="AM4" s="98">
        <v>568.41</v>
      </c>
      <c r="AN4" s="98">
        <v>316.20000000000005</v>
      </c>
      <c r="AO4" s="98">
        <v>1035.03</v>
      </c>
      <c r="AP4" s="98">
        <v>333.69000000000005</v>
      </c>
      <c r="AQ4" s="98">
        <v>2553.9499999999998</v>
      </c>
      <c r="AR4" s="98">
        <v>519.98</v>
      </c>
      <c r="AS4" s="98">
        <v>609.18000000000006</v>
      </c>
      <c r="AT4" s="98">
        <v>1148.72</v>
      </c>
      <c r="AU4" s="98">
        <v>735.15</v>
      </c>
      <c r="AV4" s="98">
        <v>389.45000000000005</v>
      </c>
      <c r="AW4" s="98">
        <v>1103.3</v>
      </c>
      <c r="AX4" s="98">
        <v>715.28</v>
      </c>
      <c r="AY4" s="98">
        <v>892.98</v>
      </c>
      <c r="AZ4" s="98">
        <v>605.62</v>
      </c>
      <c r="BA4" s="98">
        <v>934.08</v>
      </c>
      <c r="BB4" s="98">
        <v>6563.5</v>
      </c>
      <c r="BC4" s="98">
        <v>826.81999999999994</v>
      </c>
      <c r="BD4" s="98">
        <v>754.33999999999992</v>
      </c>
      <c r="BE4" s="98">
        <v>1899.8899999999999</v>
      </c>
      <c r="BF4" s="98">
        <v>1840.56</v>
      </c>
      <c r="BG4" s="98">
        <v>429.9</v>
      </c>
      <c r="BH4" s="98">
        <v>776.06</v>
      </c>
      <c r="BI4" s="98">
        <v>763.05</v>
      </c>
      <c r="BJ4" s="98">
        <v>777.97</v>
      </c>
      <c r="BK4" s="98">
        <v>755.11</v>
      </c>
      <c r="BL4" s="98">
        <v>533.21</v>
      </c>
      <c r="BM4" s="98">
        <v>414</v>
      </c>
      <c r="BN4" s="98">
        <v>5375.9400000000005</v>
      </c>
      <c r="BO4" s="98">
        <v>1430.97</v>
      </c>
      <c r="BP4" s="98">
        <v>1021.58</v>
      </c>
      <c r="BQ4" s="98">
        <v>1443.56</v>
      </c>
      <c r="BR4" s="98">
        <v>679.71</v>
      </c>
      <c r="BS4" s="98">
        <v>1649.69</v>
      </c>
      <c r="BT4" s="98">
        <v>1516.49</v>
      </c>
      <c r="BU4" s="98">
        <v>259.32</v>
      </c>
      <c r="BV4" s="98">
        <v>689.96</v>
      </c>
      <c r="BW4" s="98">
        <v>1196.17</v>
      </c>
      <c r="BX4" s="98">
        <v>717.48</v>
      </c>
      <c r="BY4" s="98">
        <v>716.31999999999994</v>
      </c>
      <c r="BZ4" s="98">
        <v>715.48</v>
      </c>
      <c r="CA4" s="98">
        <v>8271.5</v>
      </c>
      <c r="CB4" s="98">
        <v>6083.8600000000006</v>
      </c>
      <c r="CC4" s="98">
        <v>627.11999999999989</v>
      </c>
      <c r="CD4" s="98">
        <v>523.75</v>
      </c>
      <c r="CE4" s="98">
        <v>661.94</v>
      </c>
      <c r="CF4" s="98">
        <v>868.16000000000008</v>
      </c>
      <c r="CG4" s="98">
        <v>820.76</v>
      </c>
      <c r="CH4" s="98">
        <v>241.69</v>
      </c>
      <c r="CI4" s="98">
        <v>360.82</v>
      </c>
      <c r="CJ4" s="98">
        <v>607.09999999999991</v>
      </c>
      <c r="CK4" s="98">
        <v>646.76</v>
      </c>
      <c r="CL4" s="98">
        <v>624</v>
      </c>
      <c r="CM4" s="98">
        <v>440.83000000000004</v>
      </c>
      <c r="CN4" s="98">
        <v>694.49</v>
      </c>
      <c r="CO4" s="98">
        <v>416.75</v>
      </c>
      <c r="CP4" s="98">
        <v>633.27</v>
      </c>
      <c r="CQ4" s="98">
        <v>244.43</v>
      </c>
      <c r="CR4" s="98">
        <v>198.82</v>
      </c>
      <c r="CS4" s="98">
        <v>418.74</v>
      </c>
      <c r="CT4" s="98">
        <v>2039.1608000000001</v>
      </c>
      <c r="CU4" s="98">
        <v>793.03809999999999</v>
      </c>
      <c r="CV4" s="98">
        <v>627.67840000000001</v>
      </c>
      <c r="CW4" s="98">
        <v>181.16810000000001</v>
      </c>
      <c r="CX4" s="98">
        <v>280.78409999999997</v>
      </c>
      <c r="CY4" s="98">
        <v>117.75920000000001</v>
      </c>
      <c r="CZ4" s="98">
        <v>171.71170000000001</v>
      </c>
      <c r="DA4" s="98">
        <v>139.15170000000001</v>
      </c>
      <c r="DB4" s="98">
        <v>1128.7864999999999</v>
      </c>
      <c r="DC4" s="98">
        <v>458.40930000000003</v>
      </c>
      <c r="DD4" s="98">
        <v>788.13709999999992</v>
      </c>
      <c r="DE4" s="98">
        <v>197.77210000000002</v>
      </c>
      <c r="DF4" s="98">
        <v>468.23810000000003</v>
      </c>
      <c r="DG4" s="98">
        <v>219.74290000000002</v>
      </c>
    </row>
    <row r="5" spans="1:111">
      <c r="A5" s="94">
        <v>2012</v>
      </c>
      <c r="B5" s="98">
        <v>21176.26</v>
      </c>
      <c r="C5" s="98">
        <v>7016.51</v>
      </c>
      <c r="D5" s="98">
        <v>7430.93</v>
      </c>
      <c r="E5" s="98">
        <v>3634.12</v>
      </c>
      <c r="F5" s="98">
        <v>3843.5</v>
      </c>
      <c r="G5" s="98">
        <v>11816.57</v>
      </c>
      <c r="H5" s="98">
        <v>4239.58</v>
      </c>
      <c r="I5" s="98">
        <v>1371.02</v>
      </c>
      <c r="J5" s="98">
        <v>1672.93</v>
      </c>
      <c r="K5" s="98">
        <v>2663.87</v>
      </c>
      <c r="L5" s="98">
        <v>2728.01</v>
      </c>
      <c r="M5" s="98">
        <v>2514.6499999999996</v>
      </c>
      <c r="N5" s="98">
        <v>2509.92</v>
      </c>
      <c r="O5" s="98">
        <v>1295.23</v>
      </c>
      <c r="P5" s="98">
        <v>7546.9</v>
      </c>
      <c r="Q5" s="98">
        <v>6313.6900000000005</v>
      </c>
      <c r="R5" s="98">
        <v>3554.9700000000003</v>
      </c>
      <c r="S5" s="98">
        <v>2739.18</v>
      </c>
      <c r="T5" s="98">
        <v>1541.6599999999999</v>
      </c>
      <c r="U5" s="98">
        <v>3469.23</v>
      </c>
      <c r="V5" s="98">
        <v>2576.31</v>
      </c>
      <c r="W5" s="98">
        <v>892.5</v>
      </c>
      <c r="X5" s="98">
        <v>770.12</v>
      </c>
      <c r="Y5" s="98">
        <v>2710.34</v>
      </c>
      <c r="Z5" s="98">
        <v>814.73</v>
      </c>
      <c r="AA5" s="98">
        <v>2080.87</v>
      </c>
      <c r="AB5" s="98">
        <v>569.11</v>
      </c>
      <c r="AC5" s="98">
        <v>534.52</v>
      </c>
      <c r="AD5" s="98">
        <v>677.59999999999991</v>
      </c>
      <c r="AE5" s="98">
        <v>731.3599999999999</v>
      </c>
      <c r="AF5" s="98">
        <v>713.11</v>
      </c>
      <c r="AG5" s="98">
        <v>721.15</v>
      </c>
      <c r="AH5" s="98">
        <v>777.95</v>
      </c>
      <c r="AI5" s="98">
        <v>719.40000000000009</v>
      </c>
      <c r="AJ5" s="98">
        <v>1160.48</v>
      </c>
      <c r="AK5" s="98">
        <v>1756</v>
      </c>
      <c r="AL5" s="98">
        <v>645.80999999999995</v>
      </c>
      <c r="AM5" s="98">
        <v>609.52</v>
      </c>
      <c r="AN5" s="98">
        <v>355.29999999999995</v>
      </c>
      <c r="AO5" s="98">
        <v>1163.53</v>
      </c>
      <c r="AP5" s="98">
        <v>376.41</v>
      </c>
      <c r="AQ5" s="98">
        <v>2853.33</v>
      </c>
      <c r="AR5" s="98">
        <v>579.28</v>
      </c>
      <c r="AS5" s="98">
        <v>679.94</v>
      </c>
      <c r="AT5" s="98">
        <v>1301.81</v>
      </c>
      <c r="AU5" s="98">
        <v>782.11</v>
      </c>
      <c r="AV5" s="98">
        <v>440.71000000000004</v>
      </c>
      <c r="AW5" s="98">
        <v>1256.08</v>
      </c>
      <c r="AX5" s="98">
        <v>825.75</v>
      </c>
      <c r="AY5" s="98">
        <v>1044.93</v>
      </c>
      <c r="AZ5" s="98">
        <v>673.04</v>
      </c>
      <c r="BA5" s="98">
        <v>1072.56</v>
      </c>
      <c r="BB5" s="98">
        <v>7712.6100000000006</v>
      </c>
      <c r="BC5" s="98">
        <v>915.67000000000007</v>
      </c>
      <c r="BD5" s="98">
        <v>834.52</v>
      </c>
      <c r="BE5" s="98">
        <v>2203.77</v>
      </c>
      <c r="BF5" s="98">
        <v>2144.7799999999997</v>
      </c>
      <c r="BG5" s="98">
        <v>491.15999999999997</v>
      </c>
      <c r="BH5" s="98">
        <v>906.56999999999994</v>
      </c>
      <c r="BI5" s="98">
        <v>880.16000000000008</v>
      </c>
      <c r="BJ5" s="98">
        <v>903.22</v>
      </c>
      <c r="BK5" s="98">
        <v>860.1</v>
      </c>
      <c r="BL5" s="98">
        <v>615.69000000000005</v>
      </c>
      <c r="BM5" s="98">
        <v>475.78999999999996</v>
      </c>
      <c r="BN5" s="98">
        <v>6127.6</v>
      </c>
      <c r="BO5" s="98">
        <v>1616.6399999999999</v>
      </c>
      <c r="BP5" s="98">
        <v>1171.8499999999999</v>
      </c>
      <c r="BQ5" s="98">
        <v>1634.81</v>
      </c>
      <c r="BR5" s="98">
        <v>775.67000000000007</v>
      </c>
      <c r="BS5" s="98">
        <v>1943.34</v>
      </c>
      <c r="BT5" s="98">
        <v>1735.94</v>
      </c>
      <c r="BU5" s="98">
        <v>296.71000000000004</v>
      </c>
      <c r="BV5" s="98">
        <v>816.40000000000009</v>
      </c>
      <c r="BW5" s="98">
        <v>1360.23</v>
      </c>
      <c r="BX5" s="98">
        <v>815.43000000000006</v>
      </c>
      <c r="BY5" s="98">
        <v>855.77</v>
      </c>
      <c r="BZ5" s="98">
        <v>852.76</v>
      </c>
      <c r="CA5" s="98">
        <v>9599.5400000000009</v>
      </c>
      <c r="CB5" s="98">
        <v>7441.6100000000006</v>
      </c>
      <c r="CC5" s="98">
        <v>763.71</v>
      </c>
      <c r="CD5" s="98">
        <v>637.14</v>
      </c>
      <c r="CE5" s="98">
        <v>838.84999999999991</v>
      </c>
      <c r="CF5" s="98">
        <v>1070.29</v>
      </c>
      <c r="CG5" s="98">
        <v>967.84999999999991</v>
      </c>
      <c r="CH5" s="98">
        <v>292.75</v>
      </c>
      <c r="CI5" s="98">
        <v>439.86</v>
      </c>
      <c r="CJ5" s="98">
        <v>765.48</v>
      </c>
      <c r="CK5" s="98">
        <v>773.11</v>
      </c>
      <c r="CL5" s="98">
        <v>763.73</v>
      </c>
      <c r="CM5" s="98">
        <v>540.25</v>
      </c>
      <c r="CN5" s="98">
        <v>848.81000000000006</v>
      </c>
      <c r="CO5" s="98">
        <v>513.13</v>
      </c>
      <c r="CP5" s="98">
        <v>766.19</v>
      </c>
      <c r="CQ5" s="98">
        <v>299.35000000000002</v>
      </c>
      <c r="CR5" s="98">
        <v>245.05</v>
      </c>
      <c r="CS5" s="98">
        <v>532.21</v>
      </c>
      <c r="CT5" s="98">
        <v>2434.35</v>
      </c>
      <c r="CU5" s="98">
        <v>921.61999999999989</v>
      </c>
      <c r="CV5" s="98">
        <v>736.66</v>
      </c>
      <c r="CW5" s="98">
        <v>223.61</v>
      </c>
      <c r="CX5" s="98">
        <v>346.46</v>
      </c>
      <c r="CY5" s="98">
        <v>140.99</v>
      </c>
      <c r="CZ5" s="98">
        <v>204.19</v>
      </c>
      <c r="DA5" s="98">
        <v>170.96</v>
      </c>
      <c r="DB5" s="98">
        <v>1377.65</v>
      </c>
      <c r="DC5" s="98">
        <v>572.03</v>
      </c>
      <c r="DD5" s="98">
        <v>934.15000000000009</v>
      </c>
      <c r="DE5" s="98">
        <v>266.01</v>
      </c>
      <c r="DF5" s="98">
        <v>593.65000000000009</v>
      </c>
      <c r="DG5" s="98">
        <v>279.40999999999997</v>
      </c>
    </row>
    <row r="6" spans="1:111">
      <c r="A6" s="94">
        <v>2013</v>
      </c>
      <c r="B6" s="98">
        <v>23072.489999999998</v>
      </c>
      <c r="C6" s="98">
        <v>7807.16</v>
      </c>
      <c r="D6" s="98">
        <v>7921.619999999999</v>
      </c>
      <c r="E6" s="98">
        <v>4003.42</v>
      </c>
      <c r="F6" s="98">
        <v>4222.8100000000004</v>
      </c>
      <c r="G6" s="98">
        <v>12801.220000000001</v>
      </c>
      <c r="H6" s="98">
        <v>4693.4799999999996</v>
      </c>
      <c r="I6" s="98">
        <v>1526.23</v>
      </c>
      <c r="J6" s="98">
        <v>1883.33</v>
      </c>
      <c r="K6" s="98">
        <v>2986.34</v>
      </c>
      <c r="L6" s="98">
        <v>3027.56</v>
      </c>
      <c r="M6" s="98">
        <v>2798.28</v>
      </c>
      <c r="N6" s="98">
        <v>2801.05</v>
      </c>
      <c r="O6" s="98">
        <v>1471.27</v>
      </c>
      <c r="P6" s="98">
        <v>8078.12</v>
      </c>
      <c r="Q6" s="98">
        <v>6852.5</v>
      </c>
      <c r="R6" s="98">
        <v>3888.49</v>
      </c>
      <c r="S6" s="98">
        <v>2992.01</v>
      </c>
      <c r="T6" s="98">
        <v>1677.6</v>
      </c>
      <c r="U6" s="98">
        <v>3773.99</v>
      </c>
      <c r="V6" s="98">
        <v>2818.58</v>
      </c>
      <c r="W6" s="98">
        <v>973.41</v>
      </c>
      <c r="X6" s="98">
        <v>835.06999999999994</v>
      </c>
      <c r="Y6" s="98">
        <v>2940.09</v>
      </c>
      <c r="Z6" s="98">
        <v>898.46</v>
      </c>
      <c r="AA6" s="98">
        <v>2339.85</v>
      </c>
      <c r="AB6" s="98">
        <v>646.66999999999996</v>
      </c>
      <c r="AC6" s="98">
        <v>596.12</v>
      </c>
      <c r="AD6" s="98">
        <v>763.21</v>
      </c>
      <c r="AE6" s="98">
        <v>835.51</v>
      </c>
      <c r="AF6" s="98">
        <v>789.91000000000008</v>
      </c>
      <c r="AG6" s="98">
        <v>753.24</v>
      </c>
      <c r="AH6" s="98">
        <v>877.93000000000006</v>
      </c>
      <c r="AI6" s="98">
        <v>800.76</v>
      </c>
      <c r="AJ6" s="98">
        <v>1213.3499999999999</v>
      </c>
      <c r="AK6" s="98">
        <v>1970.9</v>
      </c>
      <c r="AL6" s="98">
        <v>722.95</v>
      </c>
      <c r="AM6" s="98">
        <v>668.04</v>
      </c>
      <c r="AN6" s="98">
        <v>394.86</v>
      </c>
      <c r="AO6" s="98">
        <v>1204.51</v>
      </c>
      <c r="AP6" s="98">
        <v>417.31</v>
      </c>
      <c r="AQ6" s="98">
        <v>3178.8</v>
      </c>
      <c r="AR6" s="98">
        <v>628.01</v>
      </c>
      <c r="AS6" s="98">
        <v>742.01</v>
      </c>
      <c r="AT6" s="98">
        <v>1471.64</v>
      </c>
      <c r="AU6" s="98">
        <v>794.15</v>
      </c>
      <c r="AV6" s="98">
        <v>508.95</v>
      </c>
      <c r="AW6" s="98">
        <v>1401.5700000000002</v>
      </c>
      <c r="AX6" s="98">
        <v>926.78</v>
      </c>
      <c r="AY6" s="98">
        <v>1173.3699999999999</v>
      </c>
      <c r="AZ6" s="98">
        <v>777.14</v>
      </c>
      <c r="BA6" s="98">
        <v>1194.22</v>
      </c>
      <c r="BB6" s="98">
        <v>8715.9</v>
      </c>
      <c r="BC6" s="98">
        <v>998.28</v>
      </c>
      <c r="BD6" s="98">
        <v>937.55</v>
      </c>
      <c r="BE6" s="98">
        <v>2482.15</v>
      </c>
      <c r="BF6" s="98">
        <v>2427.56</v>
      </c>
      <c r="BG6" s="98">
        <v>552.45000000000005</v>
      </c>
      <c r="BH6" s="98">
        <v>1012.28</v>
      </c>
      <c r="BI6" s="98">
        <v>995.79</v>
      </c>
      <c r="BJ6" s="98">
        <v>1015.84</v>
      </c>
      <c r="BK6" s="98">
        <v>975.78</v>
      </c>
      <c r="BL6" s="98">
        <v>709.22</v>
      </c>
      <c r="BM6" s="98">
        <v>537.19000000000005</v>
      </c>
      <c r="BN6" s="98">
        <v>6858.6100000000006</v>
      </c>
      <c r="BO6" s="98">
        <v>1793.32</v>
      </c>
      <c r="BP6" s="98">
        <v>1322.07</v>
      </c>
      <c r="BQ6" s="98">
        <v>1831.0100000000002</v>
      </c>
      <c r="BR6" s="98">
        <v>875.98</v>
      </c>
      <c r="BS6" s="98">
        <v>2164.58</v>
      </c>
      <c r="BT6" s="98">
        <v>1941.0700000000002</v>
      </c>
      <c r="BU6" s="98">
        <v>320.15999999999997</v>
      </c>
      <c r="BV6" s="98">
        <v>907.01</v>
      </c>
      <c r="BW6" s="98">
        <v>1518.1</v>
      </c>
      <c r="BX6" s="98">
        <v>912.06</v>
      </c>
      <c r="BY6" s="98">
        <v>958.7</v>
      </c>
      <c r="BZ6" s="98">
        <v>955.61</v>
      </c>
      <c r="CA6" s="98">
        <v>10764.29</v>
      </c>
      <c r="CB6" s="98">
        <v>8804.51</v>
      </c>
      <c r="CC6" s="98">
        <v>871.81999999999994</v>
      </c>
      <c r="CD6" s="98">
        <v>720.18999999999994</v>
      </c>
      <c r="CE6" s="98">
        <v>971.95</v>
      </c>
      <c r="CF6" s="98">
        <v>1205.92</v>
      </c>
      <c r="CG6" s="98">
        <v>1145.3699999999999</v>
      </c>
      <c r="CH6" s="98">
        <v>358.9</v>
      </c>
      <c r="CI6" s="98">
        <v>508.52</v>
      </c>
      <c r="CJ6" s="98">
        <v>905.13</v>
      </c>
      <c r="CK6" s="98">
        <v>924</v>
      </c>
      <c r="CL6" s="98">
        <v>917.36</v>
      </c>
      <c r="CM6" s="98">
        <v>644.20000000000005</v>
      </c>
      <c r="CN6" s="98">
        <v>1048.76</v>
      </c>
      <c r="CO6" s="98">
        <v>653.03</v>
      </c>
      <c r="CP6" s="98">
        <v>915.44</v>
      </c>
      <c r="CQ6" s="98">
        <v>362.76</v>
      </c>
      <c r="CR6" s="98">
        <v>300.15999999999997</v>
      </c>
      <c r="CS6" s="98">
        <v>667.74</v>
      </c>
      <c r="CT6" s="98">
        <v>2869.7</v>
      </c>
      <c r="CU6" s="98">
        <v>1185.71</v>
      </c>
      <c r="CV6" s="98">
        <v>878.93</v>
      </c>
      <c r="CW6" s="98">
        <v>270.63</v>
      </c>
      <c r="CX6" s="98">
        <v>412.15999999999997</v>
      </c>
      <c r="CY6" s="98">
        <v>170.55</v>
      </c>
      <c r="CZ6" s="98">
        <v>244.25</v>
      </c>
      <c r="DA6" s="98">
        <v>216.69</v>
      </c>
      <c r="DB6" s="98">
        <v>1742.1</v>
      </c>
      <c r="DC6" s="98">
        <v>704.95</v>
      </c>
      <c r="DD6" s="98">
        <v>1125.67</v>
      </c>
      <c r="DE6" s="98">
        <v>316.35000000000002</v>
      </c>
      <c r="DF6" s="98">
        <v>737.81</v>
      </c>
      <c r="DG6" s="98">
        <v>343.99</v>
      </c>
    </row>
    <row r="7" spans="1:111">
      <c r="A7" s="94">
        <v>2014</v>
      </c>
      <c r="B7" s="98">
        <v>25137.79</v>
      </c>
      <c r="C7" s="98">
        <v>8668.94</v>
      </c>
      <c r="D7" s="98">
        <v>8074.16</v>
      </c>
      <c r="E7" s="98">
        <v>4491.5220000000008</v>
      </c>
      <c r="F7" s="98">
        <v>4766.5300000000007</v>
      </c>
      <c r="G7" s="98">
        <v>13586.77</v>
      </c>
      <c r="H7" s="98">
        <v>5347.4081999999999</v>
      </c>
      <c r="I7" s="98">
        <v>1704.98</v>
      </c>
      <c r="J7" s="98">
        <v>2172.61</v>
      </c>
      <c r="K7" s="98">
        <v>3357.7200000000003</v>
      </c>
      <c r="L7" s="98">
        <v>3474.8833000000004</v>
      </c>
      <c r="M7" s="98">
        <v>3136.34</v>
      </c>
      <c r="N7" s="98">
        <v>3173.8900000000003</v>
      </c>
      <c r="O7" s="98">
        <v>1687.19</v>
      </c>
      <c r="P7" s="98">
        <v>8931.82</v>
      </c>
      <c r="Q7" s="98">
        <v>7334.58</v>
      </c>
      <c r="R7" s="98">
        <v>4185.1099999999997</v>
      </c>
      <c r="S7" s="98">
        <v>3207.84</v>
      </c>
      <c r="T7" s="98">
        <v>1835.6599999999999</v>
      </c>
      <c r="U7" s="98">
        <v>4071.6</v>
      </c>
      <c r="V7" s="98">
        <v>3069.6499999999996</v>
      </c>
      <c r="W7" s="98">
        <v>1032.46</v>
      </c>
      <c r="X7" s="98">
        <v>914.3599999999999</v>
      </c>
      <c r="Y7" s="98">
        <v>3171.74</v>
      </c>
      <c r="Z7" s="98">
        <v>963.2</v>
      </c>
      <c r="AA7" s="98">
        <v>2571.75</v>
      </c>
      <c r="AB7" s="98">
        <v>701.65</v>
      </c>
      <c r="AC7" s="98">
        <v>689.11</v>
      </c>
      <c r="AD7" s="98">
        <v>880.86</v>
      </c>
      <c r="AE7" s="98">
        <v>972.85</v>
      </c>
      <c r="AF7" s="98">
        <v>911.91000000000008</v>
      </c>
      <c r="AG7" s="98">
        <v>722.24</v>
      </c>
      <c r="AH7" s="98">
        <v>1000.27</v>
      </c>
      <c r="AI7" s="98">
        <v>880.6</v>
      </c>
      <c r="AJ7" s="98">
        <v>1256.08</v>
      </c>
      <c r="AK7" s="98">
        <v>2191.5100000000002</v>
      </c>
      <c r="AL7" s="98">
        <v>799.71</v>
      </c>
      <c r="AM7" s="98">
        <v>703.73</v>
      </c>
      <c r="AN7" s="98">
        <v>448.61</v>
      </c>
      <c r="AO7" s="98">
        <v>1331.93</v>
      </c>
      <c r="AP7" s="98">
        <v>453.8</v>
      </c>
      <c r="AQ7" s="98">
        <v>3505.24</v>
      </c>
      <c r="AR7" s="98">
        <v>684.43000000000006</v>
      </c>
      <c r="AS7" s="98">
        <v>806.47</v>
      </c>
      <c r="AT7" s="98">
        <v>1648.58</v>
      </c>
      <c r="AU7" s="98">
        <v>847.68</v>
      </c>
      <c r="AV7" s="98">
        <v>560.4</v>
      </c>
      <c r="AW7" s="98">
        <v>1561.02</v>
      </c>
      <c r="AX7" s="98">
        <v>1038.07</v>
      </c>
      <c r="AY7" s="98">
        <v>1298.83</v>
      </c>
      <c r="AZ7" s="98">
        <v>870.29</v>
      </c>
      <c r="BA7" s="98">
        <v>1336.98</v>
      </c>
      <c r="BB7" s="98">
        <v>9719.42</v>
      </c>
      <c r="BC7" s="98">
        <v>1057.04</v>
      </c>
      <c r="BD7" s="98">
        <v>1049.6300000000001</v>
      </c>
      <c r="BE7" s="98">
        <v>2780.65</v>
      </c>
      <c r="BF7" s="98">
        <v>2727.66</v>
      </c>
      <c r="BG7" s="98">
        <v>605.49</v>
      </c>
      <c r="BH7" s="98">
        <v>1112.48</v>
      </c>
      <c r="BI7" s="98">
        <v>1102.55</v>
      </c>
      <c r="BJ7" s="98">
        <v>1133.49</v>
      </c>
      <c r="BK7" s="98">
        <v>1102.03</v>
      </c>
      <c r="BL7" s="98">
        <v>792.22</v>
      </c>
      <c r="BM7" s="98">
        <v>593.36</v>
      </c>
      <c r="BN7" s="98">
        <v>7512.91</v>
      </c>
      <c r="BO7" s="98">
        <v>1994.15</v>
      </c>
      <c r="BP7" s="98">
        <v>1442.85</v>
      </c>
      <c r="BQ7" s="98">
        <v>2037.31</v>
      </c>
      <c r="BR7" s="98">
        <v>989.91</v>
      </c>
      <c r="BS7" s="98">
        <v>2381.19</v>
      </c>
      <c r="BT7" s="98">
        <v>2176.2600000000002</v>
      </c>
      <c r="BU7" s="98">
        <v>362.47</v>
      </c>
      <c r="BV7" s="98">
        <v>1021.45</v>
      </c>
      <c r="BW7" s="98">
        <v>1693.7</v>
      </c>
      <c r="BX7" s="98">
        <v>1019.31</v>
      </c>
      <c r="BY7" s="98">
        <v>1010.04</v>
      </c>
      <c r="BZ7" s="98">
        <v>1035.5999999999999</v>
      </c>
      <c r="CA7" s="98">
        <v>12144.45</v>
      </c>
      <c r="CB7" s="98">
        <v>9953.369999999999</v>
      </c>
      <c r="CC7" s="98">
        <v>955.74</v>
      </c>
      <c r="CD7" s="98">
        <v>764.09</v>
      </c>
      <c r="CE7" s="98">
        <v>1071.1500000000001</v>
      </c>
      <c r="CF7" s="98">
        <v>1314.5</v>
      </c>
      <c r="CG7" s="98">
        <v>1281.0900000000001</v>
      </c>
      <c r="CH7" s="98">
        <v>413.49</v>
      </c>
      <c r="CI7" s="98">
        <v>572.15</v>
      </c>
      <c r="CJ7" s="98">
        <v>1023.37</v>
      </c>
      <c r="CK7" s="98">
        <v>1037.7</v>
      </c>
      <c r="CL7" s="98">
        <v>1049.51</v>
      </c>
      <c r="CM7" s="98">
        <v>752.64</v>
      </c>
      <c r="CN7" s="98">
        <v>1223.6500000000001</v>
      </c>
      <c r="CO7" s="98">
        <v>733.51</v>
      </c>
      <c r="CP7" s="98">
        <v>1050.6500000000001</v>
      </c>
      <c r="CQ7" s="98">
        <v>429.65</v>
      </c>
      <c r="CR7" s="98">
        <v>379.27</v>
      </c>
      <c r="CS7" s="98">
        <v>772.11</v>
      </c>
      <c r="CT7" s="98">
        <v>3371.38</v>
      </c>
      <c r="CU7" s="98">
        <v>1348.4</v>
      </c>
      <c r="CV7" s="98">
        <v>1001.26</v>
      </c>
      <c r="CW7" s="98">
        <v>326.67</v>
      </c>
      <c r="CX7" s="98">
        <v>504.97</v>
      </c>
      <c r="CY7" s="98">
        <v>208.91</v>
      </c>
      <c r="CZ7" s="98">
        <v>305.13</v>
      </c>
      <c r="DA7" s="98">
        <v>318.51</v>
      </c>
      <c r="DB7" s="98">
        <v>2129.98</v>
      </c>
      <c r="DC7" s="98">
        <v>841.47</v>
      </c>
      <c r="DD7" s="98">
        <v>1372.43</v>
      </c>
      <c r="DE7" s="98">
        <v>388.85</v>
      </c>
      <c r="DF7" s="98">
        <v>882.12</v>
      </c>
      <c r="DG7" s="98">
        <v>436.49</v>
      </c>
    </row>
    <row r="8" spans="1:111">
      <c r="A8" s="94">
        <v>2015</v>
      </c>
      <c r="B8" s="98">
        <v>26761.489999999998</v>
      </c>
      <c r="C8" s="98">
        <v>9627.15</v>
      </c>
      <c r="D8" s="98">
        <v>8386.119999999999</v>
      </c>
      <c r="E8" s="98">
        <v>4818.5189</v>
      </c>
      <c r="F8" s="98">
        <v>5129.7</v>
      </c>
      <c r="G8" s="98">
        <v>14320.439999999999</v>
      </c>
      <c r="H8" s="98">
        <v>5835.6900000000005</v>
      </c>
      <c r="I8" s="98">
        <v>1879.1399999999999</v>
      </c>
      <c r="J8" s="98">
        <v>2442.16</v>
      </c>
      <c r="K8" s="98">
        <v>3710.9700000000003</v>
      </c>
      <c r="L8" s="98">
        <v>3779.47</v>
      </c>
      <c r="M8" s="98">
        <v>3377.16</v>
      </c>
      <c r="N8" s="98">
        <v>3484.7799999999997</v>
      </c>
      <c r="O8" s="98">
        <v>1870.9099999999999</v>
      </c>
      <c r="P8" s="98">
        <v>9762.26</v>
      </c>
      <c r="Q8" s="98">
        <v>7718.93</v>
      </c>
      <c r="R8" s="98">
        <v>4488.51</v>
      </c>
      <c r="S8" s="98">
        <v>3378.7200000000003</v>
      </c>
      <c r="T8" s="98">
        <v>1961.65</v>
      </c>
      <c r="U8" s="98">
        <v>4267.0200000000004</v>
      </c>
      <c r="V8" s="98">
        <v>3261.3100000000004</v>
      </c>
      <c r="W8" s="98">
        <v>1061.67</v>
      </c>
      <c r="X8" s="98">
        <v>981.84</v>
      </c>
      <c r="Y8" s="98">
        <v>3324.1000000000004</v>
      </c>
      <c r="Z8" s="98">
        <v>1011.9300000000001</v>
      </c>
      <c r="AA8" s="98">
        <v>2923.48</v>
      </c>
      <c r="AB8" s="98">
        <v>701.06</v>
      </c>
      <c r="AC8" s="98">
        <v>747.56999999999994</v>
      </c>
      <c r="AD8" s="98">
        <v>967.57</v>
      </c>
      <c r="AE8" s="98">
        <v>1064.51</v>
      </c>
      <c r="AF8" s="98">
        <v>981.17000000000007</v>
      </c>
      <c r="AG8" s="98">
        <v>789.56999999999994</v>
      </c>
      <c r="AH8" s="98">
        <v>1084.1599999999999</v>
      </c>
      <c r="AI8" s="98">
        <v>836.02</v>
      </c>
      <c r="AJ8" s="98">
        <v>1285.8400000000001</v>
      </c>
      <c r="AK8" s="98">
        <v>2337.3000000000002</v>
      </c>
      <c r="AL8" s="98">
        <v>850.16</v>
      </c>
      <c r="AM8" s="98">
        <v>864.3599999999999</v>
      </c>
      <c r="AN8" s="98">
        <v>474.17</v>
      </c>
      <c r="AO8" s="98">
        <v>1231.5</v>
      </c>
      <c r="AP8" s="98">
        <v>475.79</v>
      </c>
      <c r="AQ8" s="98">
        <v>3828.75</v>
      </c>
      <c r="AR8" s="98">
        <v>714.82999999999993</v>
      </c>
      <c r="AS8" s="98">
        <v>849.56</v>
      </c>
      <c r="AT8" s="98">
        <v>1761.93</v>
      </c>
      <c r="AU8" s="98">
        <v>890.84999999999991</v>
      </c>
      <c r="AV8" s="98">
        <v>589.86</v>
      </c>
      <c r="AW8" s="98">
        <v>1678.31</v>
      </c>
      <c r="AX8" s="98">
        <v>1111.1199999999999</v>
      </c>
      <c r="AY8" s="98">
        <v>1384.98</v>
      </c>
      <c r="AZ8" s="98">
        <v>923.31999999999994</v>
      </c>
      <c r="BA8" s="98">
        <v>1428</v>
      </c>
      <c r="BB8" s="98">
        <v>10545.79</v>
      </c>
      <c r="BC8" s="98">
        <v>1059.94</v>
      </c>
      <c r="BD8" s="98">
        <v>1142.6399999999999</v>
      </c>
      <c r="BE8" s="98">
        <v>3023.3999999999996</v>
      </c>
      <c r="BF8" s="98">
        <v>2979.98</v>
      </c>
      <c r="BG8" s="98">
        <v>645.35</v>
      </c>
      <c r="BH8" s="98">
        <v>1187.5999999999999</v>
      </c>
      <c r="BI8" s="98">
        <v>1197.75</v>
      </c>
      <c r="BJ8" s="98">
        <v>1237.49</v>
      </c>
      <c r="BK8" s="98">
        <v>1209.6199999999999</v>
      </c>
      <c r="BL8" s="98">
        <v>851.48</v>
      </c>
      <c r="BM8" s="98">
        <v>652.95000000000005</v>
      </c>
      <c r="BN8" s="98">
        <v>8168.35</v>
      </c>
      <c r="BO8" s="98">
        <v>2155.56</v>
      </c>
      <c r="BP8" s="98">
        <v>1562.4699999999998</v>
      </c>
      <c r="BQ8" s="98">
        <v>2205.73</v>
      </c>
      <c r="BR8" s="98">
        <v>1087.6200000000001</v>
      </c>
      <c r="BS8" s="98">
        <v>2568.9499999999998</v>
      </c>
      <c r="BT8" s="98">
        <v>2353.8199999999997</v>
      </c>
      <c r="BU8" s="98">
        <v>395.87</v>
      </c>
      <c r="BV8" s="98">
        <v>1103</v>
      </c>
      <c r="BW8" s="98">
        <v>1815.54</v>
      </c>
      <c r="BX8" s="98">
        <v>1109.5999999999999</v>
      </c>
      <c r="BY8" s="98">
        <v>1088.8800000000001</v>
      </c>
      <c r="BZ8" s="98">
        <v>1102.46</v>
      </c>
      <c r="CA8" s="98">
        <v>12829.48</v>
      </c>
      <c r="CB8" s="98">
        <v>10545.92</v>
      </c>
      <c r="CC8" s="98">
        <v>1010.11</v>
      </c>
      <c r="CD8" s="98">
        <v>822.23</v>
      </c>
      <c r="CE8" s="98">
        <v>1226.01</v>
      </c>
      <c r="CF8" s="98">
        <v>1436.42</v>
      </c>
      <c r="CG8" s="98">
        <v>1444.42</v>
      </c>
      <c r="CH8" s="98">
        <v>474.6</v>
      </c>
      <c r="CI8" s="98">
        <v>651.53</v>
      </c>
      <c r="CJ8" s="98">
        <v>1109.1199999999999</v>
      </c>
      <c r="CK8" s="98">
        <v>1153.74</v>
      </c>
      <c r="CL8" s="98">
        <v>1194.5900000000001</v>
      </c>
      <c r="CM8" s="98">
        <v>850.4</v>
      </c>
      <c r="CN8" s="98">
        <v>1309.29</v>
      </c>
      <c r="CO8" s="98">
        <v>802.31</v>
      </c>
      <c r="CP8" s="98">
        <v>1187.6199999999999</v>
      </c>
      <c r="CQ8" s="98">
        <v>472.16999999999996</v>
      </c>
      <c r="CR8" s="98">
        <v>436.2</v>
      </c>
      <c r="CS8" s="98">
        <v>858.18000000000006</v>
      </c>
      <c r="CT8" s="98">
        <v>3730.63</v>
      </c>
      <c r="CU8" s="98">
        <v>1509.38</v>
      </c>
      <c r="CV8" s="98">
        <v>1098.82</v>
      </c>
      <c r="CW8" s="98">
        <v>373.24</v>
      </c>
      <c r="CX8" s="98">
        <v>578.5</v>
      </c>
      <c r="CY8" s="98">
        <v>242.54000000000002</v>
      </c>
      <c r="CZ8" s="98">
        <v>354.3</v>
      </c>
      <c r="DA8" s="98">
        <v>362.67999999999995</v>
      </c>
      <c r="DB8" s="98">
        <v>2501.35</v>
      </c>
      <c r="DC8" s="98">
        <v>976.23</v>
      </c>
      <c r="DD8" s="98">
        <v>1592.42</v>
      </c>
      <c r="DE8" s="98">
        <v>469.19</v>
      </c>
      <c r="DF8" s="98">
        <v>1019.8700000000001</v>
      </c>
      <c r="DG8" s="98">
        <v>513.58999999999992</v>
      </c>
    </row>
    <row r="9" spans="1:111">
      <c r="A9" s="94">
        <v>2016</v>
      </c>
      <c r="B9" s="98">
        <v>29772.68</v>
      </c>
      <c r="C9" s="98">
        <v>10390</v>
      </c>
      <c r="D9" s="98">
        <v>9133.41</v>
      </c>
      <c r="E9" s="98">
        <v>5287.91</v>
      </c>
      <c r="F9" s="98">
        <v>5655.6399999999994</v>
      </c>
      <c r="G9" s="98">
        <v>15341.68</v>
      </c>
      <c r="H9" s="98">
        <v>6448.93</v>
      </c>
      <c r="I9" s="98">
        <v>2079.3100000000004</v>
      </c>
      <c r="J9" s="98">
        <v>2729.4700000000003</v>
      </c>
      <c r="K9" s="98">
        <v>4061.75</v>
      </c>
      <c r="L9" s="98">
        <v>4204.8100000000004</v>
      </c>
      <c r="M9" s="98">
        <v>3702.41</v>
      </c>
      <c r="N9" s="98">
        <v>3881.59</v>
      </c>
      <c r="O9" s="98">
        <v>2078.36</v>
      </c>
      <c r="P9" s="98">
        <v>11009.52</v>
      </c>
      <c r="Q9" s="98">
        <v>8384.44</v>
      </c>
      <c r="R9" s="98">
        <v>4962</v>
      </c>
      <c r="S9" s="98">
        <v>3725.2</v>
      </c>
      <c r="T9" s="98">
        <v>2156.96</v>
      </c>
      <c r="U9" s="98">
        <v>4581.38</v>
      </c>
      <c r="V9" s="98">
        <v>3536.62</v>
      </c>
      <c r="W9" s="98">
        <v>1163.3600000000001</v>
      </c>
      <c r="X9" s="98">
        <v>1114.49</v>
      </c>
      <c r="Y9" s="98">
        <v>3644.5299999999997</v>
      </c>
      <c r="Z9" s="98">
        <v>1114.6100000000001</v>
      </c>
      <c r="AA9" s="98">
        <v>3366.39</v>
      </c>
      <c r="AB9" s="98">
        <v>737.47</v>
      </c>
      <c r="AC9" s="98">
        <v>839.93000000000006</v>
      </c>
      <c r="AD9" s="98">
        <v>1091.6300000000001</v>
      </c>
      <c r="AE9" s="98">
        <v>1185.81</v>
      </c>
      <c r="AF9" s="98">
        <v>1099.53</v>
      </c>
      <c r="AG9" s="98">
        <v>845.43000000000006</v>
      </c>
      <c r="AH9" s="98">
        <v>1197.31</v>
      </c>
      <c r="AI9" s="98">
        <v>918.78</v>
      </c>
      <c r="AJ9" s="98">
        <v>1409.97</v>
      </c>
      <c r="AK9" s="98">
        <v>2572.54</v>
      </c>
      <c r="AL9" s="98">
        <v>930.25</v>
      </c>
      <c r="AM9" s="98">
        <v>908.31000000000006</v>
      </c>
      <c r="AN9" s="98">
        <v>517.88</v>
      </c>
      <c r="AO9" s="98">
        <v>1339.02</v>
      </c>
      <c r="AP9" s="98">
        <v>520.41999999999996</v>
      </c>
      <c r="AQ9" s="98">
        <v>4215.38</v>
      </c>
      <c r="AR9" s="98">
        <v>798.8</v>
      </c>
      <c r="AS9" s="98">
        <v>944.84</v>
      </c>
      <c r="AT9" s="98">
        <v>1930.6999999999998</v>
      </c>
      <c r="AU9" s="98">
        <v>972.46</v>
      </c>
      <c r="AV9" s="98">
        <v>663.5</v>
      </c>
      <c r="AW9" s="98">
        <v>1872.77</v>
      </c>
      <c r="AX9" s="98">
        <v>1213.08</v>
      </c>
      <c r="AY9" s="98">
        <v>1505.88</v>
      </c>
      <c r="AZ9" s="98">
        <v>994.43</v>
      </c>
      <c r="BA9" s="98">
        <v>1580.21</v>
      </c>
      <c r="BB9" s="98">
        <v>11521.99</v>
      </c>
      <c r="BC9" s="98">
        <v>1128.79</v>
      </c>
      <c r="BD9" s="98">
        <v>1255.75</v>
      </c>
      <c r="BE9" s="98">
        <v>3310.47</v>
      </c>
      <c r="BF9" s="98">
        <v>3263.6099999999997</v>
      </c>
      <c r="BG9" s="98">
        <v>700.6099999999999</v>
      </c>
      <c r="BH9" s="98">
        <v>1307.8499999999999</v>
      </c>
      <c r="BI9" s="98">
        <v>1295.17</v>
      </c>
      <c r="BJ9" s="98">
        <v>1344.03</v>
      </c>
      <c r="BK9" s="98">
        <v>1330.87</v>
      </c>
      <c r="BL9" s="98">
        <v>923.58999999999992</v>
      </c>
      <c r="BM9" s="98">
        <v>711.64</v>
      </c>
      <c r="BN9" s="98">
        <v>8985.9599999999991</v>
      </c>
      <c r="BO9" s="98">
        <v>2291.29</v>
      </c>
      <c r="BP9" s="98">
        <v>1715.8899999999999</v>
      </c>
      <c r="BQ9" s="98">
        <v>2437.9700000000003</v>
      </c>
      <c r="BR9" s="98">
        <v>1203.45</v>
      </c>
      <c r="BS9" s="98">
        <v>2755.04</v>
      </c>
      <c r="BT9" s="98">
        <v>2570.58</v>
      </c>
      <c r="BU9" s="98">
        <v>436.76</v>
      </c>
      <c r="BV9" s="98">
        <v>1220.79</v>
      </c>
      <c r="BW9" s="98">
        <v>1987.96</v>
      </c>
      <c r="BX9" s="98">
        <v>1244.5999999999999</v>
      </c>
      <c r="BY9" s="98">
        <v>1187.75</v>
      </c>
      <c r="BZ9" s="98">
        <v>1192.0999999999999</v>
      </c>
      <c r="CA9" s="98">
        <v>13661.54</v>
      </c>
      <c r="CB9" s="98">
        <v>11889.18</v>
      </c>
      <c r="CC9" s="98">
        <v>1067.8</v>
      </c>
      <c r="CD9" s="98">
        <v>873.81999999999994</v>
      </c>
      <c r="CE9" s="98">
        <v>1345.78</v>
      </c>
      <c r="CF9" s="98">
        <v>1573.52</v>
      </c>
      <c r="CG9" s="98">
        <v>1682.0300000000002</v>
      </c>
      <c r="CH9" s="98">
        <v>517.54</v>
      </c>
      <c r="CI9" s="98">
        <v>733.33999999999992</v>
      </c>
      <c r="CJ9" s="98">
        <v>1206.9299999999998</v>
      </c>
      <c r="CK9" s="98">
        <v>1215.32</v>
      </c>
      <c r="CL9" s="98">
        <v>1330.13</v>
      </c>
      <c r="CM9" s="98">
        <v>930.74</v>
      </c>
      <c r="CN9" s="98">
        <v>1463.2</v>
      </c>
      <c r="CO9" s="98">
        <v>891.78</v>
      </c>
      <c r="CP9" s="98">
        <v>1339.74</v>
      </c>
      <c r="CQ9" s="98">
        <v>535.44000000000005</v>
      </c>
      <c r="CR9" s="98">
        <v>484.75</v>
      </c>
      <c r="CS9" s="98">
        <v>983.41</v>
      </c>
      <c r="CT9" s="98">
        <v>3977.99</v>
      </c>
      <c r="CU9" s="98">
        <v>1395.39</v>
      </c>
      <c r="CV9" s="98">
        <v>1177.57</v>
      </c>
      <c r="CW9" s="98">
        <v>422.28</v>
      </c>
      <c r="CX9" s="98">
        <v>593.41999999999996</v>
      </c>
      <c r="CY9" s="98">
        <v>249.23000000000002</v>
      </c>
      <c r="CZ9" s="98">
        <v>387.71000000000004</v>
      </c>
      <c r="DA9" s="98">
        <v>367.66999999999996</v>
      </c>
      <c r="DB9" s="98">
        <v>2778.36</v>
      </c>
      <c r="DC9" s="98">
        <v>1095.29</v>
      </c>
      <c r="DD9" s="98">
        <v>1831.15</v>
      </c>
      <c r="DE9" s="98">
        <v>539.83000000000004</v>
      </c>
      <c r="DF9" s="98">
        <v>1186.26</v>
      </c>
      <c r="DG9" s="98">
        <v>604.21</v>
      </c>
    </row>
    <row r="10" spans="1:111">
      <c r="A10" s="94">
        <v>2017</v>
      </c>
      <c r="B10" s="98">
        <v>32814.229999999996</v>
      </c>
      <c r="C10" s="98">
        <v>11449.18</v>
      </c>
      <c r="D10" s="98">
        <v>10376.619999999999</v>
      </c>
      <c r="E10" s="98">
        <v>6005.4</v>
      </c>
      <c r="F10" s="98">
        <v>6461.32</v>
      </c>
      <c r="G10" s="98">
        <v>17097.53</v>
      </c>
      <c r="H10" s="98">
        <v>7351.95</v>
      </c>
      <c r="I10" s="98">
        <v>2326.89</v>
      </c>
      <c r="J10" s="98">
        <v>2989.44</v>
      </c>
      <c r="K10" s="98">
        <v>4518.5030000000006</v>
      </c>
      <c r="L10" s="98">
        <v>4802.8999999999996</v>
      </c>
      <c r="M10" s="98">
        <v>3867.9300000000003</v>
      </c>
      <c r="N10" s="98">
        <v>4480.4500000000007</v>
      </c>
      <c r="O10" s="98">
        <v>2318.797</v>
      </c>
      <c r="P10" s="98">
        <v>12292.279999999999</v>
      </c>
      <c r="Q10" s="98">
        <v>9536.25</v>
      </c>
      <c r="R10" s="98">
        <v>5267.25</v>
      </c>
      <c r="S10" s="98">
        <v>4244.97</v>
      </c>
      <c r="T10" s="98">
        <v>2347.0100000000002</v>
      </c>
      <c r="U10" s="98">
        <v>4870.83</v>
      </c>
      <c r="V10" s="98">
        <v>3703</v>
      </c>
      <c r="W10" s="98">
        <v>1243.8600000000001</v>
      </c>
      <c r="X10" s="98">
        <v>1079.29</v>
      </c>
      <c r="Y10" s="98">
        <v>4119.96</v>
      </c>
      <c r="Z10" s="98">
        <v>1151.48</v>
      </c>
      <c r="AA10" s="98">
        <v>3805.13</v>
      </c>
      <c r="AB10" s="98">
        <v>859.99</v>
      </c>
      <c r="AC10" s="98">
        <v>940.38</v>
      </c>
      <c r="AD10" s="98">
        <v>1208</v>
      </c>
      <c r="AE10" s="98">
        <v>1345.33</v>
      </c>
      <c r="AF10" s="98">
        <v>1260.46</v>
      </c>
      <c r="AG10" s="98">
        <v>938.97</v>
      </c>
      <c r="AH10" s="98">
        <v>1377.6</v>
      </c>
      <c r="AI10" s="98">
        <v>977.44</v>
      </c>
      <c r="AJ10" s="98">
        <v>1624.9299999999998</v>
      </c>
      <c r="AK10" s="98">
        <v>2833.59</v>
      </c>
      <c r="AL10" s="98">
        <v>1054.56</v>
      </c>
      <c r="AM10" s="98">
        <v>1072.96</v>
      </c>
      <c r="AN10" s="98">
        <v>551.62</v>
      </c>
      <c r="AO10" s="98">
        <v>1514.8400000000001</v>
      </c>
      <c r="AP10" s="98">
        <v>553.98</v>
      </c>
      <c r="AQ10" s="98">
        <v>4725.8538727754803</v>
      </c>
      <c r="AR10" s="98">
        <v>822.81113196352499</v>
      </c>
      <c r="AS10" s="98">
        <v>833.60452961826491</v>
      </c>
      <c r="AT10" s="98">
        <v>2277.9928899996703</v>
      </c>
      <c r="AU10" s="98">
        <v>986.35165735446799</v>
      </c>
      <c r="AV10" s="98">
        <v>729.36589285340506</v>
      </c>
      <c r="AW10" s="98">
        <v>2263.3986352635002</v>
      </c>
      <c r="AX10" s="98">
        <v>1382.112330843554</v>
      </c>
      <c r="AY10" s="98">
        <v>1770.704170347633</v>
      </c>
      <c r="AZ10" s="98">
        <v>1060.9976930468861</v>
      </c>
      <c r="BA10" s="98">
        <v>1808.0065813502451</v>
      </c>
      <c r="BB10" s="98">
        <v>13002.14</v>
      </c>
      <c r="BC10" s="98">
        <v>1270.76</v>
      </c>
      <c r="BD10" s="98">
        <v>1449.63</v>
      </c>
      <c r="BE10" s="98">
        <v>3430.45</v>
      </c>
      <c r="BF10" s="98">
        <v>3603.05</v>
      </c>
      <c r="BG10" s="98">
        <v>803.87</v>
      </c>
      <c r="BH10" s="98">
        <v>1441.3200000000002</v>
      </c>
      <c r="BI10" s="98">
        <v>1445.08</v>
      </c>
      <c r="BJ10" s="98">
        <v>1532.46</v>
      </c>
      <c r="BK10" s="98">
        <v>1504.5300000000002</v>
      </c>
      <c r="BL10" s="98">
        <v>1041.4099999999999</v>
      </c>
      <c r="BM10" s="98">
        <v>784.73</v>
      </c>
      <c r="BN10" s="98">
        <v>9898.119999999999</v>
      </c>
      <c r="BO10" s="98">
        <v>2348.83</v>
      </c>
      <c r="BP10" s="98">
        <v>1882.3</v>
      </c>
      <c r="BQ10" s="98">
        <v>2591.1000000000004</v>
      </c>
      <c r="BR10" s="98">
        <v>1338.04</v>
      </c>
      <c r="BS10" s="98">
        <v>2815.6800000000003</v>
      </c>
      <c r="BT10" s="98">
        <v>2762.63</v>
      </c>
      <c r="BU10" s="98">
        <v>480.59</v>
      </c>
      <c r="BV10" s="98">
        <v>1374.29</v>
      </c>
      <c r="BW10" s="98">
        <v>1982.0700000000002</v>
      </c>
      <c r="BX10" s="98">
        <v>1364.66</v>
      </c>
      <c r="BY10" s="98">
        <v>1215.48</v>
      </c>
      <c r="BZ10" s="98">
        <v>1259.01</v>
      </c>
      <c r="CA10" s="98">
        <v>14657.400000000001</v>
      </c>
      <c r="CB10" s="98">
        <v>14063.47</v>
      </c>
      <c r="CC10" s="98">
        <v>1190.98</v>
      </c>
      <c r="CD10" s="98">
        <v>959.95</v>
      </c>
      <c r="CE10" s="98">
        <v>1526.22</v>
      </c>
      <c r="CF10" s="98">
        <v>1670.03</v>
      </c>
      <c r="CG10" s="98">
        <v>1918.0900000000001</v>
      </c>
      <c r="CH10" s="98">
        <v>583.49</v>
      </c>
      <c r="CI10" s="98">
        <v>875.08</v>
      </c>
      <c r="CJ10" s="98">
        <v>1260.3600000000001</v>
      </c>
      <c r="CK10" s="98">
        <v>1358.5</v>
      </c>
      <c r="CL10" s="98">
        <v>1515.12</v>
      </c>
      <c r="CM10" s="98">
        <v>1077.6300000000001</v>
      </c>
      <c r="CN10" s="98">
        <v>1643.69</v>
      </c>
      <c r="CO10" s="98">
        <v>1015.3900000000001</v>
      </c>
      <c r="CP10" s="98">
        <v>1373.0300000000002</v>
      </c>
      <c r="CQ10" s="98">
        <v>581.33000000000004</v>
      </c>
      <c r="CR10" s="98">
        <v>530.96</v>
      </c>
      <c r="CS10" s="98">
        <v>1049.71</v>
      </c>
      <c r="CT10" s="98">
        <v>4367.92</v>
      </c>
      <c r="CU10" s="98">
        <v>1474.71</v>
      </c>
      <c r="CV10" s="98">
        <v>1227.6500000000001</v>
      </c>
      <c r="CW10" s="98">
        <v>466.24</v>
      </c>
      <c r="CX10" s="98">
        <v>626.26</v>
      </c>
      <c r="CY10" s="98">
        <v>267.93</v>
      </c>
      <c r="CZ10" s="98">
        <v>420.76</v>
      </c>
      <c r="DA10" s="98">
        <v>403.75</v>
      </c>
      <c r="DB10" s="98">
        <v>3123.9700000000003</v>
      </c>
      <c r="DC10" s="98">
        <v>1211.6500000000001</v>
      </c>
      <c r="DD10" s="98">
        <v>2075.9499999999998</v>
      </c>
      <c r="DE10" s="98">
        <v>606.55999999999995</v>
      </c>
      <c r="DF10" s="98">
        <v>1337.37</v>
      </c>
      <c r="DG10" s="98">
        <v>693.81000000000006</v>
      </c>
    </row>
    <row r="11" spans="1:111">
      <c r="A11" s="94">
        <v>2018</v>
      </c>
      <c r="B11" s="98">
        <v>35907.040000000001</v>
      </c>
      <c r="C11" s="98">
        <v>12591.68</v>
      </c>
      <c r="D11" s="98">
        <v>11313.55</v>
      </c>
      <c r="E11" s="98">
        <v>6123.84</v>
      </c>
      <c r="F11" s="98">
        <v>6894.02</v>
      </c>
      <c r="G11" s="98">
        <v>18383.480000000003</v>
      </c>
      <c r="H11" s="98">
        <v>8029.23</v>
      </c>
      <c r="I11" s="98">
        <v>2446.13</v>
      </c>
      <c r="J11" s="98">
        <v>3242.55</v>
      </c>
      <c r="K11" s="98">
        <v>4913.68</v>
      </c>
      <c r="L11" s="98">
        <v>5192.83</v>
      </c>
      <c r="M11" s="98">
        <v>3911.6</v>
      </c>
      <c r="N11" s="98">
        <v>4827.58</v>
      </c>
      <c r="O11" s="98">
        <v>2449.88</v>
      </c>
      <c r="P11" s="98">
        <v>13203.64</v>
      </c>
      <c r="Q11" s="98">
        <v>10439.5</v>
      </c>
      <c r="R11" s="98">
        <v>5864.41</v>
      </c>
      <c r="S11" s="98">
        <v>4756.95</v>
      </c>
      <c r="T11" s="98">
        <v>2591.38</v>
      </c>
      <c r="U11" s="98">
        <v>5220.7800000000007</v>
      </c>
      <c r="V11" s="98">
        <v>3964.37</v>
      </c>
      <c r="W11" s="98">
        <v>1389.65</v>
      </c>
      <c r="X11" s="98">
        <v>1174.0700000000002</v>
      </c>
      <c r="Y11" s="98">
        <v>4610.3899999999994</v>
      </c>
      <c r="Z11" s="98">
        <v>1300.51</v>
      </c>
      <c r="AA11" s="98">
        <v>4510.8600000000006</v>
      </c>
      <c r="AB11" s="98">
        <v>919.90000000000009</v>
      </c>
      <c r="AC11" s="98">
        <v>1066.79</v>
      </c>
      <c r="AD11" s="98">
        <v>1376.6</v>
      </c>
      <c r="AE11" s="98">
        <v>1506.77</v>
      </c>
      <c r="AF11" s="98">
        <v>1448.8400000000001</v>
      </c>
      <c r="AG11" s="98">
        <v>1010.8999999999999</v>
      </c>
      <c r="AH11" s="98">
        <v>1581.02</v>
      </c>
      <c r="AI11" s="98">
        <v>1091.3699999999999</v>
      </c>
      <c r="AJ11" s="98">
        <v>1831.25</v>
      </c>
      <c r="AK11" s="98">
        <v>3145.5</v>
      </c>
      <c r="AL11" s="98">
        <v>1181.8</v>
      </c>
      <c r="AM11" s="98">
        <v>1172.3599999999999</v>
      </c>
      <c r="AN11" s="98">
        <v>609.98</v>
      </c>
      <c r="AO11" s="98">
        <v>1717.58</v>
      </c>
      <c r="AP11" s="98">
        <v>621.02</v>
      </c>
      <c r="AQ11" s="98">
        <v>4190.2155504315906</v>
      </c>
      <c r="AR11" s="98">
        <v>843.20474912945997</v>
      </c>
      <c r="AS11" s="98">
        <v>960.63604038957806</v>
      </c>
      <c r="AT11" s="98">
        <v>2593.45593734045</v>
      </c>
      <c r="AU11" s="98">
        <v>1071.8944972166</v>
      </c>
      <c r="AV11" s="98">
        <v>810.86552096493392</v>
      </c>
      <c r="AW11" s="98">
        <v>2505.1773595243499</v>
      </c>
      <c r="AX11" s="98">
        <v>1557.8188040875159</v>
      </c>
      <c r="AY11" s="98">
        <v>2006.94154098019</v>
      </c>
      <c r="AZ11" s="98">
        <v>1176.5297892338499</v>
      </c>
      <c r="BA11" s="98">
        <v>1911.46316889839</v>
      </c>
      <c r="BB11" s="98">
        <v>14485.29</v>
      </c>
      <c r="BC11" s="98">
        <v>1383.6999999999998</v>
      </c>
      <c r="BD11" s="98">
        <v>1589.56</v>
      </c>
      <c r="BE11" s="98">
        <v>3677.76</v>
      </c>
      <c r="BF11" s="98">
        <v>3895.0299999999997</v>
      </c>
      <c r="BG11" s="98">
        <v>911.15000000000009</v>
      </c>
      <c r="BH11" s="98">
        <v>1621.69</v>
      </c>
      <c r="BI11" s="98">
        <v>1625.77</v>
      </c>
      <c r="BJ11" s="98">
        <v>1677.43</v>
      </c>
      <c r="BK11" s="98">
        <v>1659.1</v>
      </c>
      <c r="BL11" s="98">
        <v>1175.54</v>
      </c>
      <c r="BM11" s="98">
        <v>867.06</v>
      </c>
      <c r="BN11" s="98">
        <v>10684.68</v>
      </c>
      <c r="BO11" s="98">
        <v>2446</v>
      </c>
      <c r="BP11" s="98">
        <v>2036.29</v>
      </c>
      <c r="BQ11" s="98">
        <v>2709.02</v>
      </c>
      <c r="BR11" s="98">
        <v>1486.8400000000001</v>
      </c>
      <c r="BS11" s="98">
        <v>3091.1</v>
      </c>
      <c r="BT11" s="98">
        <v>3046.21</v>
      </c>
      <c r="BU11" s="98">
        <v>520.16</v>
      </c>
      <c r="BV11" s="98">
        <v>1512.5</v>
      </c>
      <c r="BW11" s="98">
        <v>2189.59</v>
      </c>
      <c r="BX11" s="98">
        <v>1509.9499999999998</v>
      </c>
      <c r="BY11" s="98">
        <v>1324.28</v>
      </c>
      <c r="BZ11" s="98">
        <v>1388.55</v>
      </c>
      <c r="CA11" s="98">
        <v>15110.33</v>
      </c>
      <c r="CB11" s="98">
        <v>16284.130000000001</v>
      </c>
      <c r="CC11" s="98">
        <v>1238.1199999999999</v>
      </c>
      <c r="CD11" s="98">
        <v>1077.48</v>
      </c>
      <c r="CE11" s="98">
        <v>1610.81</v>
      </c>
      <c r="CF11" s="98">
        <v>1783.4499999999998</v>
      </c>
      <c r="CG11" s="98">
        <v>2131.75</v>
      </c>
      <c r="CH11" s="98">
        <v>681.63000000000011</v>
      </c>
      <c r="CI11" s="98">
        <v>1027.9499999999998</v>
      </c>
      <c r="CJ11" s="98">
        <v>1385.48</v>
      </c>
      <c r="CK11" s="98">
        <v>1512.02</v>
      </c>
      <c r="CL11" s="98">
        <v>1658.6</v>
      </c>
      <c r="CM11" s="98">
        <v>1178.42</v>
      </c>
      <c r="CN11" s="98">
        <v>1820.75</v>
      </c>
      <c r="CO11" s="98">
        <v>1137.3499999999999</v>
      </c>
      <c r="CP11" s="98">
        <v>1513.8400000000001</v>
      </c>
      <c r="CQ11" s="98">
        <v>622.99</v>
      </c>
      <c r="CR11" s="98">
        <v>612.05999999999995</v>
      </c>
      <c r="CS11" s="98">
        <v>887.31999999999994</v>
      </c>
      <c r="CT11" s="98">
        <v>4606.83</v>
      </c>
      <c r="CU11" s="98">
        <v>1550.6999999999998</v>
      </c>
      <c r="CV11" s="98">
        <v>1262.5300000000002</v>
      </c>
      <c r="CW11" s="98">
        <v>501.53</v>
      </c>
      <c r="CX11" s="98">
        <v>651.16000000000008</v>
      </c>
      <c r="CY11" s="98">
        <v>280.62</v>
      </c>
      <c r="CZ11" s="98">
        <v>450.06</v>
      </c>
      <c r="DA11" s="98">
        <v>438.29</v>
      </c>
      <c r="DB11" s="98">
        <v>3450.47</v>
      </c>
      <c r="DC11" s="98">
        <v>1295.77</v>
      </c>
      <c r="DD11" s="98">
        <v>2277.71</v>
      </c>
      <c r="DE11" s="98">
        <v>654.53</v>
      </c>
      <c r="DF11" s="98">
        <v>1427.51</v>
      </c>
      <c r="DG11" s="98">
        <v>765.87</v>
      </c>
    </row>
    <row r="12" spans="1:111">
      <c r="A12" s="94">
        <v>2019</v>
      </c>
      <c r="B12" s="98">
        <v>38051.440000000002</v>
      </c>
      <c r="C12" s="98">
        <v>13742.33</v>
      </c>
      <c r="D12" s="98">
        <v>11729.810000000001</v>
      </c>
      <c r="E12" s="98">
        <v>6468.5300000000007</v>
      </c>
      <c r="F12" s="98">
        <v>7243.8600000000006</v>
      </c>
      <c r="G12" s="98">
        <v>19039.099999999999</v>
      </c>
      <c r="H12" s="98">
        <v>8954.5499999999993</v>
      </c>
      <c r="I12" s="98">
        <v>2776.59</v>
      </c>
      <c r="J12" s="98">
        <v>3485</v>
      </c>
      <c r="K12" s="98">
        <v>5082.3600000000006</v>
      </c>
      <c r="L12" s="98">
        <v>5557.2800000000007</v>
      </c>
      <c r="M12" s="98">
        <v>3986.8999999999996</v>
      </c>
      <c r="N12" s="98">
        <v>4840.8600000000006</v>
      </c>
      <c r="O12" s="98">
        <v>2774.64</v>
      </c>
      <c r="P12" s="98">
        <v>15047.35</v>
      </c>
      <c r="Q12" s="98">
        <v>11662.85</v>
      </c>
      <c r="R12" s="98">
        <v>6454.3899999999994</v>
      </c>
      <c r="S12" s="98">
        <v>5249.43</v>
      </c>
      <c r="T12" s="98">
        <v>2988.63</v>
      </c>
      <c r="U12" s="98">
        <v>5572.33</v>
      </c>
      <c r="V12" s="98">
        <v>4414.09</v>
      </c>
      <c r="W12" s="98">
        <v>1487</v>
      </c>
      <c r="X12" s="98">
        <v>1225.1999999999998</v>
      </c>
      <c r="Y12" s="98">
        <v>4851.97</v>
      </c>
      <c r="Z12" s="98">
        <v>1376.5700000000002</v>
      </c>
      <c r="AA12" s="98">
        <v>6273.56</v>
      </c>
      <c r="AB12" s="98">
        <v>1005.12</v>
      </c>
      <c r="AC12" s="98">
        <v>1510.81</v>
      </c>
      <c r="AD12" s="98">
        <v>1691.24</v>
      </c>
      <c r="AE12" s="98">
        <v>1822.85</v>
      </c>
      <c r="AF12" s="98">
        <v>2354.5500000000002</v>
      </c>
      <c r="AG12" s="98">
        <v>1166.0900000000001</v>
      </c>
      <c r="AH12" s="98">
        <v>2659.68</v>
      </c>
      <c r="AI12" s="98">
        <v>1403.05</v>
      </c>
      <c r="AJ12" s="98">
        <v>2016.8799999999999</v>
      </c>
      <c r="AK12" s="98">
        <v>3471.6899999999996</v>
      </c>
      <c r="AL12" s="98">
        <v>1411.54</v>
      </c>
      <c r="AM12" s="98">
        <v>907.44</v>
      </c>
      <c r="AN12" s="98">
        <v>747.84</v>
      </c>
      <c r="AO12" s="98">
        <v>2164.44</v>
      </c>
      <c r="AP12" s="98">
        <v>756.28</v>
      </c>
      <c r="AQ12" s="98">
        <v>5383.2937000000002</v>
      </c>
      <c r="AR12" s="98">
        <v>864.79050000000007</v>
      </c>
      <c r="AS12" s="98">
        <v>861.97280000000001</v>
      </c>
      <c r="AT12" s="98">
        <v>2909.0030000000002</v>
      </c>
      <c r="AU12" s="98">
        <v>908.84870000000001</v>
      </c>
      <c r="AV12" s="98">
        <v>876.54930000000002</v>
      </c>
      <c r="AW12" s="98">
        <v>3098.0162</v>
      </c>
      <c r="AX12" s="98">
        <v>1871.0651</v>
      </c>
      <c r="AY12" s="98">
        <v>2391.0294000000004</v>
      </c>
      <c r="AZ12" s="98">
        <v>1295.7285000000002</v>
      </c>
      <c r="BA12" s="98">
        <v>2239.6576999999997</v>
      </c>
      <c r="BB12" s="98">
        <v>15844.224685926711</v>
      </c>
      <c r="BC12" s="98">
        <v>1663.3721601638531</v>
      </c>
      <c r="BD12" s="98">
        <v>1841.2634147217329</v>
      </c>
      <c r="BE12" s="98">
        <v>4044.7702411671598</v>
      </c>
      <c r="BF12" s="98">
        <v>4363.5878270344201</v>
      </c>
      <c r="BG12" s="98">
        <v>1039.5791521446508</v>
      </c>
      <c r="BH12" s="98">
        <v>1790.8802914416551</v>
      </c>
      <c r="BI12" s="98">
        <v>1991.0259148264099</v>
      </c>
      <c r="BJ12" s="98">
        <v>2081.89734353116</v>
      </c>
      <c r="BK12" s="98">
        <v>1919.7183798434498</v>
      </c>
      <c r="BL12" s="98">
        <v>1394.976866613267</v>
      </c>
      <c r="BM12" s="98">
        <v>1006.0102858458961</v>
      </c>
      <c r="BN12" s="98">
        <v>11214.529999999999</v>
      </c>
      <c r="BO12" s="98">
        <v>2782.4300000000003</v>
      </c>
      <c r="BP12" s="98">
        <v>2112.7000000000003</v>
      </c>
      <c r="BQ12" s="98">
        <v>2992.6</v>
      </c>
      <c r="BR12" s="98">
        <v>1801.1603</v>
      </c>
      <c r="BS12" s="98">
        <v>3399.79</v>
      </c>
      <c r="BT12" s="98">
        <v>3228.46</v>
      </c>
      <c r="BU12" s="98">
        <v>482.63709999999998</v>
      </c>
      <c r="BV12" s="98">
        <v>1512.1967</v>
      </c>
      <c r="BW12" s="98">
        <v>2174.3397</v>
      </c>
      <c r="BX12" s="98">
        <v>1666.5331999999999</v>
      </c>
      <c r="BY12" s="98">
        <v>1392.1246000000001</v>
      </c>
      <c r="BZ12" s="98">
        <v>1466.1359</v>
      </c>
      <c r="CA12" s="98">
        <v>15943.8</v>
      </c>
      <c r="CB12" s="98">
        <v>17672.04</v>
      </c>
      <c r="CC12" s="98">
        <v>1307.1399999999999</v>
      </c>
      <c r="CD12" s="98">
        <v>1098.8399999999999</v>
      </c>
      <c r="CE12" s="98">
        <v>1725.3899999999999</v>
      </c>
      <c r="CF12" s="98">
        <v>1988.0500000000002</v>
      </c>
      <c r="CG12" s="98">
        <v>2241.17</v>
      </c>
      <c r="CH12" s="98">
        <v>726.17000000000007</v>
      </c>
      <c r="CI12" s="98">
        <v>1093.83</v>
      </c>
      <c r="CJ12" s="98">
        <v>1363.59</v>
      </c>
      <c r="CK12" s="98">
        <v>1510.1599999999999</v>
      </c>
      <c r="CL12" s="98">
        <v>1730.04</v>
      </c>
      <c r="CM12" s="98">
        <v>1192.73</v>
      </c>
      <c r="CN12" s="98">
        <v>1934.0700000000002</v>
      </c>
      <c r="CO12" s="98">
        <v>1181.19</v>
      </c>
      <c r="CP12" s="98">
        <v>1548.51</v>
      </c>
      <c r="CQ12" s="98">
        <v>653.18000000000006</v>
      </c>
      <c r="CR12" s="98">
        <v>681.56</v>
      </c>
      <c r="CS12" s="98">
        <v>902.03</v>
      </c>
      <c r="CT12" s="98">
        <v>5992.81</v>
      </c>
      <c r="CU12" s="98">
        <v>1951.7800000000002</v>
      </c>
      <c r="CV12" s="98">
        <v>1644.93</v>
      </c>
      <c r="CW12" s="98">
        <v>634.34999999999991</v>
      </c>
      <c r="CX12" s="98">
        <v>895.75</v>
      </c>
      <c r="CY12" s="98">
        <v>395.41999999999996</v>
      </c>
      <c r="CZ12" s="98">
        <v>667.92</v>
      </c>
      <c r="DA12" s="98">
        <v>561.62</v>
      </c>
      <c r="DB12" s="98">
        <v>3758.0299999999997</v>
      </c>
      <c r="DC12" s="98">
        <v>1258.1599999999999</v>
      </c>
      <c r="DD12" s="98">
        <v>2699.71</v>
      </c>
      <c r="DE12" s="98">
        <v>742.43000000000006</v>
      </c>
      <c r="DF12" s="98">
        <v>1633.52</v>
      </c>
      <c r="DG12" s="98">
        <v>945.93</v>
      </c>
    </row>
    <row r="13" spans="1:111">
      <c r="A13" s="94">
        <v>2020</v>
      </c>
      <c r="B13" s="98">
        <v>38597.01</v>
      </c>
      <c r="C13" s="98">
        <v>14521.15</v>
      </c>
      <c r="D13" s="98">
        <v>12242.38</v>
      </c>
      <c r="E13" s="98">
        <v>6601.0864539306604</v>
      </c>
      <c r="F13" s="98">
        <v>7641.02</v>
      </c>
      <c r="G13" s="98">
        <v>19974.05131080914</v>
      </c>
      <c r="H13" s="98">
        <v>9577.6134596179909</v>
      </c>
      <c r="I13" s="98">
        <v>2890.97</v>
      </c>
      <c r="J13" s="98">
        <v>3615.67</v>
      </c>
      <c r="K13" s="98">
        <v>5292.1738341463897</v>
      </c>
      <c r="L13" s="98">
        <v>5741.2339520000005</v>
      </c>
      <c r="M13" s="98">
        <v>4070.58700458045</v>
      </c>
      <c r="N13" s="98">
        <v>5005.67</v>
      </c>
      <c r="O13" s="98">
        <v>2920.9761209552798</v>
      </c>
      <c r="P13" s="98">
        <v>15780</v>
      </c>
      <c r="Q13" s="98">
        <v>12070</v>
      </c>
      <c r="R13" s="98">
        <v>6711</v>
      </c>
      <c r="S13" s="98">
        <v>5386</v>
      </c>
      <c r="T13" s="98">
        <v>3061</v>
      </c>
      <c r="U13" s="98">
        <v>5782</v>
      </c>
      <c r="V13" s="98">
        <v>4547</v>
      </c>
      <c r="W13" s="98">
        <v>1547</v>
      </c>
      <c r="X13" s="98">
        <v>1359</v>
      </c>
      <c r="Y13" s="98">
        <v>4968</v>
      </c>
      <c r="Z13" s="98">
        <v>1435</v>
      </c>
      <c r="AA13" s="98">
        <v>6688.89</v>
      </c>
      <c r="AB13" s="98">
        <v>1038.72</v>
      </c>
      <c r="AC13" s="98">
        <v>1549.67</v>
      </c>
      <c r="AD13" s="98">
        <v>1734.5700000000002</v>
      </c>
      <c r="AE13" s="98">
        <v>1827.72</v>
      </c>
      <c r="AF13" s="98">
        <v>2413.1999999999998</v>
      </c>
      <c r="AG13" s="98">
        <v>1194.8499999999999</v>
      </c>
      <c r="AH13" s="98">
        <v>2760.39</v>
      </c>
      <c r="AI13" s="98">
        <v>1430.8</v>
      </c>
      <c r="AJ13" s="98">
        <v>2087.71</v>
      </c>
      <c r="AK13" s="98">
        <v>3591.46</v>
      </c>
      <c r="AL13" s="98">
        <v>1445.8200000000002</v>
      </c>
      <c r="AM13" s="98">
        <v>947.24</v>
      </c>
      <c r="AN13" s="98">
        <v>780.58</v>
      </c>
      <c r="AO13" s="98">
        <v>2227.39</v>
      </c>
      <c r="AP13" s="98">
        <v>783.19</v>
      </c>
      <c r="AQ13" s="98">
        <v>5510.2389999999996</v>
      </c>
      <c r="AR13" s="98">
        <v>889.06610000000001</v>
      </c>
      <c r="AS13" s="98">
        <v>887.3528</v>
      </c>
      <c r="AT13" s="98">
        <v>3011.9408999999996</v>
      </c>
      <c r="AU13" s="98">
        <v>932.35900000000004</v>
      </c>
      <c r="AV13" s="98">
        <v>909.21229999999991</v>
      </c>
      <c r="AW13" s="98">
        <v>3230.5587999999998</v>
      </c>
      <c r="AX13" s="98">
        <v>1933.42</v>
      </c>
      <c r="AY13" s="98">
        <v>2466.4886000000001</v>
      </c>
      <c r="AZ13" s="98">
        <v>1722.6799999999998</v>
      </c>
      <c r="BA13" s="98">
        <v>2328.1527999999998</v>
      </c>
      <c r="BB13" s="98">
        <v>15213.880000000001</v>
      </c>
      <c r="BC13" s="98">
        <v>1525.53</v>
      </c>
      <c r="BD13" s="98">
        <v>1724.82</v>
      </c>
      <c r="BE13" s="98">
        <v>3801.74</v>
      </c>
      <c r="BF13" s="98">
        <v>4088.96</v>
      </c>
      <c r="BG13" s="98">
        <v>906.03</v>
      </c>
      <c r="BH13" s="103">
        <v>1672.74</v>
      </c>
      <c r="BI13" s="98">
        <v>1850.4099999999999</v>
      </c>
      <c r="BJ13" s="98">
        <v>1916.02</v>
      </c>
      <c r="BK13" s="98">
        <v>1731.26</v>
      </c>
      <c r="BL13" s="98">
        <v>1307.18</v>
      </c>
      <c r="BM13" s="103">
        <v>943.49</v>
      </c>
      <c r="BN13" s="98">
        <v>11719.060000000001</v>
      </c>
      <c r="BO13" s="98">
        <v>2850.11</v>
      </c>
      <c r="BP13" s="98">
        <v>2173.9899999999998</v>
      </c>
      <c r="BQ13" s="98">
        <v>3066.8199999999997</v>
      </c>
      <c r="BR13" s="98">
        <v>1851.0300000000002</v>
      </c>
      <c r="BS13" s="98">
        <v>3541.6400000000003</v>
      </c>
      <c r="BT13" s="98">
        <v>3284.5</v>
      </c>
      <c r="BU13" s="98">
        <v>474.53000000000003</v>
      </c>
      <c r="BV13" s="98">
        <v>1533.3400000000001</v>
      </c>
      <c r="BW13" s="98">
        <v>2219.3599999999997</v>
      </c>
      <c r="BX13" s="98">
        <v>1713.5</v>
      </c>
      <c r="BY13" s="98">
        <v>1411.5</v>
      </c>
      <c r="BZ13" s="98">
        <v>1480.39</v>
      </c>
      <c r="CA13" s="98">
        <v>16982.98</v>
      </c>
      <c r="CB13" s="98">
        <v>16887.62</v>
      </c>
      <c r="CC13" s="98">
        <v>1231.8499999999999</v>
      </c>
      <c r="CD13" s="98">
        <v>936.27</v>
      </c>
      <c r="CE13" s="98">
        <v>1884.53</v>
      </c>
      <c r="CF13" s="98">
        <v>2187.12</v>
      </c>
      <c r="CG13" s="98">
        <v>2394.17</v>
      </c>
      <c r="CH13" s="98">
        <v>786.85</v>
      </c>
      <c r="CI13" s="98">
        <v>1116.03</v>
      </c>
      <c r="CJ13" s="98">
        <v>1328.5</v>
      </c>
      <c r="CK13" s="98">
        <v>1611.8</v>
      </c>
      <c r="CL13" s="98">
        <v>1853.57</v>
      </c>
      <c r="CM13" s="98">
        <v>1227.71</v>
      </c>
      <c r="CN13" s="98">
        <v>2115</v>
      </c>
      <c r="CO13" s="98">
        <v>1224.42</v>
      </c>
      <c r="CP13" s="98">
        <v>1607.84</v>
      </c>
      <c r="CQ13" s="98">
        <v>679.93000000000006</v>
      </c>
      <c r="CR13" s="98">
        <v>706.63</v>
      </c>
      <c r="CS13" s="98">
        <v>917.98</v>
      </c>
      <c r="CT13" s="98">
        <v>6356.5300000000007</v>
      </c>
      <c r="CU13" s="98">
        <v>2088.27</v>
      </c>
      <c r="CV13" s="98">
        <v>1752.99</v>
      </c>
      <c r="CW13" s="98">
        <v>697.81</v>
      </c>
      <c r="CX13" s="98">
        <v>977.66000000000008</v>
      </c>
      <c r="CY13" s="98">
        <v>407.43000000000006</v>
      </c>
      <c r="CZ13" s="98">
        <v>725.83</v>
      </c>
      <c r="DA13" s="98">
        <v>580.53</v>
      </c>
      <c r="DB13" s="98">
        <v>3994.42</v>
      </c>
      <c r="DC13" s="98">
        <v>1310.81</v>
      </c>
      <c r="DD13" s="98">
        <v>2988.99</v>
      </c>
      <c r="DE13" s="98">
        <v>770.64</v>
      </c>
      <c r="DF13" s="98">
        <v>1697.42</v>
      </c>
      <c r="DG13" s="98">
        <v>1007.3700000000001</v>
      </c>
    </row>
    <row r="14" spans="1:111">
      <c r="A14" s="94">
        <v>2021</v>
      </c>
      <c r="B14" s="98">
        <v>43114.880000000005</v>
      </c>
      <c r="C14" s="98">
        <v>16051.39</v>
      </c>
      <c r="D14" s="98">
        <v>13872.91</v>
      </c>
      <c r="E14" s="98">
        <v>7374.1</v>
      </c>
      <c r="F14" s="98">
        <v>8640.68</v>
      </c>
      <c r="G14" s="98">
        <v>22528.6</v>
      </c>
      <c r="H14" s="98">
        <v>10541.9</v>
      </c>
      <c r="I14" s="98">
        <v>3329.79</v>
      </c>
      <c r="J14" s="98">
        <v>4126.8099999999995</v>
      </c>
      <c r="K14" s="98">
        <v>5881.6</v>
      </c>
      <c r="L14" s="98">
        <v>6379.24</v>
      </c>
      <c r="M14" s="98">
        <v>4606.3999999999996</v>
      </c>
      <c r="N14" s="98">
        <v>5707.13</v>
      </c>
      <c r="O14" s="98">
        <v>3365.98</v>
      </c>
      <c r="P14" s="98">
        <v>17776</v>
      </c>
      <c r="Q14" s="98">
        <v>14238.6</v>
      </c>
      <c r="R14" s="98">
        <v>7420.4</v>
      </c>
      <c r="S14" s="98">
        <v>6223.6</v>
      </c>
      <c r="T14" s="98">
        <v>3496.3</v>
      </c>
      <c r="U14" s="98">
        <v>6568.3</v>
      </c>
      <c r="V14" s="98">
        <v>5205.3999999999996</v>
      </c>
      <c r="W14" s="98">
        <v>1788.5</v>
      </c>
      <c r="X14" s="98">
        <v>1544.7</v>
      </c>
      <c r="Y14" s="98">
        <v>5482.2</v>
      </c>
      <c r="Z14" s="98">
        <v>1601.9</v>
      </c>
      <c r="AA14" s="103">
        <v>7527.54</v>
      </c>
      <c r="AB14" s="103">
        <v>1136.71</v>
      </c>
      <c r="AC14" s="103">
        <v>1701.34</v>
      </c>
      <c r="AD14" s="103">
        <v>1835.54</v>
      </c>
      <c r="AE14" s="103">
        <v>1716.56</v>
      </c>
      <c r="AF14" s="103">
        <v>2654.27</v>
      </c>
      <c r="AG14" s="103">
        <v>1306.4000000000001</v>
      </c>
      <c r="AH14" s="103">
        <v>3074.23</v>
      </c>
      <c r="AI14" s="103">
        <v>1667.62</v>
      </c>
      <c r="AJ14" s="103">
        <v>2335.1</v>
      </c>
      <c r="AK14" s="103">
        <v>4133.04</v>
      </c>
      <c r="AL14" s="103">
        <v>1661.89</v>
      </c>
      <c r="AM14" s="103">
        <v>1106.42</v>
      </c>
      <c r="AN14" s="103">
        <v>909.93</v>
      </c>
      <c r="AO14" s="103">
        <v>2403.7199999999998</v>
      </c>
      <c r="AP14" s="103">
        <v>885.06999999999994</v>
      </c>
      <c r="AQ14" s="103">
        <v>6412.21</v>
      </c>
      <c r="AR14" s="103">
        <v>1031.3399999999999</v>
      </c>
      <c r="AS14" s="103">
        <v>1031.1599999999999</v>
      </c>
      <c r="AT14" s="98">
        <v>3489.49</v>
      </c>
      <c r="AU14" s="98">
        <v>1083.98</v>
      </c>
      <c r="AV14" s="98">
        <v>1069.1100000000001</v>
      </c>
      <c r="AW14" s="103">
        <v>3741.8500000000004</v>
      </c>
      <c r="AX14" s="98">
        <v>2277.84</v>
      </c>
      <c r="AY14" s="103">
        <v>2856.63</v>
      </c>
      <c r="AZ14" s="103">
        <v>1565.17</v>
      </c>
      <c r="BA14" s="103">
        <v>2726.6000000000004</v>
      </c>
      <c r="BB14" s="103">
        <v>17272.55</v>
      </c>
      <c r="BC14" s="103">
        <v>1738.28</v>
      </c>
      <c r="BD14" s="103">
        <v>1955.49</v>
      </c>
      <c r="BE14" s="103">
        <v>4473.76</v>
      </c>
      <c r="BF14" s="103">
        <v>4755.1000000000004</v>
      </c>
      <c r="BG14" s="103">
        <v>1047.3800000000001</v>
      </c>
      <c r="BH14" s="103">
        <v>1843.44</v>
      </c>
      <c r="BI14" s="103">
        <v>2180.04</v>
      </c>
      <c r="BJ14" s="103">
        <v>2187.85</v>
      </c>
      <c r="BK14" s="103">
        <v>2037.8899999999999</v>
      </c>
      <c r="BL14" s="103">
        <v>1515.22</v>
      </c>
      <c r="BM14" s="103">
        <v>1055.23</v>
      </c>
      <c r="BN14" s="103">
        <v>12845.150000000001</v>
      </c>
      <c r="BO14" s="103">
        <v>3160.9</v>
      </c>
      <c r="BP14" s="103">
        <v>2376.1999999999998</v>
      </c>
      <c r="BQ14" s="103">
        <v>3394.33</v>
      </c>
      <c r="BR14" s="103">
        <v>2052.6999999999998</v>
      </c>
      <c r="BS14" s="103">
        <v>3940.48</v>
      </c>
      <c r="BT14" s="103">
        <v>3586.62</v>
      </c>
      <c r="BU14" s="103">
        <v>497.51</v>
      </c>
      <c r="BV14" s="103">
        <v>1694.92</v>
      </c>
      <c r="BW14" s="103">
        <v>2478.5</v>
      </c>
      <c r="BX14" s="103">
        <v>1862.5700000000002</v>
      </c>
      <c r="BY14" s="103">
        <v>1552.19</v>
      </c>
      <c r="BZ14" s="103">
        <v>1621.67</v>
      </c>
      <c r="CA14" s="98">
        <v>17518.68</v>
      </c>
      <c r="CB14" s="108">
        <v>18638.349999999999</v>
      </c>
      <c r="CC14" s="98">
        <v>1298.58</v>
      </c>
      <c r="CD14" s="98">
        <v>967.3</v>
      </c>
      <c r="CE14" s="98">
        <v>1993.5099999999998</v>
      </c>
      <c r="CF14" s="98">
        <v>2220.59</v>
      </c>
      <c r="CG14" s="98">
        <v>2771.66</v>
      </c>
      <c r="CH14" s="98">
        <v>850.03</v>
      </c>
      <c r="CI14" s="98">
        <v>1210.28</v>
      </c>
      <c r="CJ14" s="98">
        <v>1291.71</v>
      </c>
      <c r="CK14" s="98">
        <v>1784.35</v>
      </c>
      <c r="CL14" s="98">
        <v>2045.33</v>
      </c>
      <c r="CM14" s="98">
        <v>1248.6199999999999</v>
      </c>
      <c r="CN14" s="98">
        <v>2532.2399999999998</v>
      </c>
      <c r="CO14" s="98">
        <v>1113.0999999999999</v>
      </c>
      <c r="CP14" s="98">
        <v>1811.37</v>
      </c>
      <c r="CQ14" s="98">
        <v>650.36</v>
      </c>
      <c r="CR14" s="98">
        <v>602.86</v>
      </c>
      <c r="CS14" s="98">
        <v>692.32</v>
      </c>
      <c r="CT14" s="98">
        <v>6680.42</v>
      </c>
      <c r="CU14" s="98">
        <v>2484.17</v>
      </c>
      <c r="CV14" s="98">
        <v>1944.6100000000001</v>
      </c>
      <c r="CW14" s="98">
        <v>818.51</v>
      </c>
      <c r="CX14" s="98">
        <v>1096.42</v>
      </c>
      <c r="CY14" s="98">
        <v>443.72</v>
      </c>
      <c r="CZ14" s="98">
        <v>748.19</v>
      </c>
      <c r="DA14" s="98">
        <v>600.99</v>
      </c>
      <c r="DB14" s="98">
        <v>4331.66</v>
      </c>
      <c r="DC14" s="98">
        <v>1206.3499999999999</v>
      </c>
      <c r="DD14" s="98">
        <v>3315.38</v>
      </c>
      <c r="DE14" s="98">
        <v>851.21</v>
      </c>
      <c r="DF14" s="98">
        <v>1584.73</v>
      </c>
      <c r="DG14" s="98">
        <v>1104.95</v>
      </c>
    </row>
  </sheetData>
  <mergeCells count="9">
    <mergeCell ref="DB1:DG1"/>
    <mergeCell ref="CT1:DA1"/>
    <mergeCell ref="P1:Z1"/>
    <mergeCell ref="C1:O1"/>
    <mergeCell ref="AA1:AP1"/>
    <mergeCell ref="AQ1:BA1"/>
    <mergeCell ref="BB1:BM1"/>
    <mergeCell ref="BN1:BZ1"/>
    <mergeCell ref="CB1:CS1"/>
  </mergeCells>
  <phoneticPr fontId="3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4"/>
  <sheetViews>
    <sheetView workbookViewId="0">
      <selection activeCell="CG19" sqref="CG19"/>
    </sheetView>
  </sheetViews>
  <sheetFormatPr defaultColWidth="8.77734375" defaultRowHeight="14.4"/>
  <cols>
    <col min="1" max="16384" width="8.77734375" style="94"/>
  </cols>
  <sheetData>
    <row r="1" spans="1:111">
      <c r="A1" s="94" t="s">
        <v>201</v>
      </c>
      <c r="C1" s="231" t="s">
        <v>1</v>
      </c>
      <c r="D1" s="231"/>
      <c r="E1" s="231"/>
      <c r="F1" s="231"/>
      <c r="G1" s="231"/>
      <c r="H1" s="231"/>
      <c r="I1" s="231"/>
      <c r="J1" s="231"/>
      <c r="K1" s="231"/>
      <c r="L1" s="231"/>
      <c r="M1" s="231"/>
      <c r="N1" s="231"/>
      <c r="O1" s="231"/>
      <c r="P1" s="240" t="s">
        <v>222</v>
      </c>
      <c r="Q1" s="240"/>
      <c r="R1" s="240"/>
      <c r="S1" s="240"/>
      <c r="T1" s="240"/>
      <c r="U1" s="240"/>
      <c r="V1" s="240"/>
      <c r="W1" s="240"/>
      <c r="X1" s="240"/>
      <c r="Y1" s="240"/>
      <c r="Z1" s="240"/>
      <c r="AA1" s="231" t="s">
        <v>3</v>
      </c>
      <c r="AB1" s="231"/>
      <c r="AC1" s="231"/>
      <c r="AD1" s="231"/>
      <c r="AE1" s="231"/>
      <c r="AF1" s="231"/>
      <c r="AG1" s="231"/>
      <c r="AH1" s="231"/>
      <c r="AI1" s="231"/>
      <c r="AJ1" s="231"/>
      <c r="AK1" s="231"/>
      <c r="AL1" s="231"/>
      <c r="AM1" s="231"/>
      <c r="AN1" s="231"/>
      <c r="AO1" s="231"/>
      <c r="AP1" s="231"/>
      <c r="AQ1" s="231" t="s">
        <v>132</v>
      </c>
      <c r="AR1" s="231"/>
      <c r="AS1" s="231"/>
      <c r="AT1" s="231"/>
      <c r="AU1" s="231"/>
      <c r="AV1" s="231"/>
      <c r="AW1" s="231"/>
      <c r="AX1" s="231"/>
      <c r="AY1" s="231"/>
      <c r="AZ1" s="231"/>
      <c r="BA1" s="231"/>
      <c r="BB1" s="231" t="s">
        <v>5</v>
      </c>
      <c r="BC1" s="231"/>
      <c r="BD1" s="231"/>
      <c r="BE1" s="231"/>
      <c r="BF1" s="231"/>
      <c r="BG1" s="231"/>
      <c r="BH1" s="231"/>
      <c r="BI1" s="231"/>
      <c r="BJ1" s="231"/>
      <c r="BK1" s="231"/>
      <c r="BL1" s="231"/>
      <c r="BM1" s="231"/>
      <c r="BN1" s="231" t="s">
        <v>6</v>
      </c>
      <c r="BO1" s="231"/>
      <c r="BP1" s="231"/>
      <c r="BQ1" s="231"/>
      <c r="BR1" s="231"/>
      <c r="BS1" s="231"/>
      <c r="BT1" s="231"/>
      <c r="BU1" s="231"/>
      <c r="BV1" s="231"/>
      <c r="BW1" s="231"/>
      <c r="BX1" s="231"/>
      <c r="BY1" s="231"/>
      <c r="BZ1" s="231"/>
      <c r="CA1" s="231"/>
      <c r="CB1" s="231" t="s">
        <v>7</v>
      </c>
      <c r="CC1" s="231"/>
      <c r="CD1" s="231"/>
      <c r="CE1" s="231"/>
      <c r="CF1" s="231"/>
      <c r="CG1" s="231"/>
      <c r="CH1" s="231"/>
      <c r="CI1" s="231"/>
      <c r="CJ1" s="231"/>
      <c r="CK1" s="231"/>
      <c r="CL1" s="231"/>
      <c r="CM1" s="231"/>
      <c r="CN1" s="231"/>
      <c r="CO1" s="231"/>
      <c r="CP1" s="231"/>
      <c r="CQ1" s="231"/>
      <c r="CR1" s="231"/>
      <c r="CS1" s="231"/>
      <c r="CT1" s="240" t="s">
        <v>8</v>
      </c>
      <c r="CU1" s="240"/>
      <c r="CV1" s="240"/>
      <c r="CW1" s="240"/>
      <c r="CX1" s="240"/>
      <c r="CY1" s="240"/>
      <c r="CZ1" s="240"/>
      <c r="DA1" s="240"/>
      <c r="DB1" s="231" t="s">
        <v>9</v>
      </c>
      <c r="DC1" s="231"/>
      <c r="DD1" s="231"/>
      <c r="DE1" s="231"/>
      <c r="DF1" s="231"/>
      <c r="DG1" s="231"/>
    </row>
    <row r="2" spans="1:111">
      <c r="A2" s="94" t="s">
        <v>224</v>
      </c>
      <c r="B2" s="94" t="s">
        <v>11</v>
      </c>
      <c r="C2" s="94" t="s">
        <v>12</v>
      </c>
      <c r="D2" s="94" t="s">
        <v>13</v>
      </c>
      <c r="E2" s="94" t="s">
        <v>14</v>
      </c>
      <c r="F2" s="94" t="s">
        <v>15</v>
      </c>
      <c r="G2" s="94" t="s">
        <v>16</v>
      </c>
      <c r="H2" s="94" t="s">
        <v>17</v>
      </c>
      <c r="I2" s="94" t="s">
        <v>18</v>
      </c>
      <c r="J2" s="94" t="s">
        <v>19</v>
      </c>
      <c r="K2" s="94" t="s">
        <v>20</v>
      </c>
      <c r="L2" s="94" t="s">
        <v>21</v>
      </c>
      <c r="M2" s="94" t="s">
        <v>22</v>
      </c>
      <c r="N2" s="94" t="s">
        <v>23</v>
      </c>
      <c r="O2" s="94" t="s">
        <v>24</v>
      </c>
      <c r="P2" s="94" t="s">
        <v>25</v>
      </c>
      <c r="Q2" s="94" t="s">
        <v>26</v>
      </c>
      <c r="R2" s="94" t="s">
        <v>27</v>
      </c>
      <c r="S2" s="94" t="s">
        <v>28</v>
      </c>
      <c r="T2" s="94" t="s">
        <v>29</v>
      </c>
      <c r="U2" s="94" t="s">
        <v>30</v>
      </c>
      <c r="V2" s="94" t="s">
        <v>31</v>
      </c>
      <c r="W2" s="94" t="s">
        <v>32</v>
      </c>
      <c r="X2" s="94" t="s">
        <v>33</v>
      </c>
      <c r="Y2" s="94" t="s">
        <v>34</v>
      </c>
      <c r="Z2" s="94" t="s">
        <v>35</v>
      </c>
      <c r="AA2" s="94" t="s">
        <v>36</v>
      </c>
      <c r="AB2" s="94" t="s">
        <v>133</v>
      </c>
      <c r="AC2" s="94" t="s">
        <v>49</v>
      </c>
      <c r="AD2" s="94" t="s">
        <v>47</v>
      </c>
      <c r="AE2" s="94" t="s">
        <v>38</v>
      </c>
      <c r="AF2" s="94" t="s">
        <v>46</v>
      </c>
      <c r="AG2" s="94" t="s">
        <v>39</v>
      </c>
      <c r="AH2" s="94" t="s">
        <v>45</v>
      </c>
      <c r="AI2" s="94" t="s">
        <v>48</v>
      </c>
      <c r="AJ2" s="94" t="s">
        <v>40</v>
      </c>
      <c r="AK2" s="94" t="s">
        <v>37</v>
      </c>
      <c r="AL2" s="94" t="s">
        <v>51</v>
      </c>
      <c r="AM2" s="94" t="s">
        <v>42</v>
      </c>
      <c r="AN2" s="94" t="s">
        <v>50</v>
      </c>
      <c r="AO2" s="94" t="s">
        <v>43</v>
      </c>
      <c r="AP2" s="94" t="s">
        <v>44</v>
      </c>
      <c r="AQ2" s="94" t="s">
        <v>52</v>
      </c>
      <c r="AR2" s="94" t="s">
        <v>53</v>
      </c>
      <c r="AS2" s="94" t="s">
        <v>54</v>
      </c>
      <c r="AT2" s="94" t="s">
        <v>55</v>
      </c>
      <c r="AU2" s="94" t="s">
        <v>56</v>
      </c>
      <c r="AV2" s="94" t="s">
        <v>57</v>
      </c>
      <c r="AW2" s="94" t="s">
        <v>58</v>
      </c>
      <c r="AX2" s="94" t="s">
        <v>59</v>
      </c>
      <c r="AY2" s="94" t="s">
        <v>60</v>
      </c>
      <c r="AZ2" s="94" t="s">
        <v>61</v>
      </c>
      <c r="BA2" s="94" t="s">
        <v>62</v>
      </c>
      <c r="BB2" s="94" t="s">
        <v>63</v>
      </c>
      <c r="BC2" s="94" t="s">
        <v>64</v>
      </c>
      <c r="BD2" s="94" t="s">
        <v>65</v>
      </c>
      <c r="BE2" s="94" t="s">
        <v>66</v>
      </c>
      <c r="BF2" s="94" t="s">
        <v>67</v>
      </c>
      <c r="BG2" s="94" t="s">
        <v>134</v>
      </c>
      <c r="BH2" s="94" t="s">
        <v>69</v>
      </c>
      <c r="BI2" s="94" t="s">
        <v>135</v>
      </c>
      <c r="BJ2" s="94" t="s">
        <v>71</v>
      </c>
      <c r="BK2" s="94" t="s">
        <v>72</v>
      </c>
      <c r="BL2" s="94" t="s">
        <v>73</v>
      </c>
      <c r="BM2" s="94" t="s">
        <v>74</v>
      </c>
      <c r="BN2" s="94" t="s">
        <v>75</v>
      </c>
      <c r="BO2" s="94" t="s">
        <v>76</v>
      </c>
      <c r="BP2" s="94" t="s">
        <v>77</v>
      </c>
      <c r="BQ2" s="94" t="s">
        <v>78</v>
      </c>
      <c r="BR2" s="94" t="s">
        <v>79</v>
      </c>
      <c r="BS2" s="94" t="s">
        <v>80</v>
      </c>
      <c r="BT2" s="94" t="s">
        <v>81</v>
      </c>
      <c r="BU2" s="94" t="s">
        <v>82</v>
      </c>
      <c r="BV2" s="94" t="s">
        <v>83</v>
      </c>
      <c r="BW2" s="94" t="s">
        <v>84</v>
      </c>
      <c r="BX2" s="94" t="s">
        <v>85</v>
      </c>
      <c r="BY2" s="94" t="s">
        <v>86</v>
      </c>
      <c r="BZ2" s="94" t="s">
        <v>87</v>
      </c>
      <c r="CA2" s="94" t="s">
        <v>88</v>
      </c>
      <c r="CB2" s="94" t="s">
        <v>89</v>
      </c>
      <c r="CC2" s="94" t="s">
        <v>90</v>
      </c>
      <c r="CD2" s="94" t="s">
        <v>91</v>
      </c>
      <c r="CE2" s="94" t="s">
        <v>92</v>
      </c>
      <c r="CF2" s="94" t="s">
        <v>93</v>
      </c>
      <c r="CG2" s="94" t="s">
        <v>94</v>
      </c>
      <c r="CH2" s="94" t="s">
        <v>95</v>
      </c>
      <c r="CI2" s="94" t="s">
        <v>96</v>
      </c>
      <c r="CJ2" s="94" t="s">
        <v>97</v>
      </c>
      <c r="CK2" s="94" t="s">
        <v>98</v>
      </c>
      <c r="CL2" s="94" t="s">
        <v>99</v>
      </c>
      <c r="CM2" s="94" t="s">
        <v>100</v>
      </c>
      <c r="CN2" s="94" t="s">
        <v>101</v>
      </c>
      <c r="CO2" s="94" t="s">
        <v>102</v>
      </c>
      <c r="CP2" s="94" t="s">
        <v>103</v>
      </c>
      <c r="CQ2" s="94" t="s">
        <v>104</v>
      </c>
      <c r="CR2" s="94" t="s">
        <v>105</v>
      </c>
      <c r="CS2" s="94" t="s">
        <v>106</v>
      </c>
      <c r="CT2" s="94" t="s">
        <v>107</v>
      </c>
      <c r="CU2" s="94" t="s">
        <v>136</v>
      </c>
      <c r="CV2" s="94" t="s">
        <v>137</v>
      </c>
      <c r="CW2" s="94" t="s">
        <v>110</v>
      </c>
      <c r="CX2" s="94" t="s">
        <v>111</v>
      </c>
      <c r="CY2" s="94" t="s">
        <v>112</v>
      </c>
      <c r="CZ2" s="94" t="s">
        <v>113</v>
      </c>
      <c r="DA2" s="94" t="s">
        <v>114</v>
      </c>
      <c r="DB2" s="94" t="s">
        <v>115</v>
      </c>
      <c r="DC2" s="94" t="s">
        <v>116</v>
      </c>
      <c r="DD2" s="94" t="s">
        <v>117</v>
      </c>
      <c r="DE2" s="94" t="s">
        <v>118</v>
      </c>
      <c r="DF2" s="94" t="s">
        <v>119</v>
      </c>
      <c r="DG2" s="94" t="s">
        <v>120</v>
      </c>
    </row>
    <row r="3" spans="1:111">
      <c r="A3" s="94">
        <v>2010</v>
      </c>
      <c r="B3" s="94">
        <v>998.75</v>
      </c>
      <c r="C3" s="94">
        <v>618.64</v>
      </c>
      <c r="D3" s="94">
        <v>231.3</v>
      </c>
      <c r="E3" s="94">
        <v>239</v>
      </c>
      <c r="F3" s="94">
        <v>153.05000000000001</v>
      </c>
      <c r="G3" s="94">
        <v>329.29</v>
      </c>
      <c r="H3" s="94">
        <v>125.21</v>
      </c>
      <c r="I3" s="94">
        <v>120</v>
      </c>
      <c r="J3" s="94">
        <v>120</v>
      </c>
      <c r="K3" s="94">
        <v>88.5</v>
      </c>
      <c r="L3" s="94">
        <v>82</v>
      </c>
      <c r="M3" s="94">
        <v>108.6</v>
      </c>
      <c r="N3" s="94">
        <v>65</v>
      </c>
      <c r="O3" s="94">
        <v>65</v>
      </c>
      <c r="P3" s="94">
        <v>412.59</v>
      </c>
      <c r="Q3" s="94">
        <v>271.58999999999997</v>
      </c>
      <c r="R3" s="94">
        <v>174.6</v>
      </c>
      <c r="S3" s="94">
        <v>93.61</v>
      </c>
      <c r="T3" s="94">
        <v>79.16</v>
      </c>
      <c r="U3" s="94">
        <v>100.06</v>
      </c>
      <c r="V3" s="94">
        <v>71.98</v>
      </c>
      <c r="W3" s="94">
        <v>58.21</v>
      </c>
      <c r="X3" s="94">
        <v>52.39</v>
      </c>
      <c r="Y3" s="94">
        <v>116.19</v>
      </c>
      <c r="Z3" s="94">
        <v>31.89</v>
      </c>
      <c r="AA3" s="94">
        <v>325.91000000000003</v>
      </c>
      <c r="AB3" s="94">
        <v>62.97</v>
      </c>
      <c r="AC3" s="94">
        <v>36</v>
      </c>
      <c r="AD3" s="94">
        <v>53.23</v>
      </c>
      <c r="AE3" s="94">
        <v>104.8</v>
      </c>
      <c r="AF3" s="94">
        <v>76.430000000000007</v>
      </c>
      <c r="AG3" s="94">
        <v>97.45</v>
      </c>
      <c r="AH3" s="94">
        <v>60.1</v>
      </c>
      <c r="AI3" s="94">
        <v>60.8</v>
      </c>
      <c r="AJ3" s="94">
        <v>78</v>
      </c>
      <c r="AK3" s="94">
        <v>135</v>
      </c>
      <c r="AL3" s="94">
        <v>43</v>
      </c>
      <c r="AM3" s="94">
        <v>47.85</v>
      </c>
      <c r="AN3" s="94">
        <v>35</v>
      </c>
      <c r="AO3" s="94">
        <v>77.319999999999993</v>
      </c>
      <c r="AP3" s="94">
        <v>43.92</v>
      </c>
      <c r="AQ3" s="94">
        <v>201.5</v>
      </c>
      <c r="AR3" s="94">
        <v>72.84</v>
      </c>
      <c r="AS3" s="94">
        <v>42.1</v>
      </c>
      <c r="AT3" s="94">
        <v>89.47</v>
      </c>
      <c r="AU3" s="94">
        <v>53</v>
      </c>
      <c r="AV3" s="94">
        <v>23.68</v>
      </c>
      <c r="AW3" s="94">
        <v>76.3</v>
      </c>
      <c r="AX3" s="94">
        <v>35.03</v>
      </c>
      <c r="AY3" s="94">
        <v>50</v>
      </c>
      <c r="AZ3" s="94">
        <v>50.3</v>
      </c>
      <c r="BA3" s="94">
        <v>38.28</v>
      </c>
      <c r="BB3" s="94">
        <v>484.01</v>
      </c>
      <c r="BC3" s="94">
        <v>66</v>
      </c>
      <c r="BD3" s="94">
        <v>62.14</v>
      </c>
      <c r="BE3" s="94">
        <v>92.23</v>
      </c>
      <c r="BF3" s="94">
        <v>90.57</v>
      </c>
      <c r="BG3" s="94">
        <v>52.3</v>
      </c>
      <c r="BH3" s="94">
        <v>50.5</v>
      </c>
      <c r="BI3" s="94">
        <v>32.700000000000003</v>
      </c>
      <c r="BJ3" s="94">
        <v>66.400000000000006</v>
      </c>
      <c r="BK3" s="94">
        <v>30.03</v>
      </c>
      <c r="BL3" s="94">
        <v>62.6</v>
      </c>
      <c r="BM3" s="94">
        <v>43</v>
      </c>
      <c r="BN3" s="94">
        <v>272.39</v>
      </c>
      <c r="BO3" s="94">
        <v>96.77</v>
      </c>
      <c r="BP3" s="94">
        <v>73.38</v>
      </c>
      <c r="BQ3" s="94">
        <v>96</v>
      </c>
      <c r="BR3" s="94">
        <v>48.5</v>
      </c>
      <c r="BS3" s="94">
        <v>82.5</v>
      </c>
      <c r="BT3" s="94">
        <v>76.22</v>
      </c>
      <c r="BU3" s="94">
        <v>28.21</v>
      </c>
      <c r="BV3" s="94">
        <v>54</v>
      </c>
      <c r="BW3" s="94">
        <v>62</v>
      </c>
      <c r="BX3" s="94">
        <v>56.43</v>
      </c>
      <c r="BY3" s="94">
        <v>52</v>
      </c>
      <c r="BZ3" s="94">
        <v>42</v>
      </c>
      <c r="CA3" s="94">
        <v>870.23</v>
      </c>
      <c r="CB3" s="94">
        <v>455.56</v>
      </c>
      <c r="CC3" s="94">
        <v>80.400000000000006</v>
      </c>
      <c r="CD3" s="94">
        <v>54.6</v>
      </c>
      <c r="CE3" s="94">
        <v>82.66</v>
      </c>
      <c r="CF3" s="94">
        <v>53.51</v>
      </c>
      <c r="CG3" s="94">
        <v>102.85</v>
      </c>
      <c r="CH3" s="94">
        <v>38.130000000000003</v>
      </c>
      <c r="CI3" s="94">
        <v>50.08</v>
      </c>
      <c r="CJ3" s="94">
        <v>40.450000000000003</v>
      </c>
      <c r="CK3" s="94">
        <v>53.84</v>
      </c>
      <c r="CL3" s="94">
        <v>78</v>
      </c>
      <c r="CM3" s="94">
        <v>44.5</v>
      </c>
      <c r="CN3" s="94">
        <v>56.6</v>
      </c>
      <c r="CO3" s="94">
        <v>30</v>
      </c>
      <c r="CP3" s="94">
        <v>45</v>
      </c>
      <c r="CQ3" s="94">
        <v>21</v>
      </c>
      <c r="CR3" s="94">
        <v>17.5</v>
      </c>
      <c r="CS3" s="94">
        <v>36</v>
      </c>
      <c r="CT3" s="94">
        <v>366.77</v>
      </c>
      <c r="CU3" s="94">
        <v>159.16</v>
      </c>
      <c r="CV3" s="94">
        <v>60.34</v>
      </c>
      <c r="CW3" s="94">
        <v>57.54</v>
      </c>
      <c r="CX3" s="94">
        <v>78.849999999999994</v>
      </c>
      <c r="CY3" s="94">
        <v>35.5</v>
      </c>
      <c r="CZ3" s="94">
        <v>24</v>
      </c>
      <c r="DA3" s="94">
        <v>51.86</v>
      </c>
      <c r="DB3" s="94">
        <v>162</v>
      </c>
      <c r="DC3" s="94">
        <v>38.5</v>
      </c>
      <c r="DD3" s="94">
        <v>62</v>
      </c>
      <c r="DE3" s="94">
        <v>32</v>
      </c>
      <c r="DF3" s="94">
        <v>20</v>
      </c>
      <c r="DG3" s="94">
        <v>23</v>
      </c>
    </row>
    <row r="4" spans="1:111">
      <c r="A4" s="94">
        <v>2011</v>
      </c>
      <c r="B4" s="94">
        <v>998.75</v>
      </c>
      <c r="C4" s="94">
        <v>637.71</v>
      </c>
      <c r="D4" s="94">
        <v>289.10000000000002</v>
      </c>
      <c r="E4" s="94">
        <v>249</v>
      </c>
      <c r="F4" s="94">
        <v>173.15</v>
      </c>
      <c r="G4" s="94">
        <v>336.36</v>
      </c>
      <c r="H4" s="94">
        <v>140.91999999999999</v>
      </c>
      <c r="I4" s="94">
        <v>130</v>
      </c>
      <c r="J4" s="94">
        <v>130</v>
      </c>
      <c r="K4" s="94">
        <v>91.5</v>
      </c>
      <c r="L4" s="94">
        <v>124.5</v>
      </c>
      <c r="M4" s="94">
        <v>114.1</v>
      </c>
      <c r="N4" s="94">
        <v>67.3</v>
      </c>
      <c r="O4" s="94">
        <v>68.08</v>
      </c>
      <c r="P4" s="94">
        <v>432.98</v>
      </c>
      <c r="Q4" s="94">
        <v>284.91000000000003</v>
      </c>
      <c r="R4" s="94">
        <v>190</v>
      </c>
      <c r="S4" s="94">
        <v>98.59</v>
      </c>
      <c r="T4" s="94">
        <v>83.62</v>
      </c>
      <c r="U4" s="94">
        <v>109.47</v>
      </c>
      <c r="V4" s="94">
        <v>74</v>
      </c>
      <c r="W4" s="94">
        <v>59.89</v>
      </c>
      <c r="X4" s="94">
        <v>54.02</v>
      </c>
      <c r="Y4" s="94">
        <v>116.19</v>
      </c>
      <c r="Z4" s="94">
        <v>33.130000000000003</v>
      </c>
      <c r="AA4" s="94">
        <v>339.1</v>
      </c>
      <c r="AB4" s="94">
        <v>78.87</v>
      </c>
      <c r="AC4" s="94">
        <v>37.58</v>
      </c>
      <c r="AD4" s="94">
        <v>58</v>
      </c>
      <c r="AE4" s="94">
        <v>108.5</v>
      </c>
      <c r="AF4" s="94">
        <v>83.08</v>
      </c>
      <c r="AG4" s="94">
        <v>97.65</v>
      </c>
      <c r="AH4" s="94">
        <v>70.38</v>
      </c>
      <c r="AI4" s="94">
        <v>64.3</v>
      </c>
      <c r="AJ4" s="94">
        <v>83</v>
      </c>
      <c r="AK4" s="94">
        <v>146</v>
      </c>
      <c r="AL4" s="94">
        <v>47.5</v>
      </c>
      <c r="AM4" s="94">
        <v>61.9</v>
      </c>
      <c r="AN4" s="94">
        <v>35.82</v>
      </c>
      <c r="AO4" s="94">
        <v>80</v>
      </c>
      <c r="AP4" s="94">
        <v>47.2</v>
      </c>
      <c r="AQ4" s="94">
        <v>208</v>
      </c>
      <c r="AR4" s="94">
        <v>74.06</v>
      </c>
      <c r="AS4" s="94">
        <v>43.3</v>
      </c>
      <c r="AT4" s="94">
        <v>89.47</v>
      </c>
      <c r="AU4" s="94">
        <v>67</v>
      </c>
      <c r="AV4" s="94">
        <v>30.5</v>
      </c>
      <c r="AW4" s="94">
        <v>85.23</v>
      </c>
      <c r="AX4" s="94">
        <v>42.03</v>
      </c>
      <c r="AY4" s="94">
        <v>55</v>
      </c>
      <c r="AZ4" s="94">
        <v>52.7</v>
      </c>
      <c r="BA4" s="94">
        <v>42.28</v>
      </c>
      <c r="BB4" s="94">
        <v>506.42</v>
      </c>
      <c r="BC4" s="94">
        <v>69.5</v>
      </c>
      <c r="BD4" s="94">
        <v>65.180000000000007</v>
      </c>
      <c r="BE4" s="94">
        <v>102.43</v>
      </c>
      <c r="BF4" s="94">
        <v>99.58</v>
      </c>
      <c r="BG4" s="94">
        <v>55.78</v>
      </c>
      <c r="BH4" s="94">
        <v>51.82</v>
      </c>
      <c r="BI4" s="94">
        <v>35</v>
      </c>
      <c r="BJ4" s="94">
        <v>67.8</v>
      </c>
      <c r="BK4" s="94">
        <v>31.02</v>
      </c>
      <c r="BL4" s="94">
        <v>63</v>
      </c>
      <c r="BM4" s="94">
        <v>50</v>
      </c>
      <c r="BN4" s="94">
        <v>306</v>
      </c>
      <c r="BO4" s="94">
        <v>107</v>
      </c>
      <c r="BP4" s="94">
        <v>75.48</v>
      </c>
      <c r="BQ4" s="94">
        <v>158</v>
      </c>
      <c r="BR4" s="94">
        <v>52</v>
      </c>
      <c r="BS4" s="94">
        <v>83</v>
      </c>
      <c r="BT4" s="94">
        <v>79.400000000000006</v>
      </c>
      <c r="BU4" s="94">
        <v>28.56</v>
      </c>
      <c r="BV4" s="94">
        <v>60</v>
      </c>
      <c r="BW4" s="94">
        <v>66.7</v>
      </c>
      <c r="BX4" s="94">
        <v>57.66</v>
      </c>
      <c r="BY4" s="94">
        <v>56</v>
      </c>
      <c r="BZ4" s="94">
        <v>45</v>
      </c>
      <c r="CA4" s="94">
        <v>1034.92</v>
      </c>
      <c r="CB4" s="94">
        <v>483.35</v>
      </c>
      <c r="CC4" s="94">
        <v>90.13</v>
      </c>
      <c r="CD4" s="94">
        <v>59.56</v>
      </c>
      <c r="CE4" s="94">
        <v>93.6</v>
      </c>
      <c r="CF4" s="94">
        <v>61.33</v>
      </c>
      <c r="CG4" s="94">
        <v>103</v>
      </c>
      <c r="CH4" s="94">
        <v>41.44</v>
      </c>
      <c r="CI4" s="94">
        <v>66.87</v>
      </c>
      <c r="CJ4" s="94">
        <v>42</v>
      </c>
      <c r="CK4" s="94">
        <v>55.82</v>
      </c>
      <c r="CL4" s="94">
        <v>90.6</v>
      </c>
      <c r="CM4" s="94">
        <v>44.8</v>
      </c>
      <c r="CN4" s="94">
        <v>66.37</v>
      </c>
      <c r="CO4" s="94">
        <v>31</v>
      </c>
      <c r="CP4" s="94">
        <v>64.2</v>
      </c>
      <c r="CQ4" s="94">
        <v>21</v>
      </c>
      <c r="CR4" s="94">
        <v>18</v>
      </c>
      <c r="CS4" s="94">
        <v>38</v>
      </c>
      <c r="CT4" s="94">
        <v>388.22</v>
      </c>
      <c r="CU4" s="94">
        <v>169.82</v>
      </c>
      <c r="CV4" s="94">
        <v>69.55</v>
      </c>
      <c r="CW4" s="94">
        <v>59.52</v>
      </c>
      <c r="CX4" s="94">
        <v>89.22</v>
      </c>
      <c r="CY4" s="94">
        <v>33.61</v>
      </c>
      <c r="CZ4" s="94">
        <v>24</v>
      </c>
      <c r="DA4" s="94">
        <v>57.06</v>
      </c>
      <c r="DB4" s="94">
        <v>162</v>
      </c>
      <c r="DC4" s="94">
        <v>38.5</v>
      </c>
      <c r="DD4" s="94">
        <v>62</v>
      </c>
      <c r="DE4" s="94">
        <v>36</v>
      </c>
      <c r="DF4" s="94">
        <v>30</v>
      </c>
      <c r="DG4" s="94">
        <v>31.9</v>
      </c>
    </row>
    <row r="5" spans="1:111">
      <c r="A5" s="94">
        <v>2012</v>
      </c>
      <c r="B5" s="94">
        <v>998.75</v>
      </c>
      <c r="C5" s="94">
        <v>653.30999999999995</v>
      </c>
      <c r="D5" s="94">
        <v>315.89999999999998</v>
      </c>
      <c r="E5" s="94">
        <v>253</v>
      </c>
      <c r="F5" s="94">
        <v>183.24</v>
      </c>
      <c r="G5" s="94">
        <v>436.53</v>
      </c>
      <c r="H5" s="94">
        <v>156.26</v>
      </c>
      <c r="I5" s="94">
        <v>140</v>
      </c>
      <c r="J5" s="94">
        <v>136</v>
      </c>
      <c r="K5" s="94">
        <v>94.5</v>
      </c>
      <c r="L5" s="94">
        <v>128</v>
      </c>
      <c r="M5" s="94">
        <v>120</v>
      </c>
      <c r="N5" s="94">
        <v>70.099999999999994</v>
      </c>
      <c r="O5" s="94">
        <v>70</v>
      </c>
      <c r="P5" s="94">
        <v>452.62</v>
      </c>
      <c r="Q5" s="94">
        <v>289.83</v>
      </c>
      <c r="R5" s="94">
        <v>204</v>
      </c>
      <c r="S5" s="94">
        <v>103.82</v>
      </c>
      <c r="T5" s="94">
        <v>88.3</v>
      </c>
      <c r="U5" s="94">
        <v>114.71</v>
      </c>
      <c r="V5" s="94">
        <v>74</v>
      </c>
      <c r="W5" s="94">
        <v>64.260000000000005</v>
      </c>
      <c r="X5" s="94">
        <v>56.01</v>
      </c>
      <c r="Y5" s="94">
        <v>116.19</v>
      </c>
      <c r="Z5" s="94">
        <v>33.28</v>
      </c>
      <c r="AA5" s="94">
        <v>378</v>
      </c>
      <c r="AB5" s="94">
        <v>79.5</v>
      </c>
      <c r="AC5" s="94">
        <v>42.55</v>
      </c>
      <c r="AD5" s="94">
        <v>67</v>
      </c>
      <c r="AE5" s="94">
        <v>114.5</v>
      </c>
      <c r="AF5" s="94">
        <v>90.42</v>
      </c>
      <c r="AG5" s="94">
        <v>102</v>
      </c>
      <c r="AH5" s="94">
        <v>77.489999999999995</v>
      </c>
      <c r="AI5" s="94">
        <v>67.5</v>
      </c>
      <c r="AJ5" s="94">
        <v>86</v>
      </c>
      <c r="AK5" s="94">
        <v>146</v>
      </c>
      <c r="AL5" s="94">
        <v>48.35</v>
      </c>
      <c r="AM5" s="94">
        <v>51.54</v>
      </c>
      <c r="AN5" s="94">
        <v>36.93</v>
      </c>
      <c r="AO5" s="94">
        <v>81</v>
      </c>
      <c r="AP5" s="94">
        <v>53.5</v>
      </c>
      <c r="AQ5" s="94">
        <v>215</v>
      </c>
      <c r="AR5" s="94">
        <v>75.39</v>
      </c>
      <c r="AS5" s="94">
        <v>44.5</v>
      </c>
      <c r="AT5" s="94">
        <v>99.77</v>
      </c>
      <c r="AU5" s="94">
        <v>70</v>
      </c>
      <c r="AV5" s="94">
        <v>32</v>
      </c>
      <c r="AW5" s="94">
        <v>89.02</v>
      </c>
      <c r="AX5" s="94">
        <v>45.53</v>
      </c>
      <c r="AY5" s="94">
        <v>60</v>
      </c>
      <c r="AZ5" s="94">
        <v>55</v>
      </c>
      <c r="BA5" s="94">
        <v>46.88</v>
      </c>
      <c r="BB5" s="94">
        <v>520.29999999999995</v>
      </c>
      <c r="BC5" s="94">
        <v>72.5</v>
      </c>
      <c r="BD5" s="94">
        <v>65.599999999999994</v>
      </c>
      <c r="BE5" s="94">
        <v>123.6</v>
      </c>
      <c r="BF5" s="94">
        <v>107.61</v>
      </c>
      <c r="BG5" s="94">
        <v>55.78</v>
      </c>
      <c r="BH5" s="94">
        <v>53.19</v>
      </c>
      <c r="BI5" s="94">
        <v>37.299999999999997</v>
      </c>
      <c r="BJ5" s="94">
        <v>69.05</v>
      </c>
      <c r="BK5" s="94">
        <v>32.020000000000003</v>
      </c>
      <c r="BL5" s="94">
        <v>63.79</v>
      </c>
      <c r="BM5" s="94">
        <v>45</v>
      </c>
      <c r="BN5" s="94">
        <v>316</v>
      </c>
      <c r="BO5" s="94">
        <v>124.23</v>
      </c>
      <c r="BP5" s="94">
        <v>77.08</v>
      </c>
      <c r="BQ5" s="94">
        <v>158</v>
      </c>
      <c r="BR5" s="94">
        <v>54</v>
      </c>
      <c r="BS5" s="94">
        <v>84</v>
      </c>
      <c r="BT5" s="94">
        <v>81.8</v>
      </c>
      <c r="BU5" s="94">
        <v>32</v>
      </c>
      <c r="BV5" s="94">
        <v>65</v>
      </c>
      <c r="BW5" s="94">
        <v>71.959999999999994</v>
      </c>
      <c r="BX5" s="94">
        <v>58.43</v>
      </c>
      <c r="BY5" s="94">
        <v>60</v>
      </c>
      <c r="BZ5" s="94">
        <v>46</v>
      </c>
      <c r="CA5" s="94">
        <v>1051.71</v>
      </c>
      <c r="CB5" s="94">
        <v>515.53</v>
      </c>
      <c r="CC5" s="94">
        <v>100.18</v>
      </c>
      <c r="CD5" s="94">
        <v>66.39</v>
      </c>
      <c r="CE5" s="94">
        <v>101.05</v>
      </c>
      <c r="CF5" s="94">
        <v>64.290000000000006</v>
      </c>
      <c r="CG5" s="94">
        <v>107.5</v>
      </c>
      <c r="CH5" s="94">
        <v>45</v>
      </c>
      <c r="CI5" s="94">
        <v>69.08</v>
      </c>
      <c r="CJ5" s="94">
        <v>45.2</v>
      </c>
      <c r="CK5" s="94">
        <v>64.099999999999994</v>
      </c>
      <c r="CL5" s="94">
        <v>101</v>
      </c>
      <c r="CM5" s="94">
        <v>45</v>
      </c>
      <c r="CN5" s="94">
        <v>79.849999999999994</v>
      </c>
      <c r="CO5" s="94">
        <v>34</v>
      </c>
      <c r="CP5" s="94">
        <v>50.95</v>
      </c>
      <c r="CQ5" s="94">
        <v>27.9</v>
      </c>
      <c r="CR5" s="94">
        <v>18</v>
      </c>
      <c r="CS5" s="94">
        <v>41.04</v>
      </c>
      <c r="CT5" s="94">
        <v>418.33</v>
      </c>
      <c r="CU5" s="94">
        <v>180.72</v>
      </c>
      <c r="CV5" s="94">
        <v>85.73</v>
      </c>
      <c r="CW5" s="94">
        <v>65.8</v>
      </c>
      <c r="CX5" s="94">
        <v>99.02</v>
      </c>
      <c r="CY5" s="94">
        <v>38.1</v>
      </c>
      <c r="CZ5" s="94">
        <v>24</v>
      </c>
      <c r="DA5" s="94">
        <v>53.99</v>
      </c>
      <c r="DB5" s="94">
        <v>211.34</v>
      </c>
      <c r="DC5" s="94">
        <v>38.5</v>
      </c>
      <c r="DD5" s="94">
        <v>62</v>
      </c>
      <c r="DE5" s="94">
        <v>38.6</v>
      </c>
      <c r="DF5" s="94">
        <v>36.51</v>
      </c>
      <c r="DG5" s="94">
        <v>33.9</v>
      </c>
    </row>
    <row r="6" spans="1:111">
      <c r="A6" s="94">
        <v>2013</v>
      </c>
      <c r="B6" s="94">
        <v>998.75</v>
      </c>
      <c r="C6" s="94">
        <v>713.29</v>
      </c>
      <c r="D6" s="94">
        <v>325.10000000000002</v>
      </c>
      <c r="E6" s="94">
        <v>253</v>
      </c>
      <c r="F6" s="94">
        <v>185.67</v>
      </c>
      <c r="G6" s="94">
        <v>441.03</v>
      </c>
      <c r="H6" s="94">
        <v>171.5</v>
      </c>
      <c r="I6" s="94">
        <v>150</v>
      </c>
      <c r="J6" s="94">
        <v>140</v>
      </c>
      <c r="K6" s="94">
        <v>95.5</v>
      </c>
      <c r="L6" s="94">
        <v>132</v>
      </c>
      <c r="M6" s="94">
        <v>128</v>
      </c>
      <c r="N6" s="94">
        <v>96.45</v>
      </c>
      <c r="O6" s="94">
        <v>74.78</v>
      </c>
      <c r="P6" s="94">
        <v>462.48</v>
      </c>
      <c r="Q6" s="94">
        <v>294.95</v>
      </c>
      <c r="R6" s="94">
        <v>204.9</v>
      </c>
      <c r="S6" s="94">
        <v>108.52</v>
      </c>
      <c r="T6" s="94">
        <v>92.1</v>
      </c>
      <c r="U6" s="94">
        <v>197.46</v>
      </c>
      <c r="V6" s="94">
        <v>77</v>
      </c>
      <c r="W6" s="94">
        <v>66.599999999999994</v>
      </c>
      <c r="X6" s="94">
        <v>59.69</v>
      </c>
      <c r="Y6" s="94">
        <v>116.19</v>
      </c>
      <c r="Z6" s="94">
        <v>33.33</v>
      </c>
      <c r="AA6" s="94">
        <v>393</v>
      </c>
      <c r="AB6" s="94">
        <v>79.63</v>
      </c>
      <c r="AC6" s="94">
        <v>48.98</v>
      </c>
      <c r="AD6" s="94">
        <v>70</v>
      </c>
      <c r="AE6" s="94">
        <v>119.05</v>
      </c>
      <c r="AF6" s="94">
        <v>97.55</v>
      </c>
      <c r="AG6" s="94">
        <v>106</v>
      </c>
      <c r="AH6" s="94">
        <v>82.9</v>
      </c>
      <c r="AI6" s="94">
        <v>70.2</v>
      </c>
      <c r="AJ6" s="94">
        <v>89</v>
      </c>
      <c r="AK6" s="94">
        <v>155</v>
      </c>
      <c r="AL6" s="94">
        <v>49</v>
      </c>
      <c r="AM6" s="94">
        <v>69.17</v>
      </c>
      <c r="AN6" s="94">
        <v>36.93</v>
      </c>
      <c r="AO6" s="94">
        <v>81</v>
      </c>
      <c r="AP6" s="94">
        <v>59.5</v>
      </c>
      <c r="AQ6" s="94">
        <v>249.5</v>
      </c>
      <c r="AR6" s="94">
        <v>78.680000000000007</v>
      </c>
      <c r="AS6" s="94">
        <v>50.5</v>
      </c>
      <c r="AT6" s="94">
        <v>100.23</v>
      </c>
      <c r="AU6" s="94">
        <v>72</v>
      </c>
      <c r="AV6" s="94">
        <v>33</v>
      </c>
      <c r="AW6" s="94">
        <v>95</v>
      </c>
      <c r="AX6" s="94">
        <v>50.03</v>
      </c>
      <c r="AY6" s="94">
        <v>65</v>
      </c>
      <c r="AZ6" s="94">
        <v>56.48</v>
      </c>
      <c r="BA6" s="94">
        <v>47.68</v>
      </c>
      <c r="BB6" s="94">
        <v>543.28</v>
      </c>
      <c r="BC6" s="94">
        <v>87.61</v>
      </c>
      <c r="BD6" s="94">
        <v>72.239999999999995</v>
      </c>
      <c r="BE6" s="94">
        <v>152.6</v>
      </c>
      <c r="BF6" s="94">
        <v>116.79</v>
      </c>
      <c r="BG6" s="94">
        <v>60.07</v>
      </c>
      <c r="BH6" s="94">
        <v>54.05</v>
      </c>
      <c r="BI6" s="94">
        <v>37.5</v>
      </c>
      <c r="BJ6" s="94">
        <v>71.77</v>
      </c>
      <c r="BK6" s="94">
        <v>33.020000000000003</v>
      </c>
      <c r="BL6" s="94">
        <v>72.3</v>
      </c>
      <c r="BM6" s="94">
        <v>45</v>
      </c>
      <c r="BN6" s="94">
        <v>326</v>
      </c>
      <c r="BO6" s="94">
        <v>132.63</v>
      </c>
      <c r="BP6" s="94">
        <v>79.2</v>
      </c>
      <c r="BQ6" s="94">
        <v>159</v>
      </c>
      <c r="BR6" s="94">
        <v>56</v>
      </c>
      <c r="BS6" s="94">
        <v>88</v>
      </c>
      <c r="BT6" s="94">
        <v>85.92</v>
      </c>
      <c r="BU6" s="94">
        <v>32.86</v>
      </c>
      <c r="BV6" s="94">
        <v>67</v>
      </c>
      <c r="BW6" s="94">
        <v>72</v>
      </c>
      <c r="BX6" s="94">
        <v>59.7</v>
      </c>
      <c r="BY6" s="94">
        <v>61</v>
      </c>
      <c r="BZ6" s="94">
        <v>47.15</v>
      </c>
      <c r="CA6" s="94">
        <v>1114.92</v>
      </c>
      <c r="CB6" s="94">
        <v>528.9</v>
      </c>
      <c r="CC6" s="94">
        <v>106.48</v>
      </c>
      <c r="CD6" s="94">
        <v>69.38</v>
      </c>
      <c r="CE6" s="94">
        <v>109.37</v>
      </c>
      <c r="CF6" s="94">
        <v>69.790000000000006</v>
      </c>
      <c r="CG6" s="94">
        <v>110</v>
      </c>
      <c r="CH6" s="94">
        <v>50.43</v>
      </c>
      <c r="CI6" s="94">
        <v>75.900000000000006</v>
      </c>
      <c r="CJ6" s="94">
        <v>58.01</v>
      </c>
      <c r="CK6" s="94">
        <v>68.010000000000005</v>
      </c>
      <c r="CL6" s="94">
        <v>109</v>
      </c>
      <c r="CM6" s="94">
        <v>45.2</v>
      </c>
      <c r="CN6" s="94">
        <v>93.52</v>
      </c>
      <c r="CO6" s="94">
        <v>46.9</v>
      </c>
      <c r="CP6" s="94">
        <v>68</v>
      </c>
      <c r="CQ6" s="94">
        <v>29.2</v>
      </c>
      <c r="CR6" s="94">
        <v>28</v>
      </c>
      <c r="CS6" s="94">
        <v>43.03</v>
      </c>
      <c r="CT6" s="94">
        <v>503.56</v>
      </c>
      <c r="CU6" s="94">
        <v>176.92</v>
      </c>
      <c r="CV6" s="94">
        <v>79.13</v>
      </c>
      <c r="CW6" s="94">
        <v>69.2</v>
      </c>
      <c r="CX6" s="94">
        <v>103.4</v>
      </c>
      <c r="CY6" s="94">
        <v>45.19</v>
      </c>
      <c r="CZ6" s="94">
        <v>25</v>
      </c>
      <c r="DA6" s="94">
        <v>58.51</v>
      </c>
      <c r="DB6" s="94">
        <v>299</v>
      </c>
      <c r="DC6" s="94">
        <v>40.119999999999997</v>
      </c>
      <c r="DD6" s="94">
        <v>63.25</v>
      </c>
      <c r="DE6" s="94">
        <v>40.799999999999997</v>
      </c>
      <c r="DF6" s="94">
        <v>38.83</v>
      </c>
      <c r="DG6" s="94">
        <v>33.9</v>
      </c>
    </row>
    <row r="7" spans="1:111">
      <c r="A7" s="94">
        <v>2014</v>
      </c>
      <c r="B7" s="94">
        <v>998.75</v>
      </c>
      <c r="C7" s="94">
        <v>734.34</v>
      </c>
      <c r="D7" s="94">
        <v>327.62</v>
      </c>
      <c r="E7" s="94">
        <v>255.2</v>
      </c>
      <c r="F7" s="94">
        <v>203.8</v>
      </c>
      <c r="G7" s="94">
        <v>447</v>
      </c>
      <c r="H7" s="94">
        <v>189.86</v>
      </c>
      <c r="I7" s="94">
        <v>160</v>
      </c>
      <c r="J7" s="94">
        <v>150</v>
      </c>
      <c r="K7" s="94">
        <v>110.67</v>
      </c>
      <c r="L7" s="94">
        <v>135.6</v>
      </c>
      <c r="M7" s="94">
        <v>134</v>
      </c>
      <c r="N7" s="94">
        <v>99.35</v>
      </c>
      <c r="O7" s="94">
        <v>78.53</v>
      </c>
      <c r="P7" s="94">
        <v>495.22</v>
      </c>
      <c r="Q7" s="94">
        <v>308.56</v>
      </c>
      <c r="R7" s="94">
        <v>215.4</v>
      </c>
      <c r="S7" s="94">
        <v>111.79</v>
      </c>
      <c r="T7" s="94">
        <v>99.17</v>
      </c>
      <c r="U7" s="94">
        <v>191.74</v>
      </c>
      <c r="V7" s="94">
        <v>78</v>
      </c>
      <c r="W7" s="94">
        <v>68.91</v>
      </c>
      <c r="X7" s="94">
        <v>61.42</v>
      </c>
      <c r="Y7" s="94">
        <v>127.5</v>
      </c>
      <c r="Z7" s="94">
        <v>34.380000000000003</v>
      </c>
      <c r="AA7" s="94">
        <v>402</v>
      </c>
      <c r="AB7" s="94">
        <v>80.25</v>
      </c>
      <c r="AC7" s="94">
        <v>54</v>
      </c>
      <c r="AD7" s="94">
        <v>71.81</v>
      </c>
      <c r="AE7" s="94">
        <v>127.22</v>
      </c>
      <c r="AF7" s="94">
        <v>111.68</v>
      </c>
      <c r="AG7" s="94">
        <v>106</v>
      </c>
      <c r="AH7" s="94">
        <v>83</v>
      </c>
      <c r="AI7" s="94">
        <v>72.3</v>
      </c>
      <c r="AJ7" s="94">
        <v>92</v>
      </c>
      <c r="AK7" s="94">
        <v>160</v>
      </c>
      <c r="AL7" s="94">
        <v>50</v>
      </c>
      <c r="AM7" s="94">
        <v>69.17</v>
      </c>
      <c r="AN7" s="94">
        <v>36.93</v>
      </c>
      <c r="AO7" s="94">
        <v>85</v>
      </c>
      <c r="AP7" s="94">
        <v>62.61</v>
      </c>
      <c r="AQ7" s="94">
        <v>262</v>
      </c>
      <c r="AR7" s="94">
        <v>78.680000000000007</v>
      </c>
      <c r="AS7" s="94">
        <v>50.87</v>
      </c>
      <c r="AT7" s="94">
        <v>102.82</v>
      </c>
      <c r="AU7" s="94">
        <v>74</v>
      </c>
      <c r="AV7" s="94">
        <v>33.5</v>
      </c>
      <c r="AW7" s="94">
        <v>136.80000000000001</v>
      </c>
      <c r="AX7" s="94">
        <v>53.05</v>
      </c>
      <c r="AY7" s="94">
        <v>68</v>
      </c>
      <c r="AZ7" s="94">
        <v>58.4</v>
      </c>
      <c r="BA7" s="94">
        <v>49.76</v>
      </c>
      <c r="BB7" s="94">
        <v>552.61</v>
      </c>
      <c r="BC7" s="94">
        <v>72.5</v>
      </c>
      <c r="BD7" s="94">
        <v>79.16</v>
      </c>
      <c r="BE7" s="94">
        <v>162</v>
      </c>
      <c r="BF7" s="94">
        <v>133.62</v>
      </c>
      <c r="BG7" s="94">
        <v>63.99</v>
      </c>
      <c r="BH7" s="94">
        <v>55.03</v>
      </c>
      <c r="BI7" s="94">
        <v>42</v>
      </c>
      <c r="BJ7" s="94">
        <v>73.7</v>
      </c>
      <c r="BK7" s="94">
        <v>52.22</v>
      </c>
      <c r="BL7" s="94">
        <v>72.5</v>
      </c>
      <c r="BM7" s="94">
        <v>45</v>
      </c>
      <c r="BN7" s="94">
        <v>336</v>
      </c>
      <c r="BO7" s="94">
        <v>135.25</v>
      </c>
      <c r="BP7" s="94">
        <v>79.78</v>
      </c>
      <c r="BQ7" s="94">
        <v>159</v>
      </c>
      <c r="BR7" s="94">
        <v>58</v>
      </c>
      <c r="BS7" s="94">
        <v>93</v>
      </c>
      <c r="BT7" s="94">
        <v>87.1</v>
      </c>
      <c r="BU7" s="94">
        <v>32.96</v>
      </c>
      <c r="BV7" s="94">
        <v>71</v>
      </c>
      <c r="BW7" s="94">
        <v>76.63</v>
      </c>
      <c r="BX7" s="94">
        <v>60.04</v>
      </c>
      <c r="BY7" s="94">
        <v>62</v>
      </c>
      <c r="BZ7" s="94">
        <v>47.15</v>
      </c>
      <c r="CA7" s="94">
        <v>1231.44</v>
      </c>
      <c r="CB7" s="94">
        <v>604.08000000000004</v>
      </c>
      <c r="CC7" s="94">
        <v>109.38</v>
      </c>
      <c r="CD7" s="94">
        <v>72.06</v>
      </c>
      <c r="CE7" s="94">
        <v>113.17</v>
      </c>
      <c r="CF7" s="94">
        <v>72.13</v>
      </c>
      <c r="CG7" s="94">
        <v>118</v>
      </c>
      <c r="CH7" s="94">
        <v>53.83</v>
      </c>
      <c r="CI7" s="94">
        <v>75.930000000000007</v>
      </c>
      <c r="CJ7" s="94">
        <v>66.14</v>
      </c>
      <c r="CK7" s="94">
        <v>72.900000000000006</v>
      </c>
      <c r="CL7" s="94">
        <v>113</v>
      </c>
      <c r="CM7" s="94">
        <v>60.58</v>
      </c>
      <c r="CN7" s="94">
        <v>80.430000000000007</v>
      </c>
      <c r="CO7" s="94">
        <v>47.5</v>
      </c>
      <c r="CP7" s="94">
        <v>72.459999999999994</v>
      </c>
      <c r="CQ7" s="94">
        <v>30.52</v>
      </c>
      <c r="CR7" s="94">
        <v>33.659999999999997</v>
      </c>
      <c r="CS7" s="94">
        <v>44.7</v>
      </c>
      <c r="CT7" s="94">
        <v>524.62</v>
      </c>
      <c r="CU7" s="94">
        <v>183.15</v>
      </c>
      <c r="CV7" s="94">
        <v>71.650000000000006</v>
      </c>
      <c r="CW7" s="94">
        <v>73.8</v>
      </c>
      <c r="CX7" s="94">
        <v>109.78</v>
      </c>
      <c r="CY7" s="94">
        <v>45.32</v>
      </c>
      <c r="CZ7" s="94">
        <v>25</v>
      </c>
      <c r="DA7" s="94">
        <v>61.27</v>
      </c>
      <c r="DB7" s="94">
        <v>299</v>
      </c>
      <c r="DC7" s="94">
        <v>42.5</v>
      </c>
      <c r="DD7" s="94">
        <v>66</v>
      </c>
      <c r="DE7" s="94">
        <v>44.68</v>
      </c>
      <c r="DF7" s="94">
        <v>40.5</v>
      </c>
      <c r="DG7" s="94">
        <v>34.68</v>
      </c>
    </row>
    <row r="8" spans="1:111">
      <c r="A8" s="94">
        <v>2015</v>
      </c>
      <c r="B8" s="94">
        <v>998.75</v>
      </c>
      <c r="C8" s="94">
        <v>755.27</v>
      </c>
      <c r="D8" s="94">
        <v>329.4</v>
      </c>
      <c r="E8" s="94">
        <v>255.2</v>
      </c>
      <c r="F8" s="94">
        <v>250.31</v>
      </c>
      <c r="G8" s="94">
        <v>458.29</v>
      </c>
      <c r="H8" s="94">
        <v>204.72</v>
      </c>
      <c r="I8" s="94">
        <v>206</v>
      </c>
      <c r="J8" s="94">
        <v>155</v>
      </c>
      <c r="K8" s="94">
        <v>142.37</v>
      </c>
      <c r="L8" s="94">
        <v>140</v>
      </c>
      <c r="M8" s="94">
        <v>137.5</v>
      </c>
      <c r="N8" s="94">
        <v>104.7</v>
      </c>
      <c r="O8" s="94">
        <v>84.7</v>
      </c>
      <c r="P8" s="94">
        <v>506.09</v>
      </c>
      <c r="Q8" s="94">
        <v>321.91000000000003</v>
      </c>
      <c r="R8" s="94">
        <v>238.4</v>
      </c>
      <c r="S8" s="94">
        <v>115.78</v>
      </c>
      <c r="T8" s="94">
        <v>102.9</v>
      </c>
      <c r="U8" s="94">
        <v>199.4</v>
      </c>
      <c r="V8" s="94">
        <v>80</v>
      </c>
      <c r="W8" s="94">
        <v>71.19</v>
      </c>
      <c r="X8" s="94">
        <v>62.15</v>
      </c>
      <c r="Y8" s="94">
        <v>139.80000000000001</v>
      </c>
      <c r="Z8" s="94">
        <v>34.9</v>
      </c>
      <c r="AA8" s="94">
        <v>438.2</v>
      </c>
      <c r="AB8" s="94">
        <v>84.6</v>
      </c>
      <c r="AC8" s="94">
        <v>56</v>
      </c>
      <c r="AD8" s="94">
        <v>75</v>
      </c>
      <c r="AE8" s="94">
        <v>138</v>
      </c>
      <c r="AF8" s="94">
        <v>121.5</v>
      </c>
      <c r="AG8" s="94">
        <v>108</v>
      </c>
      <c r="AH8" s="94">
        <v>83.84</v>
      </c>
      <c r="AI8" s="94">
        <v>74.3</v>
      </c>
      <c r="AJ8" s="94">
        <v>93</v>
      </c>
      <c r="AK8" s="94">
        <v>165</v>
      </c>
      <c r="AL8" s="94">
        <v>52</v>
      </c>
      <c r="AM8" s="94">
        <v>75.88</v>
      </c>
      <c r="AN8" s="94">
        <v>36.93</v>
      </c>
      <c r="AO8" s="94">
        <v>85.27</v>
      </c>
      <c r="AP8" s="94">
        <v>65.14</v>
      </c>
      <c r="AQ8" s="94">
        <v>307.3</v>
      </c>
      <c r="AR8" s="94">
        <v>78.680000000000007</v>
      </c>
      <c r="AS8" s="94">
        <v>50.87</v>
      </c>
      <c r="AT8" s="94">
        <v>105.63</v>
      </c>
      <c r="AU8" s="94">
        <v>76</v>
      </c>
      <c r="AV8" s="94">
        <v>33.799999999999997</v>
      </c>
      <c r="AW8" s="94">
        <v>141.4</v>
      </c>
      <c r="AX8" s="94">
        <v>55.05</v>
      </c>
      <c r="AY8" s="94">
        <v>68</v>
      </c>
      <c r="AZ8" s="94">
        <v>59.13</v>
      </c>
      <c r="BA8" s="94">
        <v>77.36</v>
      </c>
      <c r="BB8" s="94">
        <v>566.13</v>
      </c>
      <c r="BC8" s="94">
        <v>75</v>
      </c>
      <c r="BD8" s="94">
        <v>105.26</v>
      </c>
      <c r="BE8" s="94">
        <v>165.12</v>
      </c>
      <c r="BF8" s="94">
        <v>164.04</v>
      </c>
      <c r="BG8" s="94">
        <v>64.260000000000005</v>
      </c>
      <c r="BH8" s="94">
        <v>58.05</v>
      </c>
      <c r="BI8" s="94">
        <v>50</v>
      </c>
      <c r="BJ8" s="94">
        <v>82.44</v>
      </c>
      <c r="BK8" s="94">
        <v>52.22</v>
      </c>
      <c r="BL8" s="94">
        <v>65.8</v>
      </c>
      <c r="BM8" s="94">
        <v>53</v>
      </c>
      <c r="BN8" s="94">
        <v>364</v>
      </c>
      <c r="BO8" s="94">
        <v>137.97999999999999</v>
      </c>
      <c r="BP8" s="94">
        <v>79.81</v>
      </c>
      <c r="BQ8" s="94">
        <v>159</v>
      </c>
      <c r="BR8" s="94">
        <v>65</v>
      </c>
      <c r="BS8" s="94">
        <v>97</v>
      </c>
      <c r="BT8" s="94">
        <v>90.22</v>
      </c>
      <c r="BU8" s="94">
        <v>34</v>
      </c>
      <c r="BV8" s="94">
        <v>75</v>
      </c>
      <c r="BW8" s="94">
        <v>77.23</v>
      </c>
      <c r="BX8" s="94">
        <v>62.21</v>
      </c>
      <c r="BY8" s="94">
        <v>64</v>
      </c>
      <c r="BZ8" s="94">
        <v>47.15</v>
      </c>
      <c r="CA8" s="94">
        <v>1329.45</v>
      </c>
      <c r="CB8" s="94">
        <v>615.71</v>
      </c>
      <c r="CC8" s="94">
        <v>112.08</v>
      </c>
      <c r="CD8" s="94">
        <v>74.08</v>
      </c>
      <c r="CE8" s="94">
        <v>120.07</v>
      </c>
      <c r="CF8" s="94">
        <v>74.55</v>
      </c>
      <c r="CG8" s="94">
        <v>125</v>
      </c>
      <c r="CH8" s="94">
        <v>56.34</v>
      </c>
      <c r="CI8" s="94">
        <v>75.94</v>
      </c>
      <c r="CJ8" s="94">
        <v>71.14</v>
      </c>
      <c r="CK8" s="94">
        <v>74.34</v>
      </c>
      <c r="CL8" s="94">
        <v>115.34</v>
      </c>
      <c r="CM8" s="94">
        <v>62.38</v>
      </c>
      <c r="CN8" s="94">
        <v>87.27</v>
      </c>
      <c r="CO8" s="94">
        <v>50.05</v>
      </c>
      <c r="CP8" s="94">
        <v>74.13</v>
      </c>
      <c r="CQ8" s="94">
        <v>33.14</v>
      </c>
      <c r="CR8" s="94">
        <v>33.659999999999997</v>
      </c>
      <c r="CS8" s="94">
        <v>45.2</v>
      </c>
      <c r="CT8" s="94">
        <v>530.91999999999996</v>
      </c>
      <c r="CU8" s="94">
        <v>196.71</v>
      </c>
      <c r="CV8" s="94">
        <v>71.97</v>
      </c>
      <c r="CW8" s="94">
        <v>80.2</v>
      </c>
      <c r="CX8" s="94">
        <v>113</v>
      </c>
      <c r="CY8" s="94">
        <v>45.32</v>
      </c>
      <c r="CZ8" s="94">
        <v>27</v>
      </c>
      <c r="DA8" s="94">
        <v>65.569999999999993</v>
      </c>
      <c r="DB8" s="94">
        <v>299</v>
      </c>
      <c r="DC8" s="94">
        <v>71.680000000000007</v>
      </c>
      <c r="DD8" s="94">
        <v>66</v>
      </c>
      <c r="DE8" s="94">
        <v>66.3</v>
      </c>
      <c r="DF8" s="94">
        <v>42.5</v>
      </c>
      <c r="DG8" s="94">
        <v>34.68</v>
      </c>
    </row>
    <row r="9" spans="1:111">
      <c r="A9" s="94">
        <v>2016</v>
      </c>
      <c r="B9" s="94">
        <v>998.75</v>
      </c>
      <c r="C9" s="94">
        <v>773.79</v>
      </c>
      <c r="D9" s="94">
        <v>332</v>
      </c>
      <c r="E9" s="94">
        <v>261.01</v>
      </c>
      <c r="F9" s="94">
        <v>261.17</v>
      </c>
      <c r="G9" s="94">
        <v>462</v>
      </c>
      <c r="H9" s="94">
        <v>215.62</v>
      </c>
      <c r="I9" s="94">
        <v>214</v>
      </c>
      <c r="J9" s="94">
        <v>178.5</v>
      </c>
      <c r="K9" s="94">
        <v>147.91</v>
      </c>
      <c r="L9" s="94">
        <v>148.96</v>
      </c>
      <c r="M9" s="94">
        <v>139.30000000000001</v>
      </c>
      <c r="N9" s="94">
        <v>114.6</v>
      </c>
      <c r="O9" s="94">
        <v>86.04</v>
      </c>
      <c r="P9" s="94">
        <v>541.38</v>
      </c>
      <c r="Q9" s="94">
        <v>330.75</v>
      </c>
      <c r="R9" s="94">
        <v>238.4</v>
      </c>
      <c r="S9" s="94">
        <v>118.9</v>
      </c>
      <c r="T9" s="94">
        <v>106</v>
      </c>
      <c r="U9" s="94">
        <v>203.9</v>
      </c>
      <c r="V9" s="94">
        <v>98</v>
      </c>
      <c r="W9" s="94">
        <v>71.3</v>
      </c>
      <c r="X9" s="94">
        <v>63.12</v>
      </c>
      <c r="Y9" s="94">
        <v>139.80000000000001</v>
      </c>
      <c r="Z9" s="94">
        <v>35.4</v>
      </c>
      <c r="AA9" s="94">
        <v>460</v>
      </c>
      <c r="AB9" s="94">
        <v>85.2</v>
      </c>
      <c r="AC9" s="94">
        <v>62.24</v>
      </c>
      <c r="AD9" s="94">
        <v>79</v>
      </c>
      <c r="AE9" s="94">
        <v>145</v>
      </c>
      <c r="AF9" s="94">
        <v>123.78</v>
      </c>
      <c r="AG9" s="94">
        <v>110.09</v>
      </c>
      <c r="AH9" s="94">
        <v>85.34</v>
      </c>
      <c r="AI9" s="94">
        <v>76.2</v>
      </c>
      <c r="AJ9" s="94">
        <v>95</v>
      </c>
      <c r="AK9" s="94">
        <v>172</v>
      </c>
      <c r="AL9" s="94">
        <v>55</v>
      </c>
      <c r="AM9" s="94">
        <v>81.319999999999993</v>
      </c>
      <c r="AN9" s="94">
        <v>36.93</v>
      </c>
      <c r="AO9" s="94">
        <v>89.86</v>
      </c>
      <c r="AP9" s="94">
        <v>67.430000000000007</v>
      </c>
      <c r="AQ9" s="94">
        <v>317.3</v>
      </c>
      <c r="AR9" s="94">
        <v>86</v>
      </c>
      <c r="AS9" s="94">
        <v>50.87</v>
      </c>
      <c r="AT9" s="94">
        <v>106.75</v>
      </c>
      <c r="AU9" s="94">
        <v>78.44</v>
      </c>
      <c r="AV9" s="94">
        <v>39</v>
      </c>
      <c r="AW9" s="94">
        <v>166.1</v>
      </c>
      <c r="AX9" s="94">
        <v>56.43</v>
      </c>
      <c r="AY9" s="94">
        <v>70</v>
      </c>
      <c r="AZ9" s="94">
        <v>60.1</v>
      </c>
      <c r="BA9" s="94">
        <v>77.760000000000005</v>
      </c>
      <c r="BB9" s="94">
        <v>585.61</v>
      </c>
      <c r="BC9" s="94">
        <v>79.09</v>
      </c>
      <c r="BD9" s="94">
        <v>107.11</v>
      </c>
      <c r="BE9" s="94">
        <v>167.31</v>
      </c>
      <c r="BF9" s="94">
        <v>170.33</v>
      </c>
      <c r="BG9" s="94">
        <v>64.400000000000006</v>
      </c>
      <c r="BH9" s="94">
        <v>63.48</v>
      </c>
      <c r="BI9" s="94">
        <v>53.47</v>
      </c>
      <c r="BJ9" s="94">
        <v>86.17</v>
      </c>
      <c r="BK9" s="94">
        <v>52.22</v>
      </c>
      <c r="BL9" s="94">
        <v>65.8</v>
      </c>
      <c r="BM9" s="94">
        <v>53</v>
      </c>
      <c r="BN9" s="94">
        <v>375</v>
      </c>
      <c r="BO9" s="94">
        <v>142.19</v>
      </c>
      <c r="BP9" s="94">
        <v>80.040000000000006</v>
      </c>
      <c r="BQ9" s="94">
        <v>159</v>
      </c>
      <c r="BR9" s="94">
        <v>72</v>
      </c>
      <c r="BS9" s="94">
        <v>100</v>
      </c>
      <c r="BT9" s="94">
        <v>93.01</v>
      </c>
      <c r="BU9" s="94">
        <v>34</v>
      </c>
      <c r="BV9" s="94">
        <v>76.099999999999994</v>
      </c>
      <c r="BW9" s="94">
        <v>77.5</v>
      </c>
      <c r="BX9" s="94">
        <v>64.3</v>
      </c>
      <c r="BY9" s="94">
        <v>64</v>
      </c>
      <c r="BZ9" s="94">
        <v>49.8</v>
      </c>
      <c r="CA9" s="94">
        <v>1350.66</v>
      </c>
      <c r="CB9" s="94">
        <v>837.27</v>
      </c>
      <c r="CC9" s="94">
        <v>116.18</v>
      </c>
      <c r="CD9" s="94">
        <v>76</v>
      </c>
      <c r="CE9" s="94">
        <v>135.6</v>
      </c>
      <c r="CF9" s="94">
        <v>75.099999999999994</v>
      </c>
      <c r="CG9" s="94">
        <v>139.1</v>
      </c>
      <c r="CH9" s="94">
        <v>59.54</v>
      </c>
      <c r="CI9" s="94">
        <v>79</v>
      </c>
      <c r="CJ9" s="94">
        <v>76.2</v>
      </c>
      <c r="CK9" s="94">
        <v>75.75</v>
      </c>
      <c r="CL9" s="94">
        <v>120.3</v>
      </c>
      <c r="CM9" s="94">
        <v>63.74</v>
      </c>
      <c r="CN9" s="94">
        <v>94.17</v>
      </c>
      <c r="CO9" s="94">
        <v>52.6</v>
      </c>
      <c r="CP9" s="94">
        <v>76.709999999999994</v>
      </c>
      <c r="CQ9" s="94">
        <v>33.799999999999997</v>
      </c>
      <c r="CR9" s="94">
        <v>53</v>
      </c>
      <c r="CS9" s="94">
        <v>49.2</v>
      </c>
      <c r="CT9" s="94">
        <v>538.38</v>
      </c>
      <c r="CU9" s="94">
        <v>210.54</v>
      </c>
      <c r="CV9" s="94">
        <v>74.92</v>
      </c>
      <c r="CW9" s="94">
        <v>83.84</v>
      </c>
      <c r="CX9" s="94">
        <v>115.91</v>
      </c>
      <c r="CY9" s="94">
        <v>46.12</v>
      </c>
      <c r="CZ9" s="94">
        <v>27</v>
      </c>
      <c r="DA9" s="94">
        <v>68.91</v>
      </c>
      <c r="DB9" s="94">
        <v>299</v>
      </c>
      <c r="DC9" s="94">
        <v>72.5</v>
      </c>
      <c r="DD9" s="94">
        <v>100.78</v>
      </c>
      <c r="DE9" s="94">
        <v>67.66</v>
      </c>
      <c r="DF9" s="94">
        <v>43</v>
      </c>
      <c r="DG9" s="94">
        <v>37.549999999999997</v>
      </c>
    </row>
    <row r="10" spans="1:111">
      <c r="A10" s="94">
        <v>2017</v>
      </c>
      <c r="B10" s="94">
        <v>998.75</v>
      </c>
      <c r="C10" s="94">
        <v>796.35</v>
      </c>
      <c r="D10" s="94">
        <v>338.42</v>
      </c>
      <c r="E10" s="94">
        <v>265</v>
      </c>
      <c r="F10" s="94">
        <v>265.64</v>
      </c>
      <c r="G10" s="94">
        <v>473</v>
      </c>
      <c r="H10" s="94">
        <v>225.84</v>
      </c>
      <c r="I10" s="94">
        <v>223</v>
      </c>
      <c r="J10" s="94">
        <v>185</v>
      </c>
      <c r="K10" s="94">
        <v>153.34</v>
      </c>
      <c r="L10" s="94">
        <v>163.93</v>
      </c>
      <c r="M10" s="94">
        <v>141.30000000000001</v>
      </c>
      <c r="N10" s="94">
        <v>121.8</v>
      </c>
      <c r="O10" s="94">
        <v>89.8</v>
      </c>
      <c r="P10" s="94">
        <v>591.08000000000004</v>
      </c>
      <c r="Q10" s="94">
        <v>345.49</v>
      </c>
      <c r="R10" s="94">
        <v>254.7</v>
      </c>
      <c r="S10" s="94">
        <v>145.18</v>
      </c>
      <c r="T10" s="94">
        <v>117.2</v>
      </c>
      <c r="U10" s="94">
        <v>223.94</v>
      </c>
      <c r="V10" s="94">
        <v>104</v>
      </c>
      <c r="W10" s="94">
        <v>73.069999999999993</v>
      </c>
      <c r="X10" s="94">
        <v>64.069999999999993</v>
      </c>
      <c r="Y10" s="94">
        <v>141.25</v>
      </c>
      <c r="Z10" s="94">
        <v>38</v>
      </c>
      <c r="AA10" s="94">
        <v>461</v>
      </c>
      <c r="AB10" s="94">
        <v>87.52</v>
      </c>
      <c r="AC10" s="94">
        <v>69</v>
      </c>
      <c r="AD10" s="94">
        <v>82.31</v>
      </c>
      <c r="AE10" s="94">
        <v>147</v>
      </c>
      <c r="AF10" s="94">
        <v>130</v>
      </c>
      <c r="AG10" s="94">
        <v>104.49</v>
      </c>
      <c r="AH10" s="94">
        <v>86.94</v>
      </c>
      <c r="AI10" s="94">
        <v>77.8</v>
      </c>
      <c r="AJ10" s="94">
        <v>98</v>
      </c>
      <c r="AK10" s="94">
        <v>175</v>
      </c>
      <c r="AL10" s="94">
        <v>58.4</v>
      </c>
      <c r="AM10" s="94">
        <v>81.319999999999993</v>
      </c>
      <c r="AN10" s="94">
        <v>37.6</v>
      </c>
      <c r="AO10" s="94">
        <v>92.1</v>
      </c>
      <c r="AP10" s="94">
        <v>69.63</v>
      </c>
      <c r="AQ10" s="94">
        <v>327.35000000000002</v>
      </c>
      <c r="AR10" s="94">
        <v>86</v>
      </c>
      <c r="AS10" s="94">
        <v>51.22</v>
      </c>
      <c r="AT10" s="94">
        <v>127.09</v>
      </c>
      <c r="AU10" s="94">
        <v>79</v>
      </c>
      <c r="AV10" s="94">
        <v>39.4</v>
      </c>
      <c r="AW10" s="94">
        <v>174.96</v>
      </c>
      <c r="AX10" s="94">
        <v>57.58</v>
      </c>
      <c r="AY10" s="94">
        <v>72</v>
      </c>
      <c r="AZ10" s="94">
        <v>91.18</v>
      </c>
      <c r="BA10" s="94">
        <v>79.459999999999994</v>
      </c>
      <c r="BB10" s="94">
        <v>628.11</v>
      </c>
      <c r="BC10" s="94">
        <v>80.63</v>
      </c>
      <c r="BD10" s="94">
        <v>111.08</v>
      </c>
      <c r="BE10" s="94">
        <v>169.84</v>
      </c>
      <c r="BF10" s="94">
        <v>191.46</v>
      </c>
      <c r="BG10" s="94">
        <v>64.55</v>
      </c>
      <c r="BH10" s="94">
        <v>63.48</v>
      </c>
      <c r="BI10" s="94">
        <v>54.5</v>
      </c>
      <c r="BJ10" s="94">
        <v>88.7</v>
      </c>
      <c r="BK10" s="94">
        <v>52.22</v>
      </c>
      <c r="BL10" s="94">
        <v>68.099999999999994</v>
      </c>
      <c r="BM10" s="94">
        <v>55.91</v>
      </c>
      <c r="BN10" s="94">
        <v>427</v>
      </c>
      <c r="BO10" s="94">
        <v>145.82</v>
      </c>
      <c r="BP10" s="94">
        <v>80.040000000000006</v>
      </c>
      <c r="BQ10" s="94">
        <v>137</v>
      </c>
      <c r="BR10" s="94">
        <v>73</v>
      </c>
      <c r="BS10" s="94">
        <v>105</v>
      </c>
      <c r="BT10" s="94">
        <v>99.55</v>
      </c>
      <c r="BU10" s="94">
        <v>33.25</v>
      </c>
      <c r="BV10" s="94">
        <v>79</v>
      </c>
      <c r="BW10" s="94">
        <v>78.2</v>
      </c>
      <c r="BX10" s="94">
        <v>66.02</v>
      </c>
      <c r="BY10" s="94">
        <v>64</v>
      </c>
      <c r="BZ10" s="94">
        <v>49.8</v>
      </c>
      <c r="CA10" s="94">
        <v>1423.09</v>
      </c>
      <c r="CB10" s="94">
        <v>885.61</v>
      </c>
      <c r="CC10" s="94">
        <v>120.18</v>
      </c>
      <c r="CD10" s="94">
        <v>78.510000000000005</v>
      </c>
      <c r="CE10" s="94">
        <v>153.88</v>
      </c>
      <c r="CF10" s="94">
        <v>85.71</v>
      </c>
      <c r="CG10" s="94">
        <v>149.52000000000001</v>
      </c>
      <c r="CH10" s="94">
        <v>62.24</v>
      </c>
      <c r="CI10" s="94">
        <v>80.53</v>
      </c>
      <c r="CJ10" s="94">
        <v>81</v>
      </c>
      <c r="CK10" s="94">
        <v>77.349999999999994</v>
      </c>
      <c r="CL10" s="94">
        <v>133</v>
      </c>
      <c r="CM10" s="94">
        <v>64.790000000000006</v>
      </c>
      <c r="CN10" s="94">
        <v>102.31</v>
      </c>
      <c r="CO10" s="94">
        <v>67.760000000000005</v>
      </c>
      <c r="CP10" s="94">
        <v>107.78</v>
      </c>
      <c r="CQ10" s="94">
        <v>36.61</v>
      </c>
      <c r="CR10" s="94">
        <v>56</v>
      </c>
      <c r="CS10" s="94">
        <v>50</v>
      </c>
      <c r="CT10" s="94">
        <v>542.23</v>
      </c>
      <c r="CU10" s="94">
        <v>219.47</v>
      </c>
      <c r="CV10" s="94">
        <v>75.349999999999994</v>
      </c>
      <c r="CW10" s="94">
        <v>87.25</v>
      </c>
      <c r="CX10" s="94">
        <v>120.17</v>
      </c>
      <c r="CY10" s="94">
        <v>48.7</v>
      </c>
      <c r="CZ10" s="94">
        <v>27</v>
      </c>
      <c r="DA10" s="94">
        <v>70.59</v>
      </c>
      <c r="DB10" s="94">
        <v>359</v>
      </c>
      <c r="DC10" s="94">
        <v>72.5</v>
      </c>
      <c r="DD10" s="94">
        <v>133.87</v>
      </c>
      <c r="DE10" s="94">
        <v>68</v>
      </c>
      <c r="DF10" s="94">
        <v>45</v>
      </c>
      <c r="DG10" s="94">
        <v>42.89</v>
      </c>
    </row>
    <row r="11" spans="1:111">
      <c r="A11" s="94">
        <v>2018</v>
      </c>
      <c r="B11" s="94">
        <v>1237.74</v>
      </c>
      <c r="C11" s="94">
        <v>817.39</v>
      </c>
      <c r="D11" s="94">
        <v>343.09</v>
      </c>
      <c r="E11" s="94">
        <v>271.3</v>
      </c>
      <c r="F11" s="94">
        <v>267.8</v>
      </c>
      <c r="G11" s="94">
        <v>476</v>
      </c>
      <c r="H11" s="94">
        <v>232.63</v>
      </c>
      <c r="I11" s="94">
        <v>223</v>
      </c>
      <c r="J11" s="94">
        <v>190</v>
      </c>
      <c r="K11" s="94">
        <v>164</v>
      </c>
      <c r="L11" s="94">
        <v>171.83</v>
      </c>
      <c r="M11" s="94">
        <v>146.47</v>
      </c>
      <c r="N11" s="94">
        <v>129</v>
      </c>
      <c r="O11" s="94">
        <v>94.26</v>
      </c>
      <c r="P11" s="94">
        <v>615.22</v>
      </c>
      <c r="Q11" s="94">
        <v>344.02</v>
      </c>
      <c r="R11" s="94">
        <v>260.62</v>
      </c>
      <c r="S11" s="94">
        <v>148.76</v>
      </c>
      <c r="T11" s="94">
        <v>124.07</v>
      </c>
      <c r="U11" s="94">
        <v>233.38</v>
      </c>
      <c r="V11" s="94">
        <v>105.97</v>
      </c>
      <c r="W11" s="94">
        <v>74.38</v>
      </c>
      <c r="X11" s="94">
        <v>64.84</v>
      </c>
      <c r="Y11" s="94">
        <v>141.69</v>
      </c>
      <c r="Z11" s="94">
        <v>39.4</v>
      </c>
      <c r="AA11" s="94">
        <v>466</v>
      </c>
      <c r="AB11" s="94">
        <v>88.56</v>
      </c>
      <c r="AC11" s="94">
        <v>71</v>
      </c>
      <c r="AD11" s="94">
        <v>86.9</v>
      </c>
      <c r="AE11" s="94">
        <v>149</v>
      </c>
      <c r="AF11" s="94">
        <v>140</v>
      </c>
      <c r="AG11" s="94">
        <v>104.49</v>
      </c>
      <c r="AH11" s="94">
        <v>89.79</v>
      </c>
      <c r="AI11" s="94">
        <v>78.599999999999994</v>
      </c>
      <c r="AJ11" s="94">
        <v>100</v>
      </c>
      <c r="AK11" s="94">
        <v>179</v>
      </c>
      <c r="AL11" s="94">
        <v>61</v>
      </c>
      <c r="AM11" s="94">
        <v>81.319999999999993</v>
      </c>
      <c r="AN11" s="94">
        <v>38.85</v>
      </c>
      <c r="AO11" s="94">
        <v>101.6</v>
      </c>
      <c r="AP11" s="94">
        <v>70.349999999999994</v>
      </c>
      <c r="AQ11" s="94">
        <v>338.5</v>
      </c>
      <c r="AR11" s="94">
        <v>86.86</v>
      </c>
      <c r="AS11" s="94">
        <v>51.39</v>
      </c>
      <c r="AT11" s="94">
        <v>150.75</v>
      </c>
      <c r="AU11" s="94">
        <v>80</v>
      </c>
      <c r="AV11" s="94">
        <v>49.54</v>
      </c>
      <c r="AW11" s="94">
        <v>180.25</v>
      </c>
      <c r="AX11" s="94">
        <v>58.7</v>
      </c>
      <c r="AY11" s="94">
        <v>88.1</v>
      </c>
      <c r="AZ11" s="94">
        <v>97.18</v>
      </c>
      <c r="BA11" s="94">
        <v>81.13</v>
      </c>
      <c r="BB11" s="94">
        <v>723.74</v>
      </c>
      <c r="BC11" s="94">
        <v>82.4</v>
      </c>
      <c r="BD11" s="94">
        <v>113.39</v>
      </c>
      <c r="BE11" s="94">
        <v>176.78</v>
      </c>
      <c r="BF11" s="94">
        <v>199</v>
      </c>
      <c r="BG11" s="94">
        <v>64.55</v>
      </c>
      <c r="BH11" s="94">
        <v>63.74</v>
      </c>
      <c r="BI11" s="94">
        <v>55.4</v>
      </c>
      <c r="BJ11" s="94">
        <v>89.44</v>
      </c>
      <c r="BK11" s="94">
        <v>52.22</v>
      </c>
      <c r="BL11" s="94">
        <v>71.59</v>
      </c>
      <c r="BM11" s="94">
        <v>76.78</v>
      </c>
      <c r="BN11" s="94">
        <v>427</v>
      </c>
      <c r="BO11" s="94">
        <v>146</v>
      </c>
      <c r="BP11" s="94">
        <v>80</v>
      </c>
      <c r="BQ11" s="94">
        <v>137</v>
      </c>
      <c r="BR11" s="94">
        <v>78</v>
      </c>
      <c r="BS11" s="94">
        <v>110</v>
      </c>
      <c r="BT11" s="94">
        <v>105</v>
      </c>
      <c r="BU11" s="94">
        <v>33</v>
      </c>
      <c r="BV11" s="94">
        <v>82</v>
      </c>
      <c r="BW11" s="94">
        <v>79</v>
      </c>
      <c r="BX11" s="94">
        <v>67</v>
      </c>
      <c r="BY11" s="94">
        <v>64</v>
      </c>
      <c r="BZ11" s="94">
        <v>51</v>
      </c>
      <c r="CA11" s="94">
        <v>1496.72</v>
      </c>
      <c r="CB11" s="94">
        <v>931.58</v>
      </c>
      <c r="CC11" s="94">
        <v>124</v>
      </c>
      <c r="CD11" s="94">
        <v>81.05</v>
      </c>
      <c r="CE11" s="94">
        <v>169.01</v>
      </c>
      <c r="CF11" s="94">
        <v>89.24</v>
      </c>
      <c r="CG11" s="94">
        <v>158.62</v>
      </c>
      <c r="CH11" s="94">
        <v>64.25</v>
      </c>
      <c r="CI11" s="94">
        <v>83.94</v>
      </c>
      <c r="CJ11" s="94">
        <v>85.21</v>
      </c>
      <c r="CK11" s="94">
        <v>77.08</v>
      </c>
      <c r="CL11" s="94">
        <v>145</v>
      </c>
      <c r="CM11" s="94">
        <v>65.94</v>
      </c>
      <c r="CN11" s="94">
        <v>134.31</v>
      </c>
      <c r="CO11" s="94">
        <v>72.430000000000007</v>
      </c>
      <c r="CP11" s="94">
        <v>100.3</v>
      </c>
      <c r="CQ11" s="94">
        <v>38.26</v>
      </c>
      <c r="CR11" s="94">
        <v>60.03</v>
      </c>
      <c r="CS11" s="94">
        <v>50</v>
      </c>
      <c r="CT11" s="94">
        <v>543.49</v>
      </c>
      <c r="CU11" s="94">
        <v>221.59</v>
      </c>
      <c r="CV11" s="94">
        <v>74.239999999999995</v>
      </c>
      <c r="CW11" s="94">
        <v>89.38</v>
      </c>
      <c r="CX11" s="94">
        <v>124.58</v>
      </c>
      <c r="CY11" s="94">
        <v>48.7</v>
      </c>
      <c r="CZ11" s="94">
        <v>27</v>
      </c>
      <c r="DA11" s="94">
        <v>73.08</v>
      </c>
      <c r="DB11" s="94">
        <v>369</v>
      </c>
      <c r="DC11" s="94">
        <v>54.2</v>
      </c>
      <c r="DD11" s="94">
        <v>149.80000000000001</v>
      </c>
      <c r="DE11" s="94">
        <v>69.2</v>
      </c>
      <c r="DF11" s="94">
        <v>47</v>
      </c>
      <c r="DG11" s="94">
        <v>51.53</v>
      </c>
    </row>
    <row r="12" spans="1:111">
      <c r="A12" s="94">
        <v>2019</v>
      </c>
      <c r="B12" s="94">
        <v>1237.8499999999999</v>
      </c>
      <c r="C12" s="94">
        <v>822.97</v>
      </c>
      <c r="D12" s="94">
        <v>347.03</v>
      </c>
      <c r="E12" s="94">
        <v>282.24</v>
      </c>
      <c r="F12" s="94">
        <v>272.85000000000002</v>
      </c>
      <c r="G12" s="94">
        <v>478</v>
      </c>
      <c r="H12" s="94">
        <v>240.58</v>
      </c>
      <c r="I12" s="94">
        <v>223</v>
      </c>
      <c r="J12" s="94">
        <v>198</v>
      </c>
      <c r="K12" s="94">
        <v>166.6</v>
      </c>
      <c r="L12" s="94">
        <v>178.84</v>
      </c>
      <c r="M12" s="94">
        <v>144.62</v>
      </c>
      <c r="N12" s="94">
        <v>143</v>
      </c>
      <c r="O12" s="94">
        <v>100.16</v>
      </c>
      <c r="P12" s="94">
        <v>648.46</v>
      </c>
      <c r="Q12" s="94">
        <v>354.79</v>
      </c>
      <c r="R12" s="94">
        <v>268.04000000000002</v>
      </c>
      <c r="S12" s="94">
        <v>155.16999999999999</v>
      </c>
      <c r="T12" s="94">
        <v>125.15</v>
      </c>
      <c r="U12" s="94">
        <v>242.31</v>
      </c>
      <c r="V12" s="94">
        <v>108</v>
      </c>
      <c r="W12" s="94">
        <v>77.7</v>
      </c>
      <c r="X12" s="94">
        <v>66.790000000000006</v>
      </c>
      <c r="Y12" s="94">
        <v>143</v>
      </c>
      <c r="Z12" s="94">
        <v>41.58</v>
      </c>
      <c r="AA12" s="94">
        <v>480.5</v>
      </c>
      <c r="AB12" s="94">
        <v>89.48</v>
      </c>
      <c r="AC12" s="94">
        <v>72</v>
      </c>
      <c r="AD12" s="94">
        <v>89.68</v>
      </c>
      <c r="AE12" s="94">
        <v>151</v>
      </c>
      <c r="AF12" s="94">
        <v>144.53</v>
      </c>
      <c r="AG12" s="94">
        <v>106.28</v>
      </c>
      <c r="AH12" s="94">
        <v>92.32</v>
      </c>
      <c r="AI12" s="94">
        <v>79.5</v>
      </c>
      <c r="AJ12" s="94">
        <v>100</v>
      </c>
      <c r="AK12" s="94">
        <v>183</v>
      </c>
      <c r="AL12" s="94">
        <v>63</v>
      </c>
      <c r="AM12" s="94">
        <v>81.319999999999993</v>
      </c>
      <c r="AN12" s="94">
        <v>40.549999999999997</v>
      </c>
      <c r="AO12" s="94">
        <v>129.5</v>
      </c>
      <c r="AP12" s="94">
        <v>71.010000000000005</v>
      </c>
      <c r="AQ12" s="94">
        <v>355.67</v>
      </c>
      <c r="AR12" s="94">
        <v>101</v>
      </c>
      <c r="AS12" s="94">
        <v>52.08</v>
      </c>
      <c r="AT12" s="94">
        <v>154.47999999999999</v>
      </c>
      <c r="AU12" s="94">
        <v>82</v>
      </c>
      <c r="AV12" s="94">
        <v>49.54</v>
      </c>
      <c r="AW12" s="94">
        <v>190.47</v>
      </c>
      <c r="AX12" s="94">
        <v>59.8</v>
      </c>
      <c r="AY12" s="94">
        <v>88.3</v>
      </c>
      <c r="AZ12" s="94">
        <v>101.83</v>
      </c>
      <c r="BA12" s="94">
        <v>81.83</v>
      </c>
      <c r="BB12" s="94">
        <v>812.39</v>
      </c>
      <c r="BC12" s="94">
        <v>85.42</v>
      </c>
      <c r="BD12" s="94">
        <v>114.9</v>
      </c>
      <c r="BE12" s="94">
        <v>179.11</v>
      </c>
      <c r="BF12" s="94">
        <v>206</v>
      </c>
      <c r="BG12" s="94">
        <v>36.18</v>
      </c>
      <c r="BH12" s="94">
        <v>65.7</v>
      </c>
      <c r="BI12" s="94">
        <v>56.39</v>
      </c>
      <c r="BJ12" s="94">
        <v>93.87</v>
      </c>
      <c r="BK12" s="94">
        <v>59.15</v>
      </c>
      <c r="BL12" s="94">
        <v>73.25</v>
      </c>
      <c r="BM12" s="94">
        <v>80.290000000000006</v>
      </c>
      <c r="BN12" s="94">
        <v>484</v>
      </c>
      <c r="BO12" s="94">
        <v>155</v>
      </c>
      <c r="BP12" s="94">
        <v>80</v>
      </c>
      <c r="BQ12" s="94">
        <v>137</v>
      </c>
      <c r="BR12" s="94">
        <v>78</v>
      </c>
      <c r="BS12" s="94">
        <v>114</v>
      </c>
      <c r="BT12" s="94">
        <v>105</v>
      </c>
      <c r="BU12" s="94">
        <v>39</v>
      </c>
      <c r="BV12" s="94">
        <v>87</v>
      </c>
      <c r="BW12" s="94">
        <v>79</v>
      </c>
      <c r="BX12" s="94">
        <v>68</v>
      </c>
      <c r="BY12" s="94">
        <v>65</v>
      </c>
      <c r="BZ12" s="94">
        <v>60</v>
      </c>
      <c r="CA12" s="94">
        <v>1515.41</v>
      </c>
      <c r="CB12" s="94">
        <v>949.58</v>
      </c>
      <c r="CC12" s="94">
        <v>128</v>
      </c>
      <c r="CD12" s="94">
        <v>82.07</v>
      </c>
      <c r="CE12" s="94">
        <v>172</v>
      </c>
      <c r="CF12" s="94">
        <v>93.06</v>
      </c>
      <c r="CG12" s="94">
        <v>162.61000000000001</v>
      </c>
      <c r="CH12" s="94">
        <v>64.25</v>
      </c>
      <c r="CI12" s="94">
        <v>85.04</v>
      </c>
      <c r="CJ12" s="94">
        <v>90.21</v>
      </c>
      <c r="CK12" s="94">
        <v>78.31</v>
      </c>
      <c r="CL12" s="94">
        <v>153</v>
      </c>
      <c r="CM12" s="94">
        <v>66.930000000000007</v>
      </c>
      <c r="CN12" s="94">
        <v>152.47</v>
      </c>
      <c r="CO12" s="94">
        <v>64.78</v>
      </c>
      <c r="CP12" s="94">
        <v>115.1</v>
      </c>
      <c r="CQ12" s="94">
        <v>40.56</v>
      </c>
      <c r="CR12" s="94">
        <v>60.83</v>
      </c>
      <c r="CS12" s="94">
        <v>51</v>
      </c>
      <c r="CT12" s="94">
        <v>548.70000000000005</v>
      </c>
      <c r="CU12" s="94">
        <v>228.69</v>
      </c>
      <c r="CV12" s="94">
        <v>74.34</v>
      </c>
      <c r="CW12" s="94">
        <v>91.53</v>
      </c>
      <c r="CX12" s="94">
        <v>131.24</v>
      </c>
      <c r="CY12" s="94">
        <v>49.86</v>
      </c>
      <c r="CZ12" s="94">
        <v>77.55</v>
      </c>
      <c r="DA12" s="94">
        <v>73.2</v>
      </c>
      <c r="DB12" s="94">
        <v>369</v>
      </c>
      <c r="DC12" s="94">
        <v>54.2</v>
      </c>
      <c r="DD12" s="94">
        <v>155.27000000000001</v>
      </c>
      <c r="DE12" s="94">
        <v>69.8</v>
      </c>
      <c r="DF12" s="94">
        <v>49</v>
      </c>
      <c r="DG12" s="94">
        <v>54.02</v>
      </c>
    </row>
    <row r="13" spans="1:111">
      <c r="A13" s="94">
        <v>2020</v>
      </c>
      <c r="B13" s="94">
        <v>1237.8499999999999</v>
      </c>
      <c r="C13" s="94">
        <v>868.28</v>
      </c>
      <c r="D13" s="94">
        <v>349.55</v>
      </c>
      <c r="E13" s="94">
        <v>289.64</v>
      </c>
      <c r="F13" s="94">
        <v>277.29000000000002</v>
      </c>
      <c r="G13" s="94">
        <v>481.33</v>
      </c>
      <c r="H13" s="94">
        <v>289.29000000000002</v>
      </c>
      <c r="I13" s="94">
        <v>223</v>
      </c>
      <c r="J13" s="94">
        <v>208</v>
      </c>
      <c r="K13" s="94">
        <v>169.3</v>
      </c>
      <c r="L13" s="94">
        <v>185.85</v>
      </c>
      <c r="M13" s="94">
        <v>144.62</v>
      </c>
      <c r="N13" s="94">
        <v>153.1</v>
      </c>
      <c r="O13" s="94">
        <v>104.29</v>
      </c>
      <c r="P13" s="94">
        <v>666.18</v>
      </c>
      <c r="Q13" s="94">
        <v>377.87</v>
      </c>
      <c r="R13" s="94">
        <v>275.87</v>
      </c>
      <c r="S13" s="94">
        <v>158.19</v>
      </c>
      <c r="T13" s="94">
        <v>126.38</v>
      </c>
      <c r="U13" s="94">
        <v>254.27</v>
      </c>
      <c r="V13" s="94">
        <v>110.4</v>
      </c>
      <c r="W13" s="94">
        <v>79.36</v>
      </c>
      <c r="X13" s="94">
        <v>68.33</v>
      </c>
      <c r="Y13" s="94">
        <v>150.57</v>
      </c>
      <c r="Z13" s="94">
        <v>43.6</v>
      </c>
      <c r="AA13" s="94">
        <v>502.5</v>
      </c>
      <c r="AB13" s="94">
        <v>89.79</v>
      </c>
      <c r="AC13" s="94">
        <v>74</v>
      </c>
      <c r="AD13" s="94">
        <v>90.76</v>
      </c>
      <c r="AE13" s="94">
        <v>153</v>
      </c>
      <c r="AF13" s="94">
        <v>152.6</v>
      </c>
      <c r="AG13" s="94">
        <v>122.76</v>
      </c>
      <c r="AH13" s="94">
        <v>103.81</v>
      </c>
      <c r="AI13" s="94">
        <v>80.5</v>
      </c>
      <c r="AJ13" s="94">
        <v>102</v>
      </c>
      <c r="AK13" s="94">
        <v>249</v>
      </c>
      <c r="AL13" s="94">
        <v>65</v>
      </c>
      <c r="AM13" s="94">
        <v>81.319999999999993</v>
      </c>
      <c r="AN13" s="94">
        <v>41.44</v>
      </c>
      <c r="AO13" s="94">
        <v>155</v>
      </c>
      <c r="AP13" s="94">
        <v>71.010000000000005</v>
      </c>
      <c r="AQ13" s="94">
        <v>366.02</v>
      </c>
      <c r="AR13" s="94">
        <v>101</v>
      </c>
      <c r="AS13" s="94">
        <v>52.08</v>
      </c>
      <c r="AT13" s="94">
        <v>158.35</v>
      </c>
      <c r="AU13" s="94">
        <v>83</v>
      </c>
      <c r="AV13" s="94">
        <v>56.06</v>
      </c>
      <c r="AW13" s="94">
        <v>202.47</v>
      </c>
      <c r="AX13" s="94">
        <v>64.59</v>
      </c>
      <c r="AY13" s="94">
        <v>88.4</v>
      </c>
      <c r="AZ13" s="94">
        <v>102.85</v>
      </c>
      <c r="BA13" s="94">
        <v>103.26</v>
      </c>
      <c r="BB13" s="94">
        <v>885.11</v>
      </c>
      <c r="BC13" s="94">
        <v>85.42</v>
      </c>
      <c r="BD13" s="94">
        <v>116.52</v>
      </c>
      <c r="BE13" s="94">
        <v>181.07</v>
      </c>
      <c r="BF13" s="94">
        <v>206</v>
      </c>
      <c r="BG13" s="94">
        <v>36.18</v>
      </c>
      <c r="BH13" s="94">
        <v>67.650000000000006</v>
      </c>
      <c r="BI13" s="94">
        <v>56.5</v>
      </c>
      <c r="BJ13" s="94">
        <v>96.07</v>
      </c>
      <c r="BK13" s="94">
        <v>33.020000000000003</v>
      </c>
      <c r="BL13" s="94">
        <v>76.180000000000007</v>
      </c>
      <c r="BM13" s="94">
        <v>81.55</v>
      </c>
      <c r="BN13" s="94">
        <v>616</v>
      </c>
      <c r="BO13" s="94">
        <v>155.93</v>
      </c>
      <c r="BP13" s="94">
        <v>90.47</v>
      </c>
      <c r="BQ13" s="94">
        <v>143</v>
      </c>
      <c r="BR13" s="94">
        <v>78</v>
      </c>
      <c r="BS13" s="94">
        <v>116.28</v>
      </c>
      <c r="BT13" s="94">
        <v>107.24</v>
      </c>
      <c r="BU13" s="94">
        <v>38.89</v>
      </c>
      <c r="BV13" s="94">
        <v>90.48</v>
      </c>
      <c r="BW13" s="94">
        <v>79.849999999999994</v>
      </c>
      <c r="BX13" s="94">
        <v>69.12</v>
      </c>
      <c r="BY13" s="94">
        <v>65.5</v>
      </c>
      <c r="BZ13" s="94">
        <v>53.5</v>
      </c>
      <c r="CA13" s="94">
        <v>1565.61</v>
      </c>
      <c r="CB13" s="94">
        <v>977.12</v>
      </c>
      <c r="CC13" s="94">
        <v>130</v>
      </c>
      <c r="CD13" s="94">
        <v>82.07</v>
      </c>
      <c r="CE13" s="94">
        <v>173.51</v>
      </c>
      <c r="CF13" s="94">
        <v>95.28</v>
      </c>
      <c r="CG13" s="94">
        <v>167.58</v>
      </c>
      <c r="CH13" s="94">
        <v>66.430000000000007</v>
      </c>
      <c r="CI13" s="94">
        <v>87.43</v>
      </c>
      <c r="CJ13" s="94">
        <v>100.21</v>
      </c>
      <c r="CK13" s="94">
        <v>79.88</v>
      </c>
      <c r="CL13" s="94">
        <v>160.47999999999999</v>
      </c>
      <c r="CM13" s="94">
        <v>67.97</v>
      </c>
      <c r="CN13" s="94">
        <v>167.55</v>
      </c>
      <c r="CO13" s="94">
        <v>65.58</v>
      </c>
      <c r="CP13" s="94">
        <v>130</v>
      </c>
      <c r="CQ13" s="94">
        <v>41.67</v>
      </c>
      <c r="CR13" s="94">
        <v>63.7</v>
      </c>
      <c r="CS13" s="94">
        <v>52.5</v>
      </c>
      <c r="CT13" s="94">
        <v>586.97</v>
      </c>
      <c r="CU13" s="94">
        <v>230</v>
      </c>
      <c r="CV13" s="94">
        <v>74.599999999999994</v>
      </c>
      <c r="CW13" s="94">
        <v>94.27</v>
      </c>
      <c r="CX13" s="94">
        <v>131.88</v>
      </c>
      <c r="CY13" s="94">
        <v>51.3</v>
      </c>
      <c r="CZ13" s="94">
        <v>77.86</v>
      </c>
      <c r="DA13" s="94">
        <v>75.61</v>
      </c>
      <c r="DB13" s="94">
        <v>369</v>
      </c>
      <c r="DC13" s="94">
        <v>54.2</v>
      </c>
      <c r="DD13" s="94">
        <v>157.11000000000001</v>
      </c>
      <c r="DE13" s="94">
        <v>71</v>
      </c>
      <c r="DF13" s="94">
        <v>51</v>
      </c>
      <c r="DG13" s="94">
        <v>54.04</v>
      </c>
    </row>
    <row r="14" spans="1:111">
      <c r="A14" s="94">
        <v>2021</v>
      </c>
      <c r="B14" s="94">
        <v>1242</v>
      </c>
      <c r="C14" s="94">
        <v>868.28</v>
      </c>
      <c r="D14" s="94">
        <v>356.25</v>
      </c>
      <c r="E14" s="94">
        <v>289.64</v>
      </c>
      <c r="F14" s="94">
        <v>278.52</v>
      </c>
      <c r="G14" s="94">
        <v>481.33</v>
      </c>
      <c r="H14" s="94">
        <v>300.14</v>
      </c>
      <c r="I14" s="94">
        <v>223</v>
      </c>
      <c r="J14" s="94">
        <v>216</v>
      </c>
      <c r="K14" s="94">
        <v>173.11</v>
      </c>
      <c r="L14" s="94">
        <v>192.25</v>
      </c>
      <c r="M14" s="94">
        <v>147.29</v>
      </c>
      <c r="N14" s="94">
        <v>158.21</v>
      </c>
      <c r="O14" s="94">
        <v>117.51</v>
      </c>
      <c r="P14" s="94">
        <v>801.63</v>
      </c>
      <c r="Q14" s="94">
        <v>388.93</v>
      </c>
      <c r="R14" s="94">
        <v>283.20999999999998</v>
      </c>
      <c r="S14" s="94">
        <v>163.41999999999999</v>
      </c>
      <c r="T14" s="94">
        <v>131.62</v>
      </c>
      <c r="U14" s="94">
        <v>263.05</v>
      </c>
      <c r="V14" s="94">
        <v>113</v>
      </c>
      <c r="W14" s="94">
        <v>80.239999999999995</v>
      </c>
      <c r="X14" s="94">
        <v>69.790000000000006</v>
      </c>
      <c r="Y14" s="94">
        <v>159.06</v>
      </c>
      <c r="Z14" s="94">
        <v>44.7</v>
      </c>
      <c r="AA14" s="94">
        <v>506.6</v>
      </c>
      <c r="AB14" s="94">
        <v>89.79</v>
      </c>
      <c r="AC14" s="94">
        <v>75</v>
      </c>
      <c r="AD14" s="94">
        <v>91.65</v>
      </c>
      <c r="AE14" s="94">
        <v>155</v>
      </c>
      <c r="AF14" s="94">
        <v>156</v>
      </c>
      <c r="AG14" s="94">
        <v>127.69</v>
      </c>
      <c r="AH14" s="94">
        <v>110.59</v>
      </c>
      <c r="AI14" s="94">
        <v>81.38</v>
      </c>
      <c r="AJ14" s="94">
        <v>103</v>
      </c>
      <c r="AK14" s="94">
        <v>253</v>
      </c>
      <c r="AL14" s="94">
        <v>70</v>
      </c>
      <c r="AM14" s="94">
        <v>91</v>
      </c>
      <c r="AN14" s="94">
        <v>44.08</v>
      </c>
      <c r="AO14" s="94">
        <v>160.69999999999999</v>
      </c>
      <c r="AP14" s="94">
        <v>71.209999999999994</v>
      </c>
      <c r="AQ14" s="94">
        <v>365.51</v>
      </c>
      <c r="AR14" s="94">
        <v>101</v>
      </c>
      <c r="AS14" s="94">
        <v>52.2</v>
      </c>
      <c r="AT14" s="94">
        <v>163.16999999999999</v>
      </c>
      <c r="AU14" s="94">
        <v>84</v>
      </c>
      <c r="AV14" s="94">
        <v>57.6</v>
      </c>
      <c r="AW14" s="94">
        <v>208.45</v>
      </c>
      <c r="AX14" s="94">
        <v>66.900000000000006</v>
      </c>
      <c r="AY14" s="94">
        <v>89.4</v>
      </c>
      <c r="AZ14" s="94">
        <v>108.96</v>
      </c>
      <c r="BA14" s="94">
        <v>104.44</v>
      </c>
      <c r="BB14" s="94">
        <v>885.11</v>
      </c>
      <c r="BC14" s="94">
        <v>85.42</v>
      </c>
      <c r="BD14" s="94">
        <v>116.82</v>
      </c>
      <c r="BE14" s="94">
        <v>190.95</v>
      </c>
      <c r="BF14" s="94">
        <v>206</v>
      </c>
      <c r="BG14" s="94">
        <v>37.57</v>
      </c>
      <c r="BH14" s="94">
        <v>69.45</v>
      </c>
      <c r="BI14" s="94">
        <v>58.11</v>
      </c>
      <c r="BJ14" s="94">
        <v>99.5</v>
      </c>
      <c r="BK14" s="94">
        <v>33.020000000000003</v>
      </c>
      <c r="BL14" s="94">
        <v>77</v>
      </c>
      <c r="BM14" s="94">
        <v>83.68</v>
      </c>
      <c r="BN14" s="94">
        <v>572</v>
      </c>
      <c r="BO14" s="94">
        <v>154.05000000000001</v>
      </c>
      <c r="BP14" s="94">
        <v>90</v>
      </c>
      <c r="BQ14" s="94">
        <v>150</v>
      </c>
      <c r="BR14" s="94">
        <v>78</v>
      </c>
      <c r="BS14" s="94">
        <v>121</v>
      </c>
      <c r="BT14" s="94">
        <v>131</v>
      </c>
      <c r="BU14" s="94">
        <v>39</v>
      </c>
      <c r="BV14" s="94">
        <v>94</v>
      </c>
      <c r="BW14" s="94">
        <v>80</v>
      </c>
      <c r="BX14" s="94">
        <v>74</v>
      </c>
      <c r="BY14" s="94">
        <v>66</v>
      </c>
      <c r="BZ14" s="94">
        <v>54</v>
      </c>
      <c r="CA14" s="94">
        <v>1645.38</v>
      </c>
      <c r="CB14" s="94">
        <v>1055.79</v>
      </c>
      <c r="CC14" s="94">
        <v>132</v>
      </c>
      <c r="CD14" s="94">
        <v>83.52</v>
      </c>
      <c r="CE14" s="94">
        <v>174.13</v>
      </c>
      <c r="CF14" s="94">
        <v>98.53</v>
      </c>
      <c r="CG14" s="94">
        <v>181.88</v>
      </c>
      <c r="CH14" s="94">
        <v>67.67</v>
      </c>
      <c r="CI14" s="94">
        <v>89.5</v>
      </c>
      <c r="CJ14" s="94">
        <v>103.5</v>
      </c>
      <c r="CK14" s="94">
        <v>75.819999999999993</v>
      </c>
      <c r="CL14" s="94">
        <v>167.14</v>
      </c>
      <c r="CM14" s="94">
        <v>85.32</v>
      </c>
      <c r="CN14" s="94">
        <v>180.05</v>
      </c>
      <c r="CO14" s="94">
        <v>65.78</v>
      </c>
      <c r="CP14" s="94">
        <v>144.34</v>
      </c>
      <c r="CQ14" s="94">
        <v>45.69</v>
      </c>
      <c r="CR14" s="94">
        <v>64.2</v>
      </c>
      <c r="CS14" s="94">
        <v>53.5</v>
      </c>
      <c r="CT14" s="94">
        <v>561.24</v>
      </c>
      <c r="CU14" s="94">
        <v>227.86</v>
      </c>
      <c r="CV14" s="94">
        <v>75.03</v>
      </c>
      <c r="CW14" s="94">
        <v>94.55</v>
      </c>
      <c r="CX14" s="94">
        <v>133.5</v>
      </c>
      <c r="CY14" s="94">
        <v>51.3</v>
      </c>
      <c r="CZ14" s="94">
        <v>77.86</v>
      </c>
      <c r="DA14" s="94">
        <v>75.94</v>
      </c>
      <c r="DB14" s="94">
        <v>369</v>
      </c>
      <c r="DC14" s="94">
        <v>80.930000000000007</v>
      </c>
      <c r="DD14" s="94">
        <v>158.69999999999999</v>
      </c>
      <c r="DE14" s="94">
        <v>75</v>
      </c>
      <c r="DF14" s="94">
        <v>51.5</v>
      </c>
      <c r="DG14" s="94">
        <v>55</v>
      </c>
    </row>
  </sheetData>
  <mergeCells count="9">
    <mergeCell ref="CT1:DA1"/>
    <mergeCell ref="DB1:DG1"/>
    <mergeCell ref="C1:O1"/>
    <mergeCell ref="P1:Z1"/>
    <mergeCell ref="AA1:AP1"/>
    <mergeCell ref="AQ1:BA1"/>
    <mergeCell ref="BB1:BM1"/>
    <mergeCell ref="BN1:CA1"/>
    <mergeCell ref="CB1:CS1"/>
  </mergeCells>
  <phoneticPr fontId="31"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5"/>
  <sheetViews>
    <sheetView workbookViewId="0"/>
  </sheetViews>
  <sheetFormatPr defaultColWidth="8.77734375" defaultRowHeight="14.4"/>
  <cols>
    <col min="1" max="16384" width="8.77734375" style="114"/>
  </cols>
  <sheetData>
    <row r="1" spans="1:111" ht="28.8">
      <c r="A1" s="114" t="s">
        <v>228</v>
      </c>
      <c r="C1" s="240" t="s">
        <v>1</v>
      </c>
      <c r="D1" s="240"/>
      <c r="E1" s="240"/>
      <c r="F1" s="240"/>
      <c r="G1" s="240"/>
      <c r="H1" s="240"/>
      <c r="I1" s="240"/>
      <c r="J1" s="240"/>
      <c r="K1" s="240"/>
      <c r="L1" s="240"/>
      <c r="M1" s="240"/>
      <c r="N1" s="240"/>
      <c r="O1" s="240"/>
      <c r="P1" s="240" t="s">
        <v>222</v>
      </c>
      <c r="Q1" s="240"/>
      <c r="R1" s="240"/>
      <c r="S1" s="240"/>
      <c r="T1" s="240"/>
      <c r="U1" s="240"/>
      <c r="V1" s="240"/>
      <c r="W1" s="240"/>
      <c r="X1" s="240"/>
      <c r="Y1" s="240"/>
      <c r="Z1" s="240"/>
      <c r="AA1" s="240" t="s">
        <v>3</v>
      </c>
      <c r="AB1" s="240"/>
      <c r="AC1" s="240"/>
      <c r="AD1" s="240"/>
      <c r="AE1" s="240"/>
      <c r="AF1" s="240"/>
      <c r="AG1" s="240"/>
      <c r="AH1" s="240"/>
      <c r="AI1" s="240"/>
      <c r="AJ1" s="240"/>
      <c r="AK1" s="240"/>
      <c r="AL1" s="240"/>
      <c r="AM1" s="240"/>
      <c r="AN1" s="240"/>
      <c r="AO1" s="240"/>
      <c r="AP1" s="240"/>
      <c r="AQ1" s="240" t="s">
        <v>132</v>
      </c>
      <c r="AR1" s="240"/>
      <c r="AS1" s="240"/>
      <c r="AT1" s="240"/>
      <c r="AU1" s="240"/>
      <c r="AV1" s="240"/>
      <c r="AW1" s="240"/>
      <c r="AX1" s="240"/>
      <c r="AY1" s="240"/>
      <c r="AZ1" s="240"/>
      <c r="BA1" s="240"/>
      <c r="BB1" s="240" t="s">
        <v>5</v>
      </c>
      <c r="BC1" s="240"/>
      <c r="BD1" s="240"/>
      <c r="BE1" s="240"/>
      <c r="BF1" s="240"/>
      <c r="BG1" s="240"/>
      <c r="BH1" s="240"/>
      <c r="BI1" s="240"/>
      <c r="BJ1" s="240"/>
      <c r="BK1" s="240"/>
      <c r="BL1" s="240"/>
      <c r="BM1" s="240"/>
      <c r="BN1" s="240" t="s">
        <v>6</v>
      </c>
      <c r="BO1" s="240"/>
      <c r="BP1" s="240"/>
      <c r="BQ1" s="240"/>
      <c r="BR1" s="240"/>
      <c r="BS1" s="240"/>
      <c r="BT1" s="240"/>
      <c r="BU1" s="240"/>
      <c r="BV1" s="240"/>
      <c r="BW1" s="240"/>
      <c r="BX1" s="240"/>
      <c r="BY1" s="240"/>
      <c r="BZ1" s="240"/>
      <c r="CB1" s="240" t="s">
        <v>7</v>
      </c>
      <c r="CC1" s="240"/>
      <c r="CD1" s="240"/>
      <c r="CE1" s="240"/>
      <c r="CF1" s="240"/>
      <c r="CG1" s="240"/>
      <c r="CH1" s="240"/>
      <c r="CI1" s="240"/>
      <c r="CJ1" s="240"/>
      <c r="CK1" s="240"/>
      <c r="CL1" s="240"/>
      <c r="CM1" s="240"/>
      <c r="CN1" s="240"/>
      <c r="CO1" s="240"/>
      <c r="CP1" s="240"/>
      <c r="CQ1" s="240"/>
      <c r="CR1" s="240"/>
      <c r="CS1" s="240"/>
      <c r="CT1" s="240" t="s">
        <v>8</v>
      </c>
      <c r="CU1" s="240"/>
      <c r="CV1" s="240"/>
      <c r="CW1" s="240"/>
      <c r="CX1" s="240"/>
      <c r="CY1" s="240"/>
      <c r="CZ1" s="240"/>
      <c r="DA1" s="240"/>
      <c r="DB1" s="240" t="s">
        <v>9</v>
      </c>
      <c r="DC1" s="240"/>
      <c r="DD1" s="240"/>
      <c r="DE1" s="240"/>
      <c r="DF1" s="240"/>
      <c r="DG1" s="240"/>
    </row>
    <row r="2" spans="1:111" ht="28.8">
      <c r="A2" s="114" t="s">
        <v>226</v>
      </c>
      <c r="B2" s="114" t="s">
        <v>11</v>
      </c>
      <c r="C2" s="114" t="s">
        <v>12</v>
      </c>
      <c r="D2" s="114" t="s">
        <v>13</v>
      </c>
      <c r="E2" s="114" t="s">
        <v>14</v>
      </c>
      <c r="F2" s="114" t="s">
        <v>15</v>
      </c>
      <c r="G2" s="114" t="s">
        <v>16</v>
      </c>
      <c r="H2" s="114" t="s">
        <v>17</v>
      </c>
      <c r="I2" s="114" t="s">
        <v>18</v>
      </c>
      <c r="J2" s="114" t="s">
        <v>19</v>
      </c>
      <c r="K2" s="114" t="s">
        <v>20</v>
      </c>
      <c r="L2" s="114" t="s">
        <v>21</v>
      </c>
      <c r="M2" s="114" t="s">
        <v>22</v>
      </c>
      <c r="N2" s="114" t="s">
        <v>23</v>
      </c>
      <c r="O2" s="114" t="s">
        <v>24</v>
      </c>
      <c r="P2" s="114" t="s">
        <v>25</v>
      </c>
      <c r="Q2" s="114" t="s">
        <v>26</v>
      </c>
      <c r="R2" s="114" t="s">
        <v>27</v>
      </c>
      <c r="S2" s="114" t="s">
        <v>28</v>
      </c>
      <c r="T2" s="114" t="s">
        <v>29</v>
      </c>
      <c r="U2" s="114" t="s">
        <v>30</v>
      </c>
      <c r="V2" s="114" t="s">
        <v>31</v>
      </c>
      <c r="W2" s="114" t="s">
        <v>32</v>
      </c>
      <c r="X2" s="114" t="s">
        <v>33</v>
      </c>
      <c r="Y2" s="114" t="s">
        <v>34</v>
      </c>
      <c r="Z2" s="114" t="s">
        <v>35</v>
      </c>
      <c r="AA2" s="114" t="s">
        <v>36</v>
      </c>
      <c r="AB2" s="114" t="s">
        <v>133</v>
      </c>
      <c r="AC2" s="114" t="s">
        <v>49</v>
      </c>
      <c r="AD2" s="114" t="s">
        <v>47</v>
      </c>
      <c r="AE2" s="114" t="s">
        <v>38</v>
      </c>
      <c r="AF2" s="114" t="s">
        <v>46</v>
      </c>
      <c r="AG2" s="114" t="s">
        <v>39</v>
      </c>
      <c r="AH2" s="114" t="s">
        <v>45</v>
      </c>
      <c r="AI2" s="114" t="s">
        <v>48</v>
      </c>
      <c r="AJ2" s="114" t="s">
        <v>40</v>
      </c>
      <c r="AK2" s="114" t="s">
        <v>37</v>
      </c>
      <c r="AL2" s="114" t="s">
        <v>51</v>
      </c>
      <c r="AM2" s="114" t="s">
        <v>42</v>
      </c>
      <c r="AN2" s="114" t="s">
        <v>50</v>
      </c>
      <c r="AO2" s="114" t="s">
        <v>43</v>
      </c>
      <c r="AP2" s="114" t="s">
        <v>44</v>
      </c>
      <c r="AQ2" s="114" t="s">
        <v>52</v>
      </c>
      <c r="AR2" s="114" t="s">
        <v>53</v>
      </c>
      <c r="AS2" s="114" t="s">
        <v>54</v>
      </c>
      <c r="AT2" s="114" t="s">
        <v>55</v>
      </c>
      <c r="AU2" s="114" t="s">
        <v>56</v>
      </c>
      <c r="AV2" s="114" t="s">
        <v>57</v>
      </c>
      <c r="AW2" s="114" t="s">
        <v>58</v>
      </c>
      <c r="AX2" s="114" t="s">
        <v>59</v>
      </c>
      <c r="AY2" s="114" t="s">
        <v>60</v>
      </c>
      <c r="AZ2" s="114" t="s">
        <v>61</v>
      </c>
      <c r="BA2" s="114" t="s">
        <v>62</v>
      </c>
      <c r="BB2" s="114" t="s">
        <v>63</v>
      </c>
      <c r="BC2" s="114" t="s">
        <v>64</v>
      </c>
      <c r="BD2" s="114" t="s">
        <v>65</v>
      </c>
      <c r="BE2" s="114" t="s">
        <v>66</v>
      </c>
      <c r="BF2" s="114" t="s">
        <v>67</v>
      </c>
      <c r="BG2" s="114" t="s">
        <v>134</v>
      </c>
      <c r="BH2" s="114" t="s">
        <v>69</v>
      </c>
      <c r="BI2" s="114" t="s">
        <v>135</v>
      </c>
      <c r="BJ2" s="114" t="s">
        <v>71</v>
      </c>
      <c r="BK2" s="114" t="s">
        <v>72</v>
      </c>
      <c r="BL2" s="114" t="s">
        <v>73</v>
      </c>
      <c r="BM2" s="114" t="s">
        <v>74</v>
      </c>
      <c r="BN2" s="114" t="s">
        <v>75</v>
      </c>
      <c r="BO2" s="114" t="s">
        <v>76</v>
      </c>
      <c r="BP2" s="114" t="s">
        <v>77</v>
      </c>
      <c r="BQ2" s="114" t="s">
        <v>78</v>
      </c>
      <c r="BR2" s="114" t="s">
        <v>79</v>
      </c>
      <c r="BS2" s="114" t="s">
        <v>80</v>
      </c>
      <c r="BT2" s="114" t="s">
        <v>81</v>
      </c>
      <c r="BU2" s="114" t="s">
        <v>82</v>
      </c>
      <c r="BV2" s="114" t="s">
        <v>83</v>
      </c>
      <c r="BW2" s="114" t="s">
        <v>84</v>
      </c>
      <c r="BX2" s="114" t="s">
        <v>85</v>
      </c>
      <c r="BY2" s="114" t="s">
        <v>86</v>
      </c>
      <c r="BZ2" s="114" t="s">
        <v>87</v>
      </c>
      <c r="CA2" s="114" t="s">
        <v>88</v>
      </c>
      <c r="CB2" s="114" t="s">
        <v>89</v>
      </c>
      <c r="CC2" s="114" t="s">
        <v>90</v>
      </c>
      <c r="CD2" s="114" t="s">
        <v>91</v>
      </c>
      <c r="CE2" s="114" t="s">
        <v>92</v>
      </c>
      <c r="CF2" s="114" t="s">
        <v>93</v>
      </c>
      <c r="CG2" s="114" t="s">
        <v>94</v>
      </c>
      <c r="CH2" s="114" t="s">
        <v>95</v>
      </c>
      <c r="CI2" s="114" t="s">
        <v>96</v>
      </c>
      <c r="CJ2" s="114" t="s">
        <v>97</v>
      </c>
      <c r="CK2" s="114" t="s">
        <v>98</v>
      </c>
      <c r="CL2" s="114" t="s">
        <v>99</v>
      </c>
      <c r="CM2" s="114" t="s">
        <v>100</v>
      </c>
      <c r="CN2" s="114" t="s">
        <v>101</v>
      </c>
      <c r="CO2" s="114" t="s">
        <v>102</v>
      </c>
      <c r="CP2" s="114" t="s">
        <v>103</v>
      </c>
      <c r="CQ2" s="114" t="s">
        <v>104</v>
      </c>
      <c r="CR2" s="114" t="s">
        <v>105</v>
      </c>
      <c r="CS2" s="114" t="s">
        <v>106</v>
      </c>
      <c r="CT2" s="114" t="s">
        <v>107</v>
      </c>
      <c r="CU2" s="114" t="s">
        <v>136</v>
      </c>
      <c r="CV2" s="114" t="s">
        <v>137</v>
      </c>
      <c r="CW2" s="114" t="s">
        <v>110</v>
      </c>
      <c r="CX2" s="114" t="s">
        <v>111</v>
      </c>
      <c r="CY2" s="114" t="s">
        <v>112</v>
      </c>
      <c r="CZ2" s="114" t="s">
        <v>113</v>
      </c>
      <c r="DA2" s="114" t="s">
        <v>114</v>
      </c>
      <c r="DB2" s="114" t="s">
        <v>115</v>
      </c>
      <c r="DC2" s="114" t="s">
        <v>116</v>
      </c>
      <c r="DD2" s="114" t="s">
        <v>117</v>
      </c>
      <c r="DE2" s="114" t="s">
        <v>118</v>
      </c>
      <c r="DF2" s="114" t="s">
        <v>119</v>
      </c>
      <c r="DG2" s="114" t="s">
        <v>120</v>
      </c>
    </row>
    <row r="3" spans="1:111">
      <c r="A3" s="114">
        <v>2010</v>
      </c>
      <c r="B3" s="114">
        <v>17.823239048811011</v>
      </c>
      <c r="C3" s="114">
        <v>8.115139661192293</v>
      </c>
      <c r="D3" s="114">
        <v>24.422913964548208</v>
      </c>
      <c r="E3" s="114">
        <v>11.146861924686194</v>
      </c>
      <c r="F3" s="114">
        <v>19.260111074812151</v>
      </c>
      <c r="G3" s="114">
        <v>27.61019162440402</v>
      </c>
      <c r="H3" s="114">
        <v>25.644517211085375</v>
      </c>
      <c r="I3" s="114">
        <v>8.427833333333334</v>
      </c>
      <c r="J3" s="114">
        <v>9.9445000000000014</v>
      </c>
      <c r="K3" s="114">
        <v>22.191525423728812</v>
      </c>
      <c r="L3" s="114">
        <v>25.242317073170732</v>
      </c>
      <c r="M3" s="114">
        <v>17.671915285451199</v>
      </c>
      <c r="N3" s="114">
        <v>29.227076923076918</v>
      </c>
      <c r="O3" s="114">
        <v>13.516307692307691</v>
      </c>
      <c r="P3" s="114">
        <v>13.913958166703024</v>
      </c>
      <c r="Q3" s="114">
        <v>18.203431643285835</v>
      </c>
      <c r="R3" s="114">
        <v>16.216208476517757</v>
      </c>
      <c r="S3" s="114">
        <v>23.215468432859737</v>
      </c>
      <c r="T3" s="114">
        <v>15.127716018191006</v>
      </c>
      <c r="U3" s="114">
        <v>26.43953627823306</v>
      </c>
      <c r="V3" s="114">
        <v>27.619755487635452</v>
      </c>
      <c r="W3" s="114">
        <v>11.867376739391856</v>
      </c>
      <c r="X3" s="114">
        <v>11.114525672838328</v>
      </c>
      <c r="Y3" s="114">
        <v>19.502797142611239</v>
      </c>
      <c r="Z3" s="114">
        <v>18.424898087174665</v>
      </c>
      <c r="AA3" s="114">
        <v>4.4209444325120426</v>
      </c>
      <c r="AB3" s="114">
        <v>6.6885818643798638</v>
      </c>
      <c r="AC3" s="114">
        <v>10.434166666666666</v>
      </c>
      <c r="AD3" s="114">
        <v>8.8128874694721038</v>
      </c>
      <c r="AE3" s="114">
        <v>4.9321564885496185</v>
      </c>
      <c r="AF3" s="114">
        <v>6.8581708753107407</v>
      </c>
      <c r="AG3" s="114">
        <v>5.7115443817342229</v>
      </c>
      <c r="AH3" s="114">
        <v>9.105324459234609</v>
      </c>
      <c r="AI3" s="114">
        <v>8.4991776315789469</v>
      </c>
      <c r="AJ3" s="114">
        <v>10.028076923076922</v>
      </c>
      <c r="AK3" s="114">
        <v>7.8488148148148138</v>
      </c>
      <c r="AL3" s="114">
        <v>10.173488372093022</v>
      </c>
      <c r="AM3" s="114">
        <v>9.5517241379310338</v>
      </c>
      <c r="AN3" s="114">
        <v>7.2897142857142851</v>
      </c>
      <c r="AO3" s="114">
        <v>10.769787894464564</v>
      </c>
      <c r="AP3" s="114">
        <v>6.1477686703096532</v>
      </c>
      <c r="AQ3" s="114">
        <v>10.355037220843672</v>
      </c>
      <c r="AR3" s="114">
        <v>5.8130148270181214</v>
      </c>
      <c r="AS3" s="114">
        <v>11.355581947743467</v>
      </c>
      <c r="AT3" s="114">
        <v>10.439588688946015</v>
      </c>
      <c r="AU3" s="114">
        <v>11.195094339622642</v>
      </c>
      <c r="AV3" s="114">
        <v>13.179054054054054</v>
      </c>
      <c r="AW3" s="114">
        <v>11.898296199213629</v>
      </c>
      <c r="AX3" s="114">
        <v>16.486725663716811</v>
      </c>
      <c r="AY3" s="114">
        <v>14.101800000000001</v>
      </c>
      <c r="AZ3" s="114">
        <v>10.142544731610339</v>
      </c>
      <c r="BA3" s="114">
        <v>19.569226750261233</v>
      </c>
      <c r="BB3" s="114">
        <v>11.148302721018162</v>
      </c>
      <c r="BC3" s="114">
        <v>9.3827272727272728</v>
      </c>
      <c r="BD3" s="114">
        <v>10.604763437399422</v>
      </c>
      <c r="BE3" s="114">
        <v>14.863059741949472</v>
      </c>
      <c r="BF3" s="114">
        <v>14.392955724853707</v>
      </c>
      <c r="BG3" s="114">
        <v>6.5743785850860421</v>
      </c>
      <c r="BH3" s="114">
        <v>11.583564356435645</v>
      </c>
      <c r="BI3" s="114">
        <v>19.250458715596327</v>
      </c>
      <c r="BJ3" s="114">
        <v>9.1269578313252993</v>
      </c>
      <c r="BK3" s="114">
        <v>20.490842490842493</v>
      </c>
      <c r="BL3" s="114">
        <v>6.7656549520766767</v>
      </c>
      <c r="BM3" s="114">
        <v>7.3276744186046523</v>
      </c>
      <c r="BN3" s="114">
        <v>15.951576783288669</v>
      </c>
      <c r="BO3" s="114">
        <v>11.900692363335747</v>
      </c>
      <c r="BP3" s="114">
        <v>10.874488961569911</v>
      </c>
      <c r="BQ3" s="114">
        <v>12.040833333333333</v>
      </c>
      <c r="BR3" s="114">
        <v>11.4140206185567</v>
      </c>
      <c r="BS3" s="114">
        <v>16.046424242424241</v>
      </c>
      <c r="BT3" s="114">
        <v>15.894384675938074</v>
      </c>
      <c r="BU3" s="114">
        <v>7.4884792626728105</v>
      </c>
      <c r="BV3" s="114">
        <v>10.183703703703705</v>
      </c>
      <c r="BW3" s="114">
        <v>15.403387096774193</v>
      </c>
      <c r="BX3" s="114">
        <v>10.21531100478469</v>
      </c>
      <c r="BY3" s="114">
        <v>11.105576923076923</v>
      </c>
      <c r="BZ3" s="114">
        <v>13.783571428571431</v>
      </c>
      <c r="CA3" s="114">
        <v>7.5493030578123026</v>
      </c>
      <c r="CB3" s="114">
        <v>10.654600930722628</v>
      </c>
      <c r="CC3" s="114">
        <v>6.2282338308457703</v>
      </c>
      <c r="CD3" s="114">
        <v>7.6714285714285717</v>
      </c>
      <c r="CE3" s="114">
        <v>6.2717154609242689</v>
      </c>
      <c r="CF3" s="114">
        <v>13.342739674827136</v>
      </c>
      <c r="CG3" s="114">
        <v>6.814584346135149</v>
      </c>
      <c r="CH3" s="114">
        <v>5.3595594020456332</v>
      </c>
      <c r="CI3" s="114">
        <v>6.1954872204472844</v>
      </c>
      <c r="CJ3" s="114">
        <v>11.622744128553769</v>
      </c>
      <c r="CK3" s="114">
        <v>10.525631500742943</v>
      </c>
      <c r="CL3" s="114">
        <v>6.528205128205129</v>
      </c>
      <c r="CM3" s="114">
        <v>8.4325842696629216</v>
      </c>
      <c r="CN3" s="114">
        <v>10.580212014134275</v>
      </c>
      <c r="CO3" s="114">
        <v>11.353333333333333</v>
      </c>
      <c r="CP3" s="114">
        <v>11.260222222222223</v>
      </c>
      <c r="CQ3" s="114">
        <v>9.6585714285714275</v>
      </c>
      <c r="CR3" s="114">
        <v>9.1817142857142855</v>
      </c>
      <c r="CS3" s="114">
        <v>8.9972222222222218</v>
      </c>
      <c r="CT3" s="114">
        <v>4.8515691032527197</v>
      </c>
      <c r="CU3" s="114">
        <v>4.5179693390299072</v>
      </c>
      <c r="CV3" s="114">
        <v>9.5996022538945969</v>
      </c>
      <c r="CW3" s="114">
        <v>2.7238442822384425</v>
      </c>
      <c r="CX3" s="114">
        <v>3.1349397590361447</v>
      </c>
      <c r="CY3" s="114">
        <v>2.7529577464788733</v>
      </c>
      <c r="CZ3" s="114">
        <v>6.1733333333333329</v>
      </c>
      <c r="DA3" s="114">
        <v>2.3278056305437715</v>
      </c>
      <c r="DB3" s="114">
        <v>6.1032253086419752</v>
      </c>
      <c r="DC3" s="114">
        <v>10.662007792207792</v>
      </c>
      <c r="DD3" s="114">
        <v>11.322285483870969</v>
      </c>
      <c r="DE3" s="114">
        <v>5.2882968750000003</v>
      </c>
      <c r="DF3" s="114">
        <v>19.198829999999997</v>
      </c>
      <c r="DG3" s="114">
        <v>7.9220695652173916</v>
      </c>
    </row>
    <row r="4" spans="1:111">
      <c r="A4" s="114">
        <v>2011</v>
      </c>
      <c r="B4" s="114">
        <v>19.907924906132667</v>
      </c>
      <c r="C4" s="114">
        <v>9.3792633015006821</v>
      </c>
      <c r="D4" s="114">
        <v>23.373123486682807</v>
      </c>
      <c r="E4" s="114">
        <v>12.920120481927709</v>
      </c>
      <c r="F4" s="114">
        <v>20.035864857060353</v>
      </c>
      <c r="G4" s="114">
        <v>31.33321441312879</v>
      </c>
      <c r="H4" s="114">
        <v>26.916051660516608</v>
      </c>
      <c r="I4" s="114">
        <v>9.2800769230769227</v>
      </c>
      <c r="J4" s="114">
        <v>11.281076923076922</v>
      </c>
      <c r="K4" s="114">
        <v>25.73224043715847</v>
      </c>
      <c r="L4" s="114">
        <v>19.64465863453815</v>
      </c>
      <c r="M4" s="114">
        <v>19.374934268185804</v>
      </c>
      <c r="N4" s="114">
        <v>33.39524517087667</v>
      </c>
      <c r="O4" s="114">
        <v>16.320652173913047</v>
      </c>
      <c r="P4" s="114">
        <v>15.664210818051641</v>
      </c>
      <c r="Q4" s="114">
        <v>20.371415534730264</v>
      </c>
      <c r="R4" s="114">
        <v>17.424526315789471</v>
      </c>
      <c r="S4" s="114">
        <v>25.705345369712951</v>
      </c>
      <c r="T4" s="114">
        <v>16.788328151160009</v>
      </c>
      <c r="U4" s="114">
        <v>28.865442587010136</v>
      </c>
      <c r="V4" s="114">
        <v>31.522162162162161</v>
      </c>
      <c r="W4" s="114">
        <v>14.08348639171815</v>
      </c>
      <c r="X4" s="114">
        <v>12.897260273972602</v>
      </c>
      <c r="Y4" s="114">
        <v>21.970565453137105</v>
      </c>
      <c r="Z4" s="114">
        <v>21.901599758527009</v>
      </c>
      <c r="AA4" s="114">
        <v>5.390946623414921</v>
      </c>
      <c r="AB4" s="114">
        <v>6.4413591986813739</v>
      </c>
      <c r="AC4" s="114">
        <v>12.310005321979778</v>
      </c>
      <c r="AD4" s="114">
        <v>10.084310344827585</v>
      </c>
      <c r="AE4" s="114">
        <v>5.8604608294930873</v>
      </c>
      <c r="AF4" s="114">
        <v>7.4711121810303327</v>
      </c>
      <c r="AG4" s="114">
        <v>6.6937019969278024</v>
      </c>
      <c r="AH4" s="114">
        <v>9.6220517192384207</v>
      </c>
      <c r="AI4" s="114">
        <v>9.9471228615863154</v>
      </c>
      <c r="AJ4" s="114">
        <v>12.979277108433735</v>
      </c>
      <c r="AK4" s="114">
        <v>10.624863013698631</v>
      </c>
      <c r="AL4" s="114">
        <v>11.985684210526314</v>
      </c>
      <c r="AM4" s="114">
        <v>9.1827140549273025</v>
      </c>
      <c r="AN4" s="114">
        <v>8.8274706867671711</v>
      </c>
      <c r="AO4" s="114">
        <v>12.937875</v>
      </c>
      <c r="AP4" s="114">
        <v>7.0697033898305088</v>
      </c>
      <c r="AQ4" s="114">
        <v>12.278605769230769</v>
      </c>
      <c r="AR4" s="114">
        <v>7.0210640021604105</v>
      </c>
      <c r="AS4" s="114">
        <v>14.068822170900695</v>
      </c>
      <c r="AT4" s="114">
        <v>12.839163965575054</v>
      </c>
      <c r="AU4" s="114">
        <v>10.972388059701492</v>
      </c>
      <c r="AV4" s="114">
        <v>12.768852459016395</v>
      </c>
      <c r="AW4" s="114">
        <v>12.944972427548985</v>
      </c>
      <c r="AX4" s="114">
        <v>17.018320247442301</v>
      </c>
      <c r="AY4" s="114">
        <v>16.236000000000001</v>
      </c>
      <c r="AZ4" s="114">
        <v>11.491840607210627</v>
      </c>
      <c r="BA4" s="114">
        <v>22.09271523178808</v>
      </c>
      <c r="BB4" s="114">
        <v>12.960586074799574</v>
      </c>
      <c r="BC4" s="114">
        <v>11.896690647482014</v>
      </c>
      <c r="BD4" s="114">
        <v>11.57318195765572</v>
      </c>
      <c r="BE4" s="114">
        <v>18.548179244362</v>
      </c>
      <c r="BF4" s="114">
        <v>18.483229564169513</v>
      </c>
      <c r="BG4" s="114">
        <v>7.7070634636070272</v>
      </c>
      <c r="BH4" s="114">
        <v>14.976071015052103</v>
      </c>
      <c r="BI4" s="114">
        <v>21.80142857142857</v>
      </c>
      <c r="BJ4" s="114">
        <v>11.47448377581121</v>
      </c>
      <c r="BK4" s="114">
        <v>24.34268214055448</v>
      </c>
      <c r="BL4" s="114">
        <v>8.4636507936507943</v>
      </c>
      <c r="BM4" s="114">
        <v>8.2799999999999994</v>
      </c>
      <c r="BN4" s="114">
        <v>17.568431372549021</v>
      </c>
      <c r="BO4" s="114">
        <v>13.373551401869159</v>
      </c>
      <c r="BP4" s="114">
        <v>13.5344462109168</v>
      </c>
      <c r="BQ4" s="114">
        <v>9.1364556962025318</v>
      </c>
      <c r="BR4" s="114">
        <v>13.071346153846154</v>
      </c>
      <c r="BS4" s="114">
        <v>19.87578313253012</v>
      </c>
      <c r="BT4" s="114">
        <v>19.099370277078084</v>
      </c>
      <c r="BU4" s="114">
        <v>9.079831932773109</v>
      </c>
      <c r="BV4" s="114">
        <v>11.499333333333334</v>
      </c>
      <c r="BW4" s="114">
        <v>17.933583208395802</v>
      </c>
      <c r="BX4" s="114">
        <v>12.443288241415194</v>
      </c>
      <c r="BY4" s="114">
        <v>12.79142857142857</v>
      </c>
      <c r="BZ4" s="114">
        <v>15.899555555555557</v>
      </c>
      <c r="CA4" s="114">
        <v>7.9924052100645451</v>
      </c>
      <c r="CB4" s="114">
        <v>12.586862521982001</v>
      </c>
      <c r="CC4" s="114">
        <v>6.9579496283146556</v>
      </c>
      <c r="CD4" s="114">
        <v>8.7936534586971113</v>
      </c>
      <c r="CE4" s="114">
        <v>7.0720085470085481</v>
      </c>
      <c r="CF4" s="114">
        <v>14.155551932170228</v>
      </c>
      <c r="CG4" s="114">
        <v>7.9685436893203887</v>
      </c>
      <c r="CH4" s="114">
        <v>5.8322876447876446</v>
      </c>
      <c r="CI4" s="114">
        <v>5.3958426798265284</v>
      </c>
      <c r="CJ4" s="114">
        <v>14.454761904761902</v>
      </c>
      <c r="CK4" s="114">
        <v>11.586528126119671</v>
      </c>
      <c r="CL4" s="114">
        <v>6.8874172185430469</v>
      </c>
      <c r="CM4" s="114">
        <v>9.8399553571428591</v>
      </c>
      <c r="CN4" s="114">
        <v>10.463914419165285</v>
      </c>
      <c r="CO4" s="114">
        <v>13.443548387096774</v>
      </c>
      <c r="CP4" s="114">
        <v>9.8640186915887842</v>
      </c>
      <c r="CQ4" s="114">
        <v>11.63952380952381</v>
      </c>
      <c r="CR4" s="114">
        <v>11.045555555555556</v>
      </c>
      <c r="CS4" s="114">
        <v>11.019473684210526</v>
      </c>
      <c r="CT4" s="114">
        <v>5.2525907990314771</v>
      </c>
      <c r="CU4" s="114">
        <v>4.6698745730773759</v>
      </c>
      <c r="CV4" s="114">
        <v>9.0248511861969813</v>
      </c>
      <c r="CW4" s="114">
        <v>3.0438188844086023</v>
      </c>
      <c r="CX4" s="114">
        <v>3.1470981842636179</v>
      </c>
      <c r="CY4" s="114">
        <v>3.5036953287711992</v>
      </c>
      <c r="CZ4" s="114">
        <v>7.154654166666667</v>
      </c>
      <c r="DA4" s="114">
        <v>2.4386908517350157</v>
      </c>
      <c r="DB4" s="114">
        <v>6.9678179012345671</v>
      </c>
      <c r="DC4" s="114">
        <v>11.906735064935067</v>
      </c>
      <c r="DD4" s="114">
        <v>12.711888709677417</v>
      </c>
      <c r="DE4" s="114">
        <v>5.4936694444444454</v>
      </c>
      <c r="DF4" s="114">
        <v>15.607936666666667</v>
      </c>
      <c r="DG4" s="114">
        <v>6.8884921630094054</v>
      </c>
    </row>
    <row r="5" spans="1:111">
      <c r="A5" s="114">
        <v>2012</v>
      </c>
      <c r="B5" s="114">
        <v>21.202763454317896</v>
      </c>
      <c r="C5" s="114">
        <v>10.739939691723686</v>
      </c>
      <c r="D5" s="114">
        <v>23.523045267489714</v>
      </c>
      <c r="E5" s="114">
        <v>14.364110671936759</v>
      </c>
      <c r="F5" s="114">
        <v>20.975223750272864</v>
      </c>
      <c r="G5" s="114">
        <v>27.069319405310061</v>
      </c>
      <c r="H5" s="114">
        <v>27.131575579162934</v>
      </c>
      <c r="I5" s="114">
        <v>9.7929999999999993</v>
      </c>
      <c r="J5" s="114">
        <v>12.300955882352941</v>
      </c>
      <c r="K5" s="114">
        <v>28.189100529100529</v>
      </c>
      <c r="L5" s="114">
        <v>21.312578125000002</v>
      </c>
      <c r="M5" s="114">
        <v>20.955416666666665</v>
      </c>
      <c r="N5" s="114">
        <v>35.804850213980032</v>
      </c>
      <c r="O5" s="114">
        <v>18.503285714285713</v>
      </c>
      <c r="P5" s="114">
        <v>16.673810260262471</v>
      </c>
      <c r="Q5" s="114">
        <v>21.784114825932445</v>
      </c>
      <c r="R5" s="114">
        <v>17.426323529411764</v>
      </c>
      <c r="S5" s="114">
        <v>26.383933731458292</v>
      </c>
      <c r="T5" s="114">
        <v>17.45934314835787</v>
      </c>
      <c r="U5" s="114">
        <v>30.243483567256561</v>
      </c>
      <c r="V5" s="114">
        <v>34.814999999999998</v>
      </c>
      <c r="W5" s="114">
        <v>13.888888888888888</v>
      </c>
      <c r="X5" s="114">
        <v>13.749687555793608</v>
      </c>
      <c r="Y5" s="114">
        <v>23.326792322919356</v>
      </c>
      <c r="Z5" s="114">
        <v>24.48106971153846</v>
      </c>
      <c r="AA5" s="114">
        <v>5.5049470899470894</v>
      </c>
      <c r="AB5" s="114">
        <v>7.1586163522012578</v>
      </c>
      <c r="AC5" s="114">
        <v>12.562162162162162</v>
      </c>
      <c r="AD5" s="114">
        <v>10.113432835820895</v>
      </c>
      <c r="AE5" s="114">
        <v>6.3874235807860256</v>
      </c>
      <c r="AF5" s="114">
        <v>7.8866401238664015</v>
      </c>
      <c r="AG5" s="114">
        <v>7.0700980392156865</v>
      </c>
      <c r="AH5" s="114">
        <v>10.039359917408699</v>
      </c>
      <c r="AI5" s="114">
        <v>10.657777777777779</v>
      </c>
      <c r="AJ5" s="114">
        <v>13.493953488372092</v>
      </c>
      <c r="AK5" s="114">
        <v>12.027397260273972</v>
      </c>
      <c r="AL5" s="114">
        <v>13.356980351602894</v>
      </c>
      <c r="AM5" s="114">
        <v>11.826154443150951</v>
      </c>
      <c r="AN5" s="114">
        <v>9.6209044137557527</v>
      </c>
      <c r="AO5" s="114">
        <v>14.364567901234567</v>
      </c>
      <c r="AP5" s="114">
        <v>7.0357009345794399</v>
      </c>
      <c r="AQ5" s="114">
        <v>13.271302325581395</v>
      </c>
      <c r="AR5" s="114">
        <v>7.6837776893487195</v>
      </c>
      <c r="AS5" s="114">
        <v>15.279550561797754</v>
      </c>
      <c r="AT5" s="114">
        <v>13.048110654505363</v>
      </c>
      <c r="AU5" s="114">
        <v>11.173</v>
      </c>
      <c r="AV5" s="114">
        <v>13.772187500000001</v>
      </c>
      <c r="AW5" s="114">
        <v>14.11008762075938</v>
      </c>
      <c r="AX5" s="114">
        <v>18.136393586646168</v>
      </c>
      <c r="AY5" s="114">
        <v>17.415500000000002</v>
      </c>
      <c r="AZ5" s="114">
        <v>12.237090909090908</v>
      </c>
      <c r="BA5" s="114">
        <v>22.878839590443683</v>
      </c>
      <c r="BB5" s="114">
        <v>14.823390351720164</v>
      </c>
      <c r="BC5" s="114">
        <v>12.629931034482759</v>
      </c>
      <c r="BD5" s="114">
        <v>12.721341463414635</v>
      </c>
      <c r="BE5" s="114">
        <v>17.82985436893204</v>
      </c>
      <c r="BF5" s="114">
        <v>19.931047300436759</v>
      </c>
      <c r="BG5" s="114">
        <v>8.8053065614915731</v>
      </c>
      <c r="BH5" s="114">
        <v>17.043993231810489</v>
      </c>
      <c r="BI5" s="114">
        <v>23.59678284182306</v>
      </c>
      <c r="BJ5" s="114">
        <v>13.080666183924693</v>
      </c>
      <c r="BK5" s="114">
        <v>26.861336664584634</v>
      </c>
      <c r="BL5" s="114">
        <v>9.6518263050634907</v>
      </c>
      <c r="BM5" s="114">
        <v>10.57311111111111</v>
      </c>
      <c r="BN5" s="114">
        <v>19.39113924050633</v>
      </c>
      <c r="BO5" s="114">
        <v>13.013281815986476</v>
      </c>
      <c r="BP5" s="114">
        <v>15.203035806953814</v>
      </c>
      <c r="BQ5" s="114">
        <v>10.346898734177215</v>
      </c>
      <c r="BR5" s="114">
        <v>14.36425925925926</v>
      </c>
      <c r="BS5" s="114">
        <v>23.134999999999998</v>
      </c>
      <c r="BT5" s="114">
        <v>21.221760391198046</v>
      </c>
      <c r="BU5" s="114">
        <v>9.2721875000000011</v>
      </c>
      <c r="BV5" s="114">
        <v>12.560000000000002</v>
      </c>
      <c r="BW5" s="114">
        <v>18.902584769316288</v>
      </c>
      <c r="BX5" s="114">
        <v>13.95567345541674</v>
      </c>
      <c r="BY5" s="114">
        <v>14.262833333333333</v>
      </c>
      <c r="BZ5" s="114">
        <v>18.538260869565217</v>
      </c>
      <c r="CA5" s="114">
        <v>9.1275541736790569</v>
      </c>
      <c r="CB5" s="114">
        <v>14.434872849300721</v>
      </c>
      <c r="CC5" s="114">
        <v>7.6233779197444598</v>
      </c>
      <c r="CD5" s="114">
        <v>9.5969272480795293</v>
      </c>
      <c r="CE5" s="114">
        <v>8.3013359722909446</v>
      </c>
      <c r="CF5" s="114">
        <v>16.647845699175608</v>
      </c>
      <c r="CG5" s="114">
        <v>9.0032558139534871</v>
      </c>
      <c r="CH5" s="114">
        <v>6.5055555555555555</v>
      </c>
      <c r="CI5" s="114">
        <v>6.3674001158077598</v>
      </c>
      <c r="CJ5" s="114">
        <v>16.935398230088495</v>
      </c>
      <c r="CK5" s="114">
        <v>12.060998439937599</v>
      </c>
      <c r="CL5" s="114">
        <v>7.561683168316832</v>
      </c>
      <c r="CM5" s="114">
        <v>12.005555555555556</v>
      </c>
      <c r="CN5" s="114">
        <v>10.630056355666877</v>
      </c>
      <c r="CO5" s="114">
        <v>15.092058823529412</v>
      </c>
      <c r="CP5" s="114">
        <v>15.038076545632974</v>
      </c>
      <c r="CQ5" s="114">
        <v>10.729390681003586</v>
      </c>
      <c r="CR5" s="114">
        <v>13.613888888888889</v>
      </c>
      <c r="CS5" s="114">
        <v>12.968079922027291</v>
      </c>
      <c r="CT5" s="114">
        <v>5.8192097148184452</v>
      </c>
      <c r="CU5" s="114">
        <v>5.0997122620628588</v>
      </c>
      <c r="CV5" s="114">
        <v>8.5927913215910401</v>
      </c>
      <c r="CW5" s="114">
        <v>3.3983282674772042</v>
      </c>
      <c r="CX5" s="114">
        <v>3.4988891133104421</v>
      </c>
      <c r="CY5" s="114">
        <v>3.7005249343832021</v>
      </c>
      <c r="CZ5" s="114">
        <v>8.5079166666666666</v>
      </c>
      <c r="DA5" s="114">
        <v>3.1665123170957585</v>
      </c>
      <c r="DB5" s="114">
        <v>6.5186429450175076</v>
      </c>
      <c r="DC5" s="114">
        <v>14.857922077922078</v>
      </c>
      <c r="DD5" s="114">
        <v>15.066935483870969</v>
      </c>
      <c r="DE5" s="114">
        <v>6.8914507772020723</v>
      </c>
      <c r="DF5" s="114">
        <v>16.259928786633804</v>
      </c>
      <c r="DG5" s="114">
        <v>8.2421828908554566</v>
      </c>
    </row>
    <row r="6" spans="1:111">
      <c r="A6" s="114">
        <v>2013</v>
      </c>
      <c r="B6" s="114">
        <v>23.101366708385481</v>
      </c>
      <c r="C6" s="114">
        <v>10.945281722721473</v>
      </c>
      <c r="D6" s="114">
        <v>24.366717932943704</v>
      </c>
      <c r="E6" s="114">
        <v>15.823794466403163</v>
      </c>
      <c r="F6" s="114">
        <v>22.743631173587552</v>
      </c>
      <c r="G6" s="114">
        <v>29.025735210756643</v>
      </c>
      <c r="H6" s="114">
        <v>27.367230320699704</v>
      </c>
      <c r="I6" s="114">
        <v>10.174866666666667</v>
      </c>
      <c r="J6" s="114">
        <v>13.452357142857142</v>
      </c>
      <c r="K6" s="114">
        <v>31.270575916230367</v>
      </c>
      <c r="L6" s="114">
        <v>22.936060606060607</v>
      </c>
      <c r="M6" s="114">
        <v>21.861562500000002</v>
      </c>
      <c r="N6" s="114">
        <v>29.041472265422499</v>
      </c>
      <c r="O6" s="114">
        <v>19.674645627173039</v>
      </c>
      <c r="P6" s="114">
        <v>17.466960733437119</v>
      </c>
      <c r="Q6" s="114">
        <v>23.232751313781996</v>
      </c>
      <c r="R6" s="114">
        <v>18.977501220107367</v>
      </c>
      <c r="S6" s="114">
        <v>27.571046811647626</v>
      </c>
      <c r="T6" s="114">
        <v>18.21498371335505</v>
      </c>
      <c r="U6" s="114">
        <v>19.112681049326444</v>
      </c>
      <c r="V6" s="114">
        <v>36.604935064935063</v>
      </c>
      <c r="W6" s="114">
        <v>14.615765765765767</v>
      </c>
      <c r="X6" s="114">
        <v>13.990115597252471</v>
      </c>
      <c r="Y6" s="114">
        <v>25.304156984249936</v>
      </c>
      <c r="Z6" s="114">
        <v>26.95649564956496</v>
      </c>
      <c r="AA6" s="114">
        <v>5.9538167938931297</v>
      </c>
      <c r="AB6" s="114">
        <v>8.1209343212357155</v>
      </c>
      <c r="AC6" s="114">
        <v>12.170681910984076</v>
      </c>
      <c r="AD6" s="114">
        <v>10.903</v>
      </c>
      <c r="AE6" s="114">
        <v>7.0181436371272579</v>
      </c>
      <c r="AF6" s="114">
        <v>8.0974884674525889</v>
      </c>
      <c r="AG6" s="114">
        <v>7.106037735849057</v>
      </c>
      <c r="AH6" s="114">
        <v>10.590229191797347</v>
      </c>
      <c r="AI6" s="114">
        <v>11.406837606837605</v>
      </c>
      <c r="AJ6" s="114">
        <v>13.63314606741573</v>
      </c>
      <c r="AK6" s="114">
        <v>12.715483870967743</v>
      </c>
      <c r="AL6" s="114">
        <v>14.754081632653062</v>
      </c>
      <c r="AM6" s="114">
        <v>9.657944195460459</v>
      </c>
      <c r="AN6" s="114">
        <v>10.692120227457352</v>
      </c>
      <c r="AO6" s="114">
        <v>14.870493827160495</v>
      </c>
      <c r="AP6" s="114">
        <v>7.0136134453781516</v>
      </c>
      <c r="AQ6" s="114">
        <v>12.740681362725452</v>
      </c>
      <c r="AR6" s="114">
        <v>7.9818251143873908</v>
      </c>
      <c r="AS6" s="114">
        <v>14.693267326732673</v>
      </c>
      <c r="AT6" s="114">
        <v>14.682629951112443</v>
      </c>
      <c r="AU6" s="114">
        <v>11.02986111111111</v>
      </c>
      <c r="AV6" s="114">
        <v>15.422727272727272</v>
      </c>
      <c r="AW6" s="114">
        <v>14.753368421052633</v>
      </c>
      <c r="AX6" s="114">
        <v>18.524485308814711</v>
      </c>
      <c r="AY6" s="114">
        <v>18.051846153846153</v>
      </c>
      <c r="AZ6" s="114">
        <v>13.759560906515581</v>
      </c>
      <c r="BA6" s="114">
        <v>25.046560402684566</v>
      </c>
      <c r="BB6" s="114">
        <v>16.043108525990281</v>
      </c>
      <c r="BC6" s="114">
        <v>11.394589658714759</v>
      </c>
      <c r="BD6" s="114">
        <v>12.978266888150609</v>
      </c>
      <c r="BE6" s="114">
        <v>16.265727391874183</v>
      </c>
      <c r="BF6" s="114">
        <v>20.785683705796728</v>
      </c>
      <c r="BG6" s="114">
        <v>9.1967704344930929</v>
      </c>
      <c r="BH6" s="114">
        <v>18.72858464384829</v>
      </c>
      <c r="BI6" s="114">
        <v>26.554399999999998</v>
      </c>
      <c r="BJ6" s="114">
        <v>14.154103385815802</v>
      </c>
      <c r="BK6" s="114">
        <v>29.5511811023622</v>
      </c>
      <c r="BL6" s="114">
        <v>9.8094052558782856</v>
      </c>
      <c r="BM6" s="114">
        <v>11.937555555555557</v>
      </c>
      <c r="BN6" s="114">
        <v>21.038680981595093</v>
      </c>
      <c r="BO6" s="114">
        <v>13.521224459021338</v>
      </c>
      <c r="BP6" s="114">
        <v>16.692803030303029</v>
      </c>
      <c r="BQ6" s="114">
        <v>11.515786163522014</v>
      </c>
      <c r="BR6" s="114">
        <v>15.6425</v>
      </c>
      <c r="BS6" s="114">
        <v>24.5975</v>
      </c>
      <c r="BT6" s="114">
        <v>22.591596834264433</v>
      </c>
      <c r="BU6" s="114">
        <v>9.7431527693244053</v>
      </c>
      <c r="BV6" s="114">
        <v>13.537462686567164</v>
      </c>
      <c r="BW6" s="114">
        <v>21.084722222222222</v>
      </c>
      <c r="BX6" s="114">
        <v>15.277386934673364</v>
      </c>
      <c r="BY6" s="114">
        <v>15.716393442622952</v>
      </c>
      <c r="BZ6" s="114">
        <v>20.267444326617181</v>
      </c>
      <c r="CA6" s="114">
        <v>9.6547644674057338</v>
      </c>
      <c r="CB6" s="114">
        <v>16.646833049725846</v>
      </c>
      <c r="CC6" s="114">
        <v>8.1876408715251685</v>
      </c>
      <c r="CD6" s="114">
        <v>10.380368982415682</v>
      </c>
      <c r="CE6" s="114">
        <v>8.8868062540001826</v>
      </c>
      <c r="CF6" s="114">
        <v>17.279266370540192</v>
      </c>
      <c r="CG6" s="114">
        <v>10.412454545454544</v>
      </c>
      <c r="CH6" s="114">
        <v>7.1167955581994837</v>
      </c>
      <c r="CI6" s="114">
        <v>6.6998682476943339</v>
      </c>
      <c r="CJ6" s="114">
        <v>15.602999482847785</v>
      </c>
      <c r="CK6" s="114">
        <v>13.586237318041464</v>
      </c>
      <c r="CL6" s="114">
        <v>8.4161467889908259</v>
      </c>
      <c r="CM6" s="114">
        <v>14.252212389380531</v>
      </c>
      <c r="CN6" s="114">
        <v>11.214285714285715</v>
      </c>
      <c r="CO6" s="114">
        <v>13.923880597014925</v>
      </c>
      <c r="CP6" s="114">
        <v>13.462352941176471</v>
      </c>
      <c r="CQ6" s="114">
        <v>12.423287671232877</v>
      </c>
      <c r="CR6" s="114">
        <v>10.719999999999999</v>
      </c>
      <c r="CS6" s="114">
        <v>15.518010690216128</v>
      </c>
      <c r="CT6" s="114">
        <v>5.6988243704821668</v>
      </c>
      <c r="CU6" s="114">
        <v>6.7019556861858476</v>
      </c>
      <c r="CV6" s="114">
        <v>11.107418172627321</v>
      </c>
      <c r="CW6" s="114">
        <v>3.9108381502890173</v>
      </c>
      <c r="CX6" s="114">
        <v>3.9860735009671173</v>
      </c>
      <c r="CY6" s="114">
        <v>3.7740650586412929</v>
      </c>
      <c r="CZ6" s="114">
        <v>9.77</v>
      </c>
      <c r="DA6" s="114">
        <v>3.7034694923944627</v>
      </c>
      <c r="DB6" s="114">
        <v>5.8264214046822742</v>
      </c>
      <c r="DC6" s="114">
        <v>17.571036889332007</v>
      </c>
      <c r="DD6" s="114">
        <v>17.797154150197631</v>
      </c>
      <c r="DE6" s="114">
        <v>7.7536764705882364</v>
      </c>
      <c r="DF6" s="114">
        <v>19.001030131341746</v>
      </c>
      <c r="DG6" s="114">
        <v>10.147197640117994</v>
      </c>
    </row>
    <row r="7" spans="1:111">
      <c r="A7" s="114">
        <v>2014</v>
      </c>
      <c r="B7" s="114">
        <v>25.169251564455571</v>
      </c>
      <c r="C7" s="114">
        <v>11.805076667483727</v>
      </c>
      <c r="D7" s="114">
        <v>24.644893474146876</v>
      </c>
      <c r="E7" s="114">
        <v>17.600007836990599</v>
      </c>
      <c r="F7" s="114">
        <v>23.388272816486754</v>
      </c>
      <c r="G7" s="114">
        <v>30.395458612975393</v>
      </c>
      <c r="H7" s="114">
        <v>28.165006847150529</v>
      </c>
      <c r="I7" s="114">
        <v>10.656124999999999</v>
      </c>
      <c r="J7" s="114">
        <v>14.484066666666667</v>
      </c>
      <c r="K7" s="114">
        <v>30.339929520195177</v>
      </c>
      <c r="L7" s="114">
        <v>25.625983038348085</v>
      </c>
      <c r="M7" s="114">
        <v>23.405522388059701</v>
      </c>
      <c r="N7" s="114">
        <v>31.946552591847009</v>
      </c>
      <c r="O7" s="114">
        <v>21.484655545651343</v>
      </c>
      <c r="P7" s="114">
        <v>18.036064779290012</v>
      </c>
      <c r="Q7" s="114">
        <v>23.770352605652061</v>
      </c>
      <c r="R7" s="114">
        <v>19.429480037140202</v>
      </c>
      <c r="S7" s="114">
        <v>28.695232131675464</v>
      </c>
      <c r="T7" s="114">
        <v>18.51023495008571</v>
      </c>
      <c r="U7" s="114">
        <v>21.235005736935431</v>
      </c>
      <c r="V7" s="114">
        <v>39.354487179487172</v>
      </c>
      <c r="W7" s="114">
        <v>14.982731098534321</v>
      </c>
      <c r="X7" s="114">
        <v>14.887007489417126</v>
      </c>
      <c r="Y7" s="114">
        <v>24.876392156862742</v>
      </c>
      <c r="Z7" s="114">
        <v>28.016288539848748</v>
      </c>
      <c r="AA7" s="114">
        <v>6.3973880597014929</v>
      </c>
      <c r="AB7" s="114">
        <v>8.7433021806853581</v>
      </c>
      <c r="AC7" s="114">
        <v>12.761296296296296</v>
      </c>
      <c r="AD7" s="114">
        <v>12.266536694053753</v>
      </c>
      <c r="AE7" s="114">
        <v>7.6469894670649268</v>
      </c>
      <c r="AF7" s="114">
        <v>8.1653832378223505</v>
      </c>
      <c r="AG7" s="114">
        <v>6.8135849056603774</v>
      </c>
      <c r="AH7" s="114">
        <v>12.051445783132531</v>
      </c>
      <c r="AI7" s="114">
        <v>12.179806362378978</v>
      </c>
      <c r="AJ7" s="114">
        <v>13.653043478260869</v>
      </c>
      <c r="AK7" s="114">
        <v>13.696937500000001</v>
      </c>
      <c r="AL7" s="114">
        <v>15.994200000000001</v>
      </c>
      <c r="AM7" s="114">
        <v>10.173919329188955</v>
      </c>
      <c r="AN7" s="114">
        <v>12.147576496073654</v>
      </c>
      <c r="AO7" s="114">
        <v>15.669764705882354</v>
      </c>
      <c r="AP7" s="114">
        <v>7.2480434435393706</v>
      </c>
      <c r="AQ7" s="114">
        <v>13.378778625954197</v>
      </c>
      <c r="AR7" s="114">
        <v>8.6989069649211999</v>
      </c>
      <c r="AS7" s="114">
        <v>15.853548260271282</v>
      </c>
      <c r="AT7" s="114">
        <v>16.03365104065357</v>
      </c>
      <c r="AU7" s="114">
        <v>11.455135135135134</v>
      </c>
      <c r="AV7" s="114">
        <v>16.728358208955225</v>
      </c>
      <c r="AW7" s="114">
        <v>11.410964912280701</v>
      </c>
      <c r="AX7" s="114">
        <v>19.567766258246937</v>
      </c>
      <c r="AY7" s="114">
        <v>19.100441176470586</v>
      </c>
      <c r="AZ7" s="114">
        <v>14.90222602739726</v>
      </c>
      <c r="BA7" s="114">
        <v>26.8685691318328</v>
      </c>
      <c r="BB7" s="114">
        <v>17.588208682434267</v>
      </c>
      <c r="BC7" s="114">
        <v>14.579862068965516</v>
      </c>
      <c r="BD7" s="114">
        <v>13.259600808489138</v>
      </c>
      <c r="BE7" s="114">
        <v>17.164506172839506</v>
      </c>
      <c r="BF7" s="114">
        <v>20.413560844185</v>
      </c>
      <c r="BG7" s="114">
        <v>9.4622597280825129</v>
      </c>
      <c r="BH7" s="114">
        <v>20.21588224604761</v>
      </c>
      <c r="BI7" s="114">
        <v>26.251190476190477</v>
      </c>
      <c r="BJ7" s="114">
        <v>15.3797829036635</v>
      </c>
      <c r="BK7" s="114">
        <v>21.103600153198009</v>
      </c>
      <c r="BL7" s="114">
        <v>10.927172413793103</v>
      </c>
      <c r="BM7" s="114">
        <v>13.185777777777778</v>
      </c>
      <c r="BN7" s="114">
        <v>22.359851190476189</v>
      </c>
      <c r="BO7" s="114">
        <v>14.744177449168207</v>
      </c>
      <c r="BP7" s="114">
        <v>18.085359739283028</v>
      </c>
      <c r="BQ7" s="114">
        <v>12.813270440251571</v>
      </c>
      <c r="BR7" s="114">
        <v>17.067413793103448</v>
      </c>
      <c r="BS7" s="114">
        <v>25.604193548387098</v>
      </c>
      <c r="BT7" s="114">
        <v>24.985763490241105</v>
      </c>
      <c r="BU7" s="114">
        <v>10.997269417475728</v>
      </c>
      <c r="BV7" s="114">
        <v>14.386619718309859</v>
      </c>
      <c r="BW7" s="114">
        <v>22.102309800339295</v>
      </c>
      <c r="BX7" s="114">
        <v>16.977181878747501</v>
      </c>
      <c r="BY7" s="114">
        <v>16.290967741935482</v>
      </c>
      <c r="BZ7" s="114">
        <v>21.96394485683987</v>
      </c>
      <c r="CA7" s="114">
        <v>9.8619908399922043</v>
      </c>
      <c r="CB7" s="114">
        <v>16.476907032181167</v>
      </c>
      <c r="CC7" s="114">
        <v>8.7377948436642896</v>
      </c>
      <c r="CD7" s="114">
        <v>10.603524840410769</v>
      </c>
      <c r="CE7" s="114">
        <v>9.4649642131306884</v>
      </c>
      <c r="CF7" s="114">
        <v>18.224039927907945</v>
      </c>
      <c r="CG7" s="114">
        <v>10.856694915254238</v>
      </c>
      <c r="CH7" s="114">
        <v>7.6814044213263983</v>
      </c>
      <c r="CI7" s="114">
        <v>7.5352298169366509</v>
      </c>
      <c r="CJ7" s="114">
        <v>15.472785001511944</v>
      </c>
      <c r="CK7" s="114">
        <v>14.234567901234568</v>
      </c>
      <c r="CL7" s="114">
        <v>9.2876991150442478</v>
      </c>
      <c r="CM7" s="114">
        <v>12.423902277979531</v>
      </c>
      <c r="CN7" s="114">
        <v>15.21385055327614</v>
      </c>
      <c r="CO7" s="114">
        <v>15.442315789473684</v>
      </c>
      <c r="CP7" s="114">
        <v>14.499723985647256</v>
      </c>
      <c r="CQ7" s="114">
        <v>14.077653997378768</v>
      </c>
      <c r="CR7" s="114">
        <v>11.267676767676768</v>
      </c>
      <c r="CS7" s="114">
        <v>17.273154362416108</v>
      </c>
      <c r="CT7" s="114">
        <v>6.4263276276161792</v>
      </c>
      <c r="CU7" s="114">
        <v>7.3622713622713629</v>
      </c>
      <c r="CV7" s="114">
        <v>13.974319609211443</v>
      </c>
      <c r="CW7" s="114">
        <v>4.4264227642276426</v>
      </c>
      <c r="CX7" s="114">
        <v>4.5998360357077797</v>
      </c>
      <c r="CY7" s="114">
        <v>4.6096646072374226</v>
      </c>
      <c r="CZ7" s="114">
        <v>12.2052</v>
      </c>
      <c r="DA7" s="114">
        <v>5.1984658070834007</v>
      </c>
      <c r="DB7" s="114">
        <v>7.1236789297658865</v>
      </c>
      <c r="DC7" s="114">
        <v>19.799294117647058</v>
      </c>
      <c r="DD7" s="114">
        <v>20.794393939393942</v>
      </c>
      <c r="DE7" s="114">
        <v>8.7029991047448529</v>
      </c>
      <c r="DF7" s="114">
        <v>21.78074074074074</v>
      </c>
      <c r="DG7" s="114">
        <v>12.586216839677048</v>
      </c>
    </row>
    <row r="8" spans="1:111">
      <c r="A8" s="114">
        <v>2015</v>
      </c>
      <c r="B8" s="114">
        <v>26.794983729662075</v>
      </c>
      <c r="C8" s="114">
        <v>12.746633654189893</v>
      </c>
      <c r="D8" s="114">
        <v>25.458773527625986</v>
      </c>
      <c r="E8" s="114">
        <v>18.881343652037618</v>
      </c>
      <c r="F8" s="114">
        <v>20.493388198633692</v>
      </c>
      <c r="G8" s="114">
        <v>31.247550677518596</v>
      </c>
      <c r="H8" s="114">
        <v>28.505715123094962</v>
      </c>
      <c r="I8" s="114">
        <v>9.1220388349514554</v>
      </c>
      <c r="J8" s="114">
        <v>15.755870967741934</v>
      </c>
      <c r="K8" s="114">
        <v>26.065673948163237</v>
      </c>
      <c r="L8" s="114">
        <v>26.996214285714284</v>
      </c>
      <c r="M8" s="114">
        <v>24.561163636363634</v>
      </c>
      <c r="N8" s="114">
        <v>33.283476599808978</v>
      </c>
      <c r="O8" s="114">
        <v>22.088665879574968</v>
      </c>
      <c r="P8" s="114">
        <v>19.289573000849654</v>
      </c>
      <c r="Q8" s="114">
        <v>23.978534372961384</v>
      </c>
      <c r="R8" s="114">
        <v>18.827642617449666</v>
      </c>
      <c r="S8" s="114">
        <v>29.182242183451375</v>
      </c>
      <c r="T8" s="114">
        <v>19.063654033041789</v>
      </c>
      <c r="U8" s="114">
        <v>21.399297893681045</v>
      </c>
      <c r="V8" s="114">
        <v>40.766375000000004</v>
      </c>
      <c r="W8" s="114">
        <v>14.913190054782977</v>
      </c>
      <c r="X8" s="114">
        <v>15.797908286403862</v>
      </c>
      <c r="Y8" s="114">
        <v>23.777539341917024</v>
      </c>
      <c r="Z8" s="114">
        <v>28.995128939828085</v>
      </c>
      <c r="AA8" s="114">
        <v>6.671565495207668</v>
      </c>
      <c r="AB8" s="114">
        <v>8.2867612293144202</v>
      </c>
      <c r="AC8" s="114">
        <v>13.349464285714285</v>
      </c>
      <c r="AD8" s="114">
        <v>12.900933333333334</v>
      </c>
      <c r="AE8" s="114">
        <v>7.713840579710145</v>
      </c>
      <c r="AF8" s="114">
        <v>8.0754732510288072</v>
      </c>
      <c r="AG8" s="114">
        <v>7.3108333333333331</v>
      </c>
      <c r="AH8" s="114">
        <v>12.931297709923662</v>
      </c>
      <c r="AI8" s="114">
        <v>11.251951547779273</v>
      </c>
      <c r="AJ8" s="114">
        <v>13.826236559139787</v>
      </c>
      <c r="AK8" s="114">
        <v>14.165454545454546</v>
      </c>
      <c r="AL8" s="114">
        <v>16.349230769230768</v>
      </c>
      <c r="AM8" s="114">
        <v>11.391143911439114</v>
      </c>
      <c r="AN8" s="114">
        <v>12.839696723531006</v>
      </c>
      <c r="AO8" s="114">
        <v>14.442359563738712</v>
      </c>
      <c r="AP8" s="114">
        <v>7.304114215535769</v>
      </c>
      <c r="AQ8" s="114">
        <v>12.459323136999673</v>
      </c>
      <c r="AR8" s="114">
        <v>9.0852821555668513</v>
      </c>
      <c r="AS8" s="114">
        <v>16.700609396500884</v>
      </c>
      <c r="AT8" s="114">
        <v>16.680204487361546</v>
      </c>
      <c r="AU8" s="114">
        <v>11.721710526315789</v>
      </c>
      <c r="AV8" s="114">
        <v>17.451479289940831</v>
      </c>
      <c r="AW8" s="114">
        <v>11.869236209335218</v>
      </c>
      <c r="AX8" s="114">
        <v>20.183832879200725</v>
      </c>
      <c r="AY8" s="114">
        <v>20.36735294117647</v>
      </c>
      <c r="AZ8" s="114">
        <v>15.615085405039741</v>
      </c>
      <c r="BA8" s="114">
        <v>18.459152016546017</v>
      </c>
      <c r="BB8" s="114">
        <v>18.627859325596596</v>
      </c>
      <c r="BC8" s="114">
        <v>14.132533333333335</v>
      </c>
      <c r="BD8" s="114">
        <v>10.855405662169863</v>
      </c>
      <c r="BE8" s="114">
        <v>18.310319767441857</v>
      </c>
      <c r="BF8" s="114">
        <v>18.166178980736408</v>
      </c>
      <c r="BG8" s="114">
        <v>10.042794895736073</v>
      </c>
      <c r="BH8" s="114">
        <v>20.458225667527994</v>
      </c>
      <c r="BI8" s="114">
        <v>23.954999999999998</v>
      </c>
      <c r="BJ8" s="114">
        <v>15.010795730228045</v>
      </c>
      <c r="BK8" s="114">
        <v>23.163921869015702</v>
      </c>
      <c r="BL8" s="114">
        <v>12.940425531914894</v>
      </c>
      <c r="BM8" s="114">
        <v>12.319811320754718</v>
      </c>
      <c r="BN8" s="114">
        <v>22.44052197802198</v>
      </c>
      <c r="BO8" s="114">
        <v>15.622264096245834</v>
      </c>
      <c r="BP8" s="114">
        <v>19.577371256734743</v>
      </c>
      <c r="BQ8" s="114">
        <v>13.872515723270441</v>
      </c>
      <c r="BR8" s="114">
        <v>16.732615384615386</v>
      </c>
      <c r="BS8" s="114">
        <v>26.484020618556698</v>
      </c>
      <c r="BT8" s="114">
        <v>26.089780536466414</v>
      </c>
      <c r="BU8" s="114">
        <v>11.643235294117646</v>
      </c>
      <c r="BV8" s="114">
        <v>14.706666666666667</v>
      </c>
      <c r="BW8" s="114">
        <v>23.508222193448141</v>
      </c>
      <c r="BX8" s="114">
        <v>17.83636071371162</v>
      </c>
      <c r="BY8" s="114">
        <v>17.013750000000002</v>
      </c>
      <c r="BZ8" s="114">
        <v>23.381972428419939</v>
      </c>
      <c r="CA8" s="114">
        <v>9.6502162548422277</v>
      </c>
      <c r="CB8" s="114">
        <v>17.128063536405126</v>
      </c>
      <c r="CC8" s="114">
        <v>9.0124018558172736</v>
      </c>
      <c r="CD8" s="114">
        <v>11.09921706263499</v>
      </c>
      <c r="CE8" s="114">
        <v>10.210793703672858</v>
      </c>
      <c r="CF8" s="114">
        <v>19.267873910127435</v>
      </c>
      <c r="CG8" s="114">
        <v>11.55536</v>
      </c>
      <c r="CH8" s="114">
        <v>8.4238551650692219</v>
      </c>
      <c r="CI8" s="114">
        <v>8.5795364761653943</v>
      </c>
      <c r="CJ8" s="114">
        <v>15.590666291818946</v>
      </c>
      <c r="CK8" s="114">
        <v>15.519774011299434</v>
      </c>
      <c r="CL8" s="114">
        <v>10.35711808565979</v>
      </c>
      <c r="CM8" s="114">
        <v>13.632574543122795</v>
      </c>
      <c r="CN8" s="114">
        <v>15.002750085940185</v>
      </c>
      <c r="CO8" s="114">
        <v>16.030169830169829</v>
      </c>
      <c r="CP8" s="114">
        <v>16.020774315391879</v>
      </c>
      <c r="CQ8" s="114">
        <v>14.247736873868435</v>
      </c>
      <c r="CR8" s="114">
        <v>12.959001782531196</v>
      </c>
      <c r="CS8" s="114">
        <v>18.986283185840708</v>
      </c>
      <c r="CT8" s="114">
        <v>7.0267271905371818</v>
      </c>
      <c r="CU8" s="114">
        <v>7.6731228712317625</v>
      </c>
      <c r="CV8" s="114">
        <v>15.267750451577045</v>
      </c>
      <c r="CW8" s="114">
        <v>4.6538653366583542</v>
      </c>
      <c r="CX8" s="114">
        <v>5.1194690265486722</v>
      </c>
      <c r="CY8" s="114">
        <v>5.351721094439541</v>
      </c>
      <c r="CZ8" s="114">
        <v>13.122222222222222</v>
      </c>
      <c r="DA8" s="114">
        <v>5.5311880433124907</v>
      </c>
      <c r="DB8" s="114">
        <v>8.3657190635451499</v>
      </c>
      <c r="DC8" s="114">
        <v>13.619280133928571</v>
      </c>
      <c r="DD8" s="114">
        <v>24.127575757575759</v>
      </c>
      <c r="DE8" s="114">
        <v>7.0767722473604833</v>
      </c>
      <c r="DF8" s="114">
        <v>23.996941176470592</v>
      </c>
      <c r="DG8" s="114">
        <v>14.809400230680506</v>
      </c>
    </row>
    <row r="9" spans="1:111">
      <c r="A9" s="114">
        <v>2016</v>
      </c>
      <c r="B9" s="114">
        <v>29.809942428035043</v>
      </c>
      <c r="C9" s="114">
        <v>13.427415707103995</v>
      </c>
      <c r="D9" s="114">
        <v>27.510271084337347</v>
      </c>
      <c r="E9" s="114">
        <v>20.259415348070956</v>
      </c>
      <c r="F9" s="114">
        <v>21.655013975571464</v>
      </c>
      <c r="G9" s="114">
        <v>33.207099567099569</v>
      </c>
      <c r="H9" s="114">
        <v>29.908774696224842</v>
      </c>
      <c r="I9" s="114">
        <v>9.7164018691588812</v>
      </c>
      <c r="J9" s="114">
        <v>15.291148459383756</v>
      </c>
      <c r="K9" s="114">
        <v>27.460955986748701</v>
      </c>
      <c r="L9" s="114">
        <v>28.227779269602578</v>
      </c>
      <c r="M9" s="114">
        <v>26.578679109834887</v>
      </c>
      <c r="N9" s="114">
        <v>33.870767888307157</v>
      </c>
      <c r="O9" s="114">
        <v>24.155741515574153</v>
      </c>
      <c r="P9" s="114">
        <v>20.33603014518453</v>
      </c>
      <c r="Q9" s="114">
        <v>25.349780801209373</v>
      </c>
      <c r="R9" s="114">
        <v>20.813758389261743</v>
      </c>
      <c r="S9" s="114">
        <v>31.330529857022704</v>
      </c>
      <c r="T9" s="114">
        <v>20.348679245283019</v>
      </c>
      <c r="U9" s="114">
        <v>22.468759195684157</v>
      </c>
      <c r="V9" s="114">
        <v>36.087959183673469</v>
      </c>
      <c r="W9" s="114">
        <v>16.316409537166901</v>
      </c>
      <c r="X9" s="114">
        <v>17.656685678073512</v>
      </c>
      <c r="Y9" s="114">
        <v>26.069599427753932</v>
      </c>
      <c r="Z9" s="114">
        <v>31.4861581920904</v>
      </c>
      <c r="AA9" s="114">
        <v>7.3182391304347822</v>
      </c>
      <c r="AB9" s="114">
        <v>8.6557511737089197</v>
      </c>
      <c r="AC9" s="114">
        <v>13.495019280205657</v>
      </c>
      <c r="AD9" s="114">
        <v>13.818101265822786</v>
      </c>
      <c r="AE9" s="114">
        <v>8.177999999999999</v>
      </c>
      <c r="AF9" s="114">
        <v>8.8829374697043146</v>
      </c>
      <c r="AG9" s="114">
        <v>7.6794440911981106</v>
      </c>
      <c r="AH9" s="114">
        <v>14.029880478087648</v>
      </c>
      <c r="AI9" s="114">
        <v>12.05748031496063</v>
      </c>
      <c r="AJ9" s="114">
        <v>14.84178947368421</v>
      </c>
      <c r="AK9" s="114">
        <v>14.956627906976744</v>
      </c>
      <c r="AL9" s="114">
        <v>16.913636363636364</v>
      </c>
      <c r="AM9" s="114">
        <v>11.169576979832762</v>
      </c>
      <c r="AN9" s="114">
        <v>14.023287300297861</v>
      </c>
      <c r="AO9" s="114">
        <v>14.901179612730914</v>
      </c>
      <c r="AP9" s="114">
        <v>7.7179297048791327</v>
      </c>
      <c r="AQ9" s="114">
        <v>13.285156003781911</v>
      </c>
      <c r="AR9" s="114">
        <v>9.2883720930232556</v>
      </c>
      <c r="AS9" s="114">
        <v>18.573619028897191</v>
      </c>
      <c r="AT9" s="114">
        <v>18.086182669789224</v>
      </c>
      <c r="AU9" s="114">
        <v>12.397501274859767</v>
      </c>
      <c r="AV9" s="114">
        <v>17.012820512820515</v>
      </c>
      <c r="AW9" s="114">
        <v>11.274954846478025</v>
      </c>
      <c r="AX9" s="114">
        <v>21.497076023391813</v>
      </c>
      <c r="AY9" s="114">
        <v>21.51257142857143</v>
      </c>
      <c r="AZ9" s="114">
        <v>16.546256239600666</v>
      </c>
      <c r="BA9" s="114">
        <v>20.321630658436213</v>
      </c>
      <c r="BB9" s="114">
        <v>19.675193388091049</v>
      </c>
      <c r="BC9" s="114">
        <v>14.272221519787582</v>
      </c>
      <c r="BD9" s="114">
        <v>11.723928671459248</v>
      </c>
      <c r="BE9" s="114">
        <v>19.786444324905862</v>
      </c>
      <c r="BF9" s="114">
        <v>19.160511947396227</v>
      </c>
      <c r="BG9" s="114">
        <v>10.879037267080744</v>
      </c>
      <c r="BH9" s="114">
        <v>20.602551984877127</v>
      </c>
      <c r="BI9" s="114">
        <v>24.222367682812795</v>
      </c>
      <c r="BJ9" s="114">
        <v>15.597423697342462</v>
      </c>
      <c r="BK9" s="114">
        <v>25.485829184220602</v>
      </c>
      <c r="BL9" s="114">
        <v>14.036322188449848</v>
      </c>
      <c r="BM9" s="114">
        <v>13.427169811320754</v>
      </c>
      <c r="BN9" s="114">
        <v>23.962559999999996</v>
      </c>
      <c r="BO9" s="114">
        <v>16.11428370490189</v>
      </c>
      <c r="BP9" s="114">
        <v>21.437906046976508</v>
      </c>
      <c r="BQ9" s="114">
        <v>15.333144654088052</v>
      </c>
      <c r="BR9" s="114">
        <v>16.714583333333334</v>
      </c>
      <c r="BS9" s="114">
        <v>27.5504</v>
      </c>
      <c r="BT9" s="114">
        <v>27.637673368455001</v>
      </c>
      <c r="BU9" s="114">
        <v>12.845882352941176</v>
      </c>
      <c r="BV9" s="114">
        <v>16.0419185282523</v>
      </c>
      <c r="BW9" s="114">
        <v>25.651096774193547</v>
      </c>
      <c r="BX9" s="114">
        <v>19.356143079315707</v>
      </c>
      <c r="BY9" s="114">
        <v>18.55859375</v>
      </c>
      <c r="BZ9" s="114">
        <v>23.937751004016064</v>
      </c>
      <c r="CA9" s="114">
        <v>10.114714287829655</v>
      </c>
      <c r="CB9" s="114">
        <v>14.199935504675912</v>
      </c>
      <c r="CC9" s="114">
        <v>9.1909106558788078</v>
      </c>
      <c r="CD9" s="114">
        <v>11.497631578947368</v>
      </c>
      <c r="CE9" s="114">
        <v>9.9246312684365776</v>
      </c>
      <c r="CF9" s="114">
        <v>20.952330226364847</v>
      </c>
      <c r="CG9" s="114">
        <v>12.092235801581598</v>
      </c>
      <c r="CH9" s="114">
        <v>8.6923076923076916</v>
      </c>
      <c r="CI9" s="114">
        <v>9.2827848101265804</v>
      </c>
      <c r="CJ9" s="114">
        <v>15.838976377952752</v>
      </c>
      <c r="CK9" s="114">
        <v>16.043828382838281</v>
      </c>
      <c r="CL9" s="114">
        <v>11.056774729842063</v>
      </c>
      <c r="CM9" s="114">
        <v>14.602133668026356</v>
      </c>
      <c r="CN9" s="114">
        <v>15.537857067006478</v>
      </c>
      <c r="CO9" s="114">
        <v>16.953992395437261</v>
      </c>
      <c r="CP9" s="114">
        <v>17.464998044583499</v>
      </c>
      <c r="CQ9" s="114">
        <v>15.841420118343198</v>
      </c>
      <c r="CR9" s="114">
        <v>9.1462264150943398</v>
      </c>
      <c r="CS9" s="114">
        <v>19.988008130081298</v>
      </c>
      <c r="CT9" s="114">
        <v>7.3888145919239197</v>
      </c>
      <c r="CU9" s="114">
        <v>6.6276717013394135</v>
      </c>
      <c r="CV9" s="114">
        <v>15.717698878804056</v>
      </c>
      <c r="CW9" s="114">
        <v>5.0367366412213732</v>
      </c>
      <c r="CX9" s="114">
        <v>5.119661806574066</v>
      </c>
      <c r="CY9" s="114">
        <v>5.4039462272333054</v>
      </c>
      <c r="CZ9" s="114">
        <v>14.35962962962963</v>
      </c>
      <c r="DA9" s="114">
        <v>5.3355100856189228</v>
      </c>
      <c r="DB9" s="114">
        <v>9.2921739130434791</v>
      </c>
      <c r="DC9" s="114">
        <v>15.107448275862069</v>
      </c>
      <c r="DD9" s="114">
        <v>18.169775749156578</v>
      </c>
      <c r="DE9" s="114">
        <v>7.9785693171741068</v>
      </c>
      <c r="DF9" s="114">
        <v>27.587441860465116</v>
      </c>
      <c r="DG9" s="114">
        <v>16.090812250332892</v>
      </c>
    </row>
    <row r="10" spans="1:111">
      <c r="A10" s="114">
        <v>2017</v>
      </c>
      <c r="B10" s="114">
        <v>32.855299123904878</v>
      </c>
      <c r="C10" s="114">
        <v>14.37707038362529</v>
      </c>
      <c r="D10" s="114">
        <v>30.661958513090237</v>
      </c>
      <c r="E10" s="114">
        <v>22.66188679245283</v>
      </c>
      <c r="F10" s="114">
        <v>24.323595843999399</v>
      </c>
      <c r="G10" s="114">
        <v>36.146997885835091</v>
      </c>
      <c r="H10" s="114">
        <v>32.553799149840593</v>
      </c>
      <c r="I10" s="114">
        <v>10.434484304932734</v>
      </c>
      <c r="J10" s="114">
        <v>16.159135135135134</v>
      </c>
      <c r="K10" s="114">
        <v>29.467216642754668</v>
      </c>
      <c r="L10" s="114">
        <v>29.298481058988589</v>
      </c>
      <c r="M10" s="114">
        <v>27.373885350318471</v>
      </c>
      <c r="N10" s="114">
        <v>36.785303776683094</v>
      </c>
      <c r="O10" s="114">
        <v>25.821792873051226</v>
      </c>
      <c r="P10" s="114">
        <v>20.796305068687822</v>
      </c>
      <c r="Q10" s="114">
        <v>27.602101363281136</v>
      </c>
      <c r="R10" s="114">
        <v>20.680212014134277</v>
      </c>
      <c r="S10" s="114">
        <v>29.239358038297286</v>
      </c>
      <c r="T10" s="114">
        <v>20.025682593856658</v>
      </c>
      <c r="U10" s="114">
        <v>21.75060284004644</v>
      </c>
      <c r="V10" s="114">
        <v>35.605769230769234</v>
      </c>
      <c r="W10" s="114">
        <v>17.022854796770222</v>
      </c>
      <c r="X10" s="114">
        <v>16.84548150460434</v>
      </c>
      <c r="Y10" s="114">
        <v>29.167858407079645</v>
      </c>
      <c r="Z10" s="114">
        <v>30.302105263157895</v>
      </c>
      <c r="AA10" s="114">
        <v>8.2540780911062903</v>
      </c>
      <c r="AB10" s="114">
        <v>9.8262111517367465</v>
      </c>
      <c r="AC10" s="114">
        <v>13.628695652173914</v>
      </c>
      <c r="AD10" s="114">
        <v>14.676224031101931</v>
      </c>
      <c r="AE10" s="114">
        <v>9.1519047619047615</v>
      </c>
      <c r="AF10" s="114">
        <v>9.6958461538461549</v>
      </c>
      <c r="AG10" s="114">
        <v>8.9862187769164521</v>
      </c>
      <c r="AH10" s="114">
        <v>15.845410628019323</v>
      </c>
      <c r="AI10" s="114">
        <v>12.56349614395887</v>
      </c>
      <c r="AJ10" s="114">
        <v>16.580918367346936</v>
      </c>
      <c r="AK10" s="114">
        <v>16.191942857142859</v>
      </c>
      <c r="AL10" s="114">
        <v>18.057534246575344</v>
      </c>
      <c r="AM10" s="114">
        <v>13.194294146581408</v>
      </c>
      <c r="AN10" s="114">
        <v>14.670744680851064</v>
      </c>
      <c r="AO10" s="114">
        <v>16.447774158523348</v>
      </c>
      <c r="AP10" s="114">
        <v>7.9560534252477391</v>
      </c>
      <c r="AQ10" s="114">
        <v>14.436700390332916</v>
      </c>
      <c r="AR10" s="114">
        <v>9.5675713019014541</v>
      </c>
      <c r="AS10" s="114">
        <v>16.274981054632271</v>
      </c>
      <c r="AT10" s="114">
        <v>17.924249665588718</v>
      </c>
      <c r="AU10" s="114">
        <v>12.485464017145164</v>
      </c>
      <c r="AV10" s="114">
        <v>18.511824691710789</v>
      </c>
      <c r="AW10" s="114">
        <v>12.936663438863169</v>
      </c>
      <c r="AX10" s="114">
        <v>24.00334023694953</v>
      </c>
      <c r="AY10" s="114">
        <v>24.593113477050458</v>
      </c>
      <c r="AZ10" s="114">
        <v>11.636298454122461</v>
      </c>
      <c r="BA10" s="114">
        <v>22.753669536247738</v>
      </c>
      <c r="BB10" s="114">
        <v>20.70041871646686</v>
      </c>
      <c r="BC10" s="114">
        <v>15.760386952747117</v>
      </c>
      <c r="BD10" s="114">
        <v>13.050324090745409</v>
      </c>
      <c r="BE10" s="114">
        <v>20.198127649552518</v>
      </c>
      <c r="BF10" s="114">
        <v>18.818813329154914</v>
      </c>
      <c r="BG10" s="114">
        <v>12.453446940356313</v>
      </c>
      <c r="BH10" s="114">
        <v>22.705103969754258</v>
      </c>
      <c r="BI10" s="114">
        <v>26.515229357798162</v>
      </c>
      <c r="BJ10" s="114">
        <v>17.276888387824126</v>
      </c>
      <c r="BK10" s="114">
        <v>28.811374952125625</v>
      </c>
      <c r="BL10" s="114">
        <v>15.292364170337738</v>
      </c>
      <c r="BM10" s="114">
        <v>14.035592917188339</v>
      </c>
      <c r="BN10" s="114">
        <v>23.180608899297422</v>
      </c>
      <c r="BO10" s="114">
        <v>16.10773556439446</v>
      </c>
      <c r="BP10" s="114">
        <v>23.516991504247873</v>
      </c>
      <c r="BQ10" s="114">
        <v>18.91313868613139</v>
      </c>
      <c r="BR10" s="114">
        <v>18.329315068493152</v>
      </c>
      <c r="BS10" s="114">
        <v>26.816000000000003</v>
      </c>
      <c r="BT10" s="114">
        <v>27.751180311401306</v>
      </c>
      <c r="BU10" s="114">
        <v>14.453834586466165</v>
      </c>
      <c r="BV10" s="114">
        <v>17.396075949367088</v>
      </c>
      <c r="BW10" s="114">
        <v>25.34616368286445</v>
      </c>
      <c r="BX10" s="114">
        <v>20.670402908209635</v>
      </c>
      <c r="BY10" s="114">
        <v>18.991875</v>
      </c>
      <c r="BZ10" s="114">
        <v>25.28132530120482</v>
      </c>
      <c r="CA10" s="114">
        <v>10.299699948703175</v>
      </c>
      <c r="CB10" s="114">
        <v>15.879981030024503</v>
      </c>
      <c r="CC10" s="114">
        <v>9.909968380762189</v>
      </c>
      <c r="CD10" s="114">
        <v>12.227104827410521</v>
      </c>
      <c r="CE10" s="114">
        <v>9.9182479854432035</v>
      </c>
      <c r="CF10" s="114">
        <v>19.484657566211645</v>
      </c>
      <c r="CG10" s="114">
        <v>12.828317281968967</v>
      </c>
      <c r="CH10" s="114">
        <v>9.3748393316195369</v>
      </c>
      <c r="CI10" s="114">
        <v>10.866509375388054</v>
      </c>
      <c r="CJ10" s="114">
        <v>15.560000000000002</v>
      </c>
      <c r="CK10" s="114">
        <v>17.563025210084035</v>
      </c>
      <c r="CL10" s="114">
        <v>11.39187969924812</v>
      </c>
      <c r="CM10" s="114">
        <v>16.632659361012504</v>
      </c>
      <c r="CN10" s="114">
        <v>16.065780471117193</v>
      </c>
      <c r="CO10" s="114">
        <v>14.985094451003542</v>
      </c>
      <c r="CP10" s="114">
        <v>12.73919094451661</v>
      </c>
      <c r="CQ10" s="114">
        <v>15.87899481016116</v>
      </c>
      <c r="CR10" s="114">
        <v>9.4814285714285713</v>
      </c>
      <c r="CS10" s="114">
        <v>20.994199999999999</v>
      </c>
      <c r="CT10" s="114">
        <v>8.0554746140936508</v>
      </c>
      <c r="CU10" s="114">
        <v>6.7194149542078643</v>
      </c>
      <c r="CV10" s="114">
        <v>16.292634372926347</v>
      </c>
      <c r="CW10" s="114">
        <v>5.3437249283667621</v>
      </c>
      <c r="CX10" s="114">
        <v>5.2114504452026296</v>
      </c>
      <c r="CY10" s="114">
        <v>5.5016427104722787</v>
      </c>
      <c r="CZ10" s="114">
        <v>15.583703703703703</v>
      </c>
      <c r="DA10" s="114">
        <v>5.71964867544978</v>
      </c>
      <c r="DB10" s="114">
        <v>8.7018662952646242</v>
      </c>
      <c r="DC10" s="114">
        <v>16.712413793103451</v>
      </c>
      <c r="DD10" s="114">
        <v>15.507208485844474</v>
      </c>
      <c r="DE10" s="114">
        <v>8.92</v>
      </c>
      <c r="DF10" s="114">
        <v>29.719333333333331</v>
      </c>
      <c r="DG10" s="114">
        <v>16.176498018186059</v>
      </c>
    </row>
    <row r="11" spans="1:111">
      <c r="A11" s="114">
        <v>2018</v>
      </c>
      <c r="B11" s="114">
        <v>29.010163685426665</v>
      </c>
      <c r="C11" s="114">
        <v>15.4047394756481</v>
      </c>
      <c r="D11" s="114">
        <v>32.975458334547788</v>
      </c>
      <c r="E11" s="114">
        <v>22.57220788794692</v>
      </c>
      <c r="F11" s="114">
        <v>25.74316654219567</v>
      </c>
      <c r="G11" s="114">
        <v>38.620756302521016</v>
      </c>
      <c r="H11" s="114">
        <v>34.515023857627995</v>
      </c>
      <c r="I11" s="114">
        <v>10.969192825112108</v>
      </c>
      <c r="J11" s="114">
        <v>17.066052631578948</v>
      </c>
      <c r="K11" s="114">
        <v>29.961463414634149</v>
      </c>
      <c r="L11" s="114">
        <v>30.220741430483613</v>
      </c>
      <c r="M11" s="114">
        <v>26.70581006349423</v>
      </c>
      <c r="N11" s="114">
        <v>37.423100775193795</v>
      </c>
      <c r="O11" s="114">
        <v>25.990664120517717</v>
      </c>
      <c r="P11" s="114">
        <v>21.46165599297812</v>
      </c>
      <c r="Q11" s="114">
        <v>30.345619440730193</v>
      </c>
      <c r="R11" s="114">
        <v>22.501765021870924</v>
      </c>
      <c r="S11" s="114">
        <v>31.977346060769026</v>
      </c>
      <c r="T11" s="114">
        <v>20.886435076972678</v>
      </c>
      <c r="U11" s="114">
        <v>22.370297369097614</v>
      </c>
      <c r="V11" s="114">
        <v>37.410304803246198</v>
      </c>
      <c r="W11" s="114">
        <v>18.683113740252757</v>
      </c>
      <c r="X11" s="114">
        <v>18.107186921653302</v>
      </c>
      <c r="Y11" s="114">
        <v>32.538570117862939</v>
      </c>
      <c r="Z11" s="114">
        <v>33.007868020304571</v>
      </c>
      <c r="AA11" s="114">
        <v>9.6799570815450657</v>
      </c>
      <c r="AB11" s="114">
        <v>10.387308039747065</v>
      </c>
      <c r="AC11" s="114">
        <v>15.025211267605632</v>
      </c>
      <c r="AD11" s="114">
        <v>15.841196777905637</v>
      </c>
      <c r="AE11" s="114">
        <v>10.11255033557047</v>
      </c>
      <c r="AF11" s="114">
        <v>10.348857142857144</v>
      </c>
      <c r="AG11" s="114">
        <v>9.6746100105273225</v>
      </c>
      <c r="AH11" s="114">
        <v>17.607974161933399</v>
      </c>
      <c r="AI11" s="114">
        <v>13.885114503816794</v>
      </c>
      <c r="AJ11" s="114">
        <v>18.3125</v>
      </c>
      <c r="AK11" s="114">
        <v>17.572625698324021</v>
      </c>
      <c r="AL11" s="114">
        <v>19.373770491803278</v>
      </c>
      <c r="AM11" s="114">
        <v>14.416625676340384</v>
      </c>
      <c r="AN11" s="114">
        <v>15.700900900900901</v>
      </c>
      <c r="AO11" s="114">
        <v>16.905314960629923</v>
      </c>
      <c r="AP11" s="114">
        <v>8.827576403695808</v>
      </c>
      <c r="AQ11" s="114">
        <v>12.378775629044581</v>
      </c>
      <c r="AR11" s="114">
        <v>9.7076300843824548</v>
      </c>
      <c r="AS11" s="114">
        <v>18.693053909118078</v>
      </c>
      <c r="AT11" s="114">
        <v>17.203687809886897</v>
      </c>
      <c r="AU11" s="114">
        <v>13.3986812152075</v>
      </c>
      <c r="AV11" s="114">
        <v>16.367895053793578</v>
      </c>
      <c r="AW11" s="114">
        <v>13.898348735225243</v>
      </c>
      <c r="AX11" s="114">
        <v>26.538650836243882</v>
      </c>
      <c r="AY11" s="114">
        <v>22.780267207493644</v>
      </c>
      <c r="AZ11" s="114">
        <v>12.106707030601459</v>
      </c>
      <c r="BA11" s="114">
        <v>23.560497582871811</v>
      </c>
      <c r="BB11" s="114">
        <v>20.01449415535966</v>
      </c>
      <c r="BC11" s="114">
        <v>16.792475728155335</v>
      </c>
      <c r="BD11" s="114">
        <v>14.018520151688861</v>
      </c>
      <c r="BE11" s="114">
        <v>20.804163366896709</v>
      </c>
      <c r="BF11" s="114">
        <v>19.573015075376883</v>
      </c>
      <c r="BG11" s="114">
        <v>14.115414407436099</v>
      </c>
      <c r="BH11" s="114">
        <v>25.442265453404456</v>
      </c>
      <c r="BI11" s="114">
        <v>29.346028880866427</v>
      </c>
      <c r="BJ11" s="114">
        <v>18.754807692307693</v>
      </c>
      <c r="BK11" s="114">
        <v>31.771351972424359</v>
      </c>
      <c r="BL11" s="114">
        <v>16.420449783489314</v>
      </c>
      <c r="BM11" s="114">
        <v>11.29278457931753</v>
      </c>
      <c r="BN11" s="114">
        <v>25.022669789227166</v>
      </c>
      <c r="BO11" s="114">
        <v>16.753424657534246</v>
      </c>
      <c r="BP11" s="114">
        <v>25.453624999999999</v>
      </c>
      <c r="BQ11" s="114">
        <v>19.773868613138685</v>
      </c>
      <c r="BR11" s="114">
        <v>19.062051282051282</v>
      </c>
      <c r="BS11" s="114">
        <v>28.100909090909092</v>
      </c>
      <c r="BT11" s="114">
        <v>29.011523809523808</v>
      </c>
      <c r="BU11" s="114">
        <v>15.762424242424242</v>
      </c>
      <c r="BV11" s="114">
        <v>18.445121951219512</v>
      </c>
      <c r="BW11" s="114">
        <v>27.716329113924054</v>
      </c>
      <c r="BX11" s="114">
        <v>22.5365671641791</v>
      </c>
      <c r="BY11" s="114">
        <v>20.691875</v>
      </c>
      <c r="BZ11" s="114">
        <v>27.226470588235294</v>
      </c>
      <c r="CA11" s="114">
        <v>10.09562910898498</v>
      </c>
      <c r="CB11" s="114">
        <v>17.480119796474806</v>
      </c>
      <c r="CC11" s="114">
        <v>9.9848387096774189</v>
      </c>
      <c r="CD11" s="114">
        <v>13.294016039481802</v>
      </c>
      <c r="CE11" s="114">
        <v>9.5308561623572565</v>
      </c>
      <c r="CF11" s="114">
        <v>19.98487225459435</v>
      </c>
      <c r="CG11" s="114">
        <v>13.439351910225696</v>
      </c>
      <c r="CH11" s="114">
        <v>10.609027237354088</v>
      </c>
      <c r="CI11" s="114">
        <v>12.246247319513937</v>
      </c>
      <c r="CJ11" s="114">
        <v>16.259593944372728</v>
      </c>
      <c r="CK11" s="114">
        <v>19.616242864556305</v>
      </c>
      <c r="CL11" s="114">
        <v>11.438620689655172</v>
      </c>
      <c r="CM11" s="114">
        <v>17.871094934789205</v>
      </c>
      <c r="CN11" s="114">
        <v>13.556324919961284</v>
      </c>
      <c r="CO11" s="114">
        <v>15.702747480325829</v>
      </c>
      <c r="CP11" s="114">
        <v>15.093120638085745</v>
      </c>
      <c r="CQ11" s="114">
        <v>16.283063251437532</v>
      </c>
      <c r="CR11" s="114">
        <v>10.195902048975512</v>
      </c>
      <c r="CS11" s="114">
        <v>17.746399999999998</v>
      </c>
      <c r="CT11" s="114">
        <v>8.476384110103222</v>
      </c>
      <c r="CU11" s="114">
        <v>6.9980594792183757</v>
      </c>
      <c r="CV11" s="114">
        <v>17.006061422413797</v>
      </c>
      <c r="CW11" s="114">
        <v>5.6112105616469012</v>
      </c>
      <c r="CX11" s="114">
        <v>5.2268421897575861</v>
      </c>
      <c r="CY11" s="114">
        <v>5.7622176591375771</v>
      </c>
      <c r="CZ11" s="114">
        <v>16.66888888888889</v>
      </c>
      <c r="DA11" s="114">
        <v>5.9974001094690754</v>
      </c>
      <c r="DB11" s="114">
        <v>9.3508672086720868</v>
      </c>
      <c r="DC11" s="114">
        <v>23.907195571955718</v>
      </c>
      <c r="DD11" s="114">
        <v>15.205006675567422</v>
      </c>
      <c r="DE11" s="114">
        <v>9.4585260115606928</v>
      </c>
      <c r="DF11" s="114">
        <v>30.372553191489363</v>
      </c>
      <c r="DG11" s="114">
        <v>14.862604308169997</v>
      </c>
    </row>
    <row r="12" spans="1:111">
      <c r="A12" s="114">
        <v>2019</v>
      </c>
      <c r="B12" s="114">
        <v>30.739944258189606</v>
      </c>
      <c r="C12" s="114">
        <v>16.698458023986294</v>
      </c>
      <c r="D12" s="114">
        <v>33.800564792669228</v>
      </c>
      <c r="E12" s="114">
        <v>22.918544501133788</v>
      </c>
      <c r="F12" s="114">
        <v>26.548873007146785</v>
      </c>
      <c r="G12" s="114">
        <v>39.830753138075309</v>
      </c>
      <c r="H12" s="114">
        <v>37.220675035331276</v>
      </c>
      <c r="I12" s="114">
        <v>12.451076233183857</v>
      </c>
      <c r="J12" s="114">
        <v>17.6010101010101</v>
      </c>
      <c r="K12" s="114">
        <v>30.50636254501801</v>
      </c>
      <c r="L12" s="114">
        <v>31.074032654887052</v>
      </c>
      <c r="M12" s="114">
        <v>27.568109528419303</v>
      </c>
      <c r="N12" s="114">
        <v>33.852167832167837</v>
      </c>
      <c r="O12" s="114">
        <v>27.702076677316292</v>
      </c>
      <c r="P12" s="114">
        <v>23.204746630478365</v>
      </c>
      <c r="Q12" s="114">
        <v>32.872544321993288</v>
      </c>
      <c r="R12" s="114">
        <v>24.07995075361886</v>
      </c>
      <c r="S12" s="114">
        <v>33.830186247341629</v>
      </c>
      <c r="T12" s="114">
        <v>23.880383539752298</v>
      </c>
      <c r="U12" s="114">
        <v>22.996698444141803</v>
      </c>
      <c r="V12" s="114">
        <v>40.871203703703706</v>
      </c>
      <c r="W12" s="114">
        <v>19.137709137709138</v>
      </c>
      <c r="X12" s="114">
        <v>18.344063482557264</v>
      </c>
      <c r="Y12" s="114">
        <v>33.929860139860139</v>
      </c>
      <c r="Z12" s="114">
        <v>33.106541606541612</v>
      </c>
      <c r="AA12" s="114">
        <v>13.056316337148804</v>
      </c>
      <c r="AB12" s="114">
        <v>11.232901206973626</v>
      </c>
      <c r="AC12" s="114">
        <v>20.983472222222222</v>
      </c>
      <c r="AD12" s="114">
        <v>18.858608385370204</v>
      </c>
      <c r="AE12" s="114">
        <v>12.07185430463576</v>
      </c>
      <c r="AF12" s="114">
        <v>16.29108143637999</v>
      </c>
      <c r="AG12" s="114">
        <v>10.971866767030487</v>
      </c>
      <c r="AH12" s="114">
        <v>28.809358752166379</v>
      </c>
      <c r="AI12" s="114">
        <v>17.648427672955975</v>
      </c>
      <c r="AJ12" s="114">
        <v>20.168799999999997</v>
      </c>
      <c r="AK12" s="114">
        <v>18.970983606557375</v>
      </c>
      <c r="AL12" s="114">
        <v>22.405396825396824</v>
      </c>
      <c r="AM12" s="114">
        <v>11.158878504672899</v>
      </c>
      <c r="AN12" s="114">
        <v>18.442416769420472</v>
      </c>
      <c r="AO12" s="114">
        <v>16.713822393822394</v>
      </c>
      <c r="AP12" s="114">
        <v>10.650330939304322</v>
      </c>
      <c r="AQ12" s="114">
        <v>15.135641746562825</v>
      </c>
      <c r="AR12" s="114">
        <v>8.5622821782178224</v>
      </c>
      <c r="AS12" s="114">
        <v>16.550937019969279</v>
      </c>
      <c r="AT12" s="114">
        <v>18.830936043500778</v>
      </c>
      <c r="AU12" s="114">
        <v>11.083520731707317</v>
      </c>
      <c r="AV12" s="114">
        <v>17.693768671780379</v>
      </c>
      <c r="AW12" s="114">
        <v>16.26511366619415</v>
      </c>
      <c r="AX12" s="114">
        <v>31.288714046822744</v>
      </c>
      <c r="AY12" s="114">
        <v>27.078475651189134</v>
      </c>
      <c r="AZ12" s="114">
        <v>12.724427968182267</v>
      </c>
      <c r="BA12" s="114">
        <v>27.36964071856287</v>
      </c>
      <c r="BB12" s="114">
        <v>19.503224665402961</v>
      </c>
      <c r="BC12" s="114">
        <v>19.472865373025673</v>
      </c>
      <c r="BD12" s="114">
        <v>16.024920928822741</v>
      </c>
      <c r="BE12" s="114">
        <v>22.582604216219973</v>
      </c>
      <c r="BF12" s="114">
        <v>21.182465179778738</v>
      </c>
      <c r="BG12" s="114">
        <v>28.733531015606712</v>
      </c>
      <c r="BH12" s="114">
        <v>27.258451924530519</v>
      </c>
      <c r="BI12" s="114">
        <v>35.308138230651004</v>
      </c>
      <c r="BJ12" s="114">
        <v>22.17851649655012</v>
      </c>
      <c r="BK12" s="114">
        <v>32.455086726009299</v>
      </c>
      <c r="BL12" s="114">
        <v>19.044052786529242</v>
      </c>
      <c r="BM12" s="114">
        <v>12.52970838019549</v>
      </c>
      <c r="BN12" s="114">
        <v>23.170516528925617</v>
      </c>
      <c r="BO12" s="114">
        <v>17.951161290322581</v>
      </c>
      <c r="BP12" s="114">
        <v>26.408750000000005</v>
      </c>
      <c r="BQ12" s="114">
        <v>21.843795620437955</v>
      </c>
      <c r="BR12" s="114">
        <v>23.091798717948716</v>
      </c>
      <c r="BS12" s="114">
        <v>29.822719298245612</v>
      </c>
      <c r="BT12" s="114">
        <v>30.747238095238096</v>
      </c>
      <c r="BU12" s="114">
        <v>12.375310256410256</v>
      </c>
      <c r="BV12" s="114">
        <v>17.381571264367814</v>
      </c>
      <c r="BW12" s="114">
        <v>27.523287341772154</v>
      </c>
      <c r="BX12" s="114">
        <v>24.507841176470585</v>
      </c>
      <c r="BY12" s="114">
        <v>21.41730153846154</v>
      </c>
      <c r="BZ12" s="114">
        <v>24.435598333333335</v>
      </c>
      <c r="CA12" s="114">
        <v>10.521113098105463</v>
      </c>
      <c r="CB12" s="114">
        <v>18.610375113207944</v>
      </c>
      <c r="CC12" s="114">
        <v>10.212031249999999</v>
      </c>
      <c r="CD12" s="114">
        <v>13.38905812111612</v>
      </c>
      <c r="CE12" s="114">
        <v>10.031337209302325</v>
      </c>
      <c r="CF12" s="114">
        <v>21.363099075865033</v>
      </c>
      <c r="CG12" s="114">
        <v>13.782485701986348</v>
      </c>
      <c r="CH12" s="114">
        <v>11.302256809338523</v>
      </c>
      <c r="CI12" s="114">
        <v>12.862535277516461</v>
      </c>
      <c r="CJ12" s="114">
        <v>15.115729963418691</v>
      </c>
      <c r="CK12" s="114">
        <v>19.284382582045712</v>
      </c>
      <c r="CL12" s="114">
        <v>11.307450980392156</v>
      </c>
      <c r="CM12" s="114">
        <v>17.820558792768562</v>
      </c>
      <c r="CN12" s="114">
        <v>12.684921623926019</v>
      </c>
      <c r="CO12" s="114">
        <v>18.233868477925284</v>
      </c>
      <c r="CP12" s="114">
        <v>13.453605560382277</v>
      </c>
      <c r="CQ12" s="114">
        <v>16.104043392504931</v>
      </c>
      <c r="CR12" s="114">
        <v>11.204339963833634</v>
      </c>
      <c r="CS12" s="114">
        <v>17.68686274509804</v>
      </c>
      <c r="CT12" s="114">
        <v>10.921833424457809</v>
      </c>
      <c r="CU12" s="114">
        <v>8.5346101709738083</v>
      </c>
      <c r="CV12" s="114">
        <v>22.127118644067796</v>
      </c>
      <c r="CW12" s="114">
        <v>6.9305145853818413</v>
      </c>
      <c r="CX12" s="114">
        <v>6.825281926241999</v>
      </c>
      <c r="CY12" s="114">
        <v>7.9306056959486559</v>
      </c>
      <c r="CZ12" s="114">
        <v>8.6127659574468076</v>
      </c>
      <c r="DA12" s="114">
        <v>7.6724043715846992</v>
      </c>
      <c r="DB12" s="114">
        <v>10.184363143631435</v>
      </c>
      <c r="DC12" s="114">
        <v>23.213284132841324</v>
      </c>
      <c r="DD12" s="114">
        <v>17.387196496425581</v>
      </c>
      <c r="DE12" s="114">
        <v>10.6365329512894</v>
      </c>
      <c r="DF12" s="114">
        <v>33.337142857142858</v>
      </c>
      <c r="DG12" s="114">
        <v>17.510736764161418</v>
      </c>
    </row>
    <row r="13" spans="1:111">
      <c r="A13" s="114">
        <v>2020</v>
      </c>
      <c r="B13" s="114">
        <v>31.180684250918937</v>
      </c>
      <c r="C13" s="114">
        <v>16.724040632054177</v>
      </c>
      <c r="D13" s="114">
        <v>35.023258475182374</v>
      </c>
      <c r="E13" s="114">
        <v>22.790658934990542</v>
      </c>
      <c r="F13" s="114">
        <v>27.556060442136392</v>
      </c>
      <c r="G13" s="114">
        <v>41.497623897968424</v>
      </c>
      <c r="H13" s="114">
        <v>33.107309134840435</v>
      </c>
      <c r="I13" s="114">
        <v>12.963991031390133</v>
      </c>
      <c r="J13" s="114">
        <v>17.383028846153845</v>
      </c>
      <c r="K13" s="114">
        <v>31.259148459222619</v>
      </c>
      <c r="L13" s="114">
        <v>30.891761915523276</v>
      </c>
      <c r="M13" s="114">
        <v>28.146777794084151</v>
      </c>
      <c r="N13" s="114">
        <v>32.695427824951011</v>
      </c>
      <c r="O13" s="114">
        <v>28.008209041665353</v>
      </c>
      <c r="P13" s="114">
        <v>23.68729172295776</v>
      </c>
      <c r="Q13" s="114">
        <v>31.942202344721728</v>
      </c>
      <c r="R13" s="114">
        <v>24.326675608076268</v>
      </c>
      <c r="S13" s="114">
        <v>34.047664201276945</v>
      </c>
      <c r="T13" s="114">
        <v>24.220604526032602</v>
      </c>
      <c r="U13" s="114">
        <v>22.739607503834506</v>
      </c>
      <c r="V13" s="114">
        <v>41.186594202898547</v>
      </c>
      <c r="W13" s="114">
        <v>19.49344758064516</v>
      </c>
      <c r="X13" s="114">
        <v>19.888775062198157</v>
      </c>
      <c r="Y13" s="114">
        <v>32.994620442319189</v>
      </c>
      <c r="Z13" s="114">
        <v>32.912844036697244</v>
      </c>
      <c r="AA13" s="114">
        <v>13.311223880597016</v>
      </c>
      <c r="AB13" s="114">
        <v>11.568326094219845</v>
      </c>
      <c r="AC13" s="114">
        <v>20.941486486486486</v>
      </c>
      <c r="AD13" s="114">
        <v>19.111613045394449</v>
      </c>
      <c r="AE13" s="114">
        <v>11.945882352941176</v>
      </c>
      <c r="AF13" s="114">
        <v>15.813892529488859</v>
      </c>
      <c r="AG13" s="114">
        <v>9.7332192896709007</v>
      </c>
      <c r="AH13" s="114">
        <v>26.590790867931798</v>
      </c>
      <c r="AI13" s="114">
        <v>17.77391304347826</v>
      </c>
      <c r="AJ13" s="114">
        <v>20.467745098039217</v>
      </c>
      <c r="AK13" s="114">
        <v>14.423534136546184</v>
      </c>
      <c r="AL13" s="114">
        <v>22.243384615384617</v>
      </c>
      <c r="AM13" s="114">
        <v>11.648303000491884</v>
      </c>
      <c r="AN13" s="114">
        <v>18.836389961389962</v>
      </c>
      <c r="AO13" s="114">
        <v>14.370258064516129</v>
      </c>
      <c r="AP13" s="114">
        <v>11.029291649063513</v>
      </c>
      <c r="AQ13" s="114">
        <v>15.054475165291514</v>
      </c>
      <c r="AR13" s="114">
        <v>8.802634653465347</v>
      </c>
      <c r="AS13" s="114">
        <v>17.038264208909371</v>
      </c>
      <c r="AT13" s="114">
        <v>19.020782443953266</v>
      </c>
      <c r="AU13" s="114">
        <v>11.233240963855422</v>
      </c>
      <c r="AV13" s="114">
        <v>16.218556903317872</v>
      </c>
      <c r="AW13" s="114">
        <v>15.955740603546204</v>
      </c>
      <c r="AX13" s="114">
        <v>29.933735872426073</v>
      </c>
      <c r="AY13" s="114">
        <v>27.901454751131222</v>
      </c>
      <c r="AZ13" s="114">
        <v>16.749440933398152</v>
      </c>
      <c r="BA13" s="114">
        <v>22.546511717993411</v>
      </c>
      <c r="BB13" s="114">
        <v>17.188688411609856</v>
      </c>
      <c r="BC13" s="114">
        <v>17.859166471552328</v>
      </c>
      <c r="BD13" s="114">
        <v>14.802780638516992</v>
      </c>
      <c r="BE13" s="114">
        <v>20.99596841000718</v>
      </c>
      <c r="BF13" s="114">
        <v>19.849320388349515</v>
      </c>
      <c r="BG13" s="114">
        <v>25.042288557213929</v>
      </c>
      <c r="BH13" s="114">
        <v>24.726385809312635</v>
      </c>
      <c r="BI13" s="114">
        <v>32.750619469026546</v>
      </c>
      <c r="BJ13" s="114">
        <v>19.943999167273866</v>
      </c>
      <c r="BK13" s="114">
        <v>52.430648092065411</v>
      </c>
      <c r="BL13" s="114">
        <v>17.159096875820424</v>
      </c>
      <c r="BM13" s="114">
        <v>11.56946658491723</v>
      </c>
      <c r="BN13" s="114">
        <v>19.024448051948053</v>
      </c>
      <c r="BO13" s="114">
        <v>18.278137625857756</v>
      </c>
      <c r="BP13" s="114">
        <v>24.029954681109757</v>
      </c>
      <c r="BQ13" s="114">
        <v>21.446293706293705</v>
      </c>
      <c r="BR13" s="114">
        <v>23.731153846153848</v>
      </c>
      <c r="BS13" s="114">
        <v>30.457860337117307</v>
      </c>
      <c r="BT13" s="114">
        <v>30.627564341663561</v>
      </c>
      <c r="BU13" s="114">
        <v>12.20185137567498</v>
      </c>
      <c r="BV13" s="114">
        <v>16.946728558797524</v>
      </c>
      <c r="BW13" s="114">
        <v>27.794113963681902</v>
      </c>
      <c r="BX13" s="114">
        <v>24.790219907407405</v>
      </c>
      <c r="BY13" s="114">
        <v>21.549618320610687</v>
      </c>
      <c r="BZ13" s="114">
        <v>27.670841121495329</v>
      </c>
      <c r="CA13" s="114">
        <v>10.847516303549416</v>
      </c>
      <c r="CB13" s="114">
        <v>17.283056328803013</v>
      </c>
      <c r="CC13" s="114">
        <v>9.4757692307692309</v>
      </c>
      <c r="CD13" s="114">
        <v>11.408188132082369</v>
      </c>
      <c r="CE13" s="114">
        <v>10.861218373580774</v>
      </c>
      <c r="CF13" s="114">
        <v>22.954659949622165</v>
      </c>
      <c r="CG13" s="114">
        <v>14.28672872657835</v>
      </c>
      <c r="CH13" s="114">
        <v>11.844799036579857</v>
      </c>
      <c r="CI13" s="114">
        <v>12.764840443783598</v>
      </c>
      <c r="CJ13" s="114">
        <v>13.257159964075443</v>
      </c>
      <c r="CK13" s="114">
        <v>20.177766649974963</v>
      </c>
      <c r="CL13" s="114">
        <v>11.550162013958126</v>
      </c>
      <c r="CM13" s="114">
        <v>18.062527585699574</v>
      </c>
      <c r="CN13" s="114">
        <v>12.6230975828111</v>
      </c>
      <c r="CO13" s="114">
        <v>18.670631290027448</v>
      </c>
      <c r="CP13" s="114">
        <v>12.367999999999999</v>
      </c>
      <c r="CQ13" s="114">
        <v>16.317014638828894</v>
      </c>
      <c r="CR13" s="114">
        <v>11.09309262166405</v>
      </c>
      <c r="CS13" s="114">
        <v>17.485333333333333</v>
      </c>
      <c r="CT13" s="114">
        <v>10.829395028706749</v>
      </c>
      <c r="CU13" s="114">
        <v>9.0794347826086952</v>
      </c>
      <c r="CV13" s="114">
        <v>23.498525469168904</v>
      </c>
      <c r="CW13" s="114">
        <v>7.4022488596584273</v>
      </c>
      <c r="CX13" s="114">
        <v>7.4132544737640291</v>
      </c>
      <c r="CY13" s="114">
        <v>7.9421052631578961</v>
      </c>
      <c r="CZ13" s="114">
        <v>9.3222450552273308</v>
      </c>
      <c r="DA13" s="114">
        <v>7.6779526517656391</v>
      </c>
      <c r="DB13" s="114">
        <v>10.824986449864499</v>
      </c>
      <c r="DC13" s="114">
        <v>24.184686346863465</v>
      </c>
      <c r="DD13" s="114">
        <v>19.024823372159631</v>
      </c>
      <c r="DE13" s="114">
        <v>10.854084507042254</v>
      </c>
      <c r="DF13" s="114">
        <v>33.282745098039214</v>
      </c>
      <c r="DG13" s="114">
        <v>18.641191709844563</v>
      </c>
    </row>
    <row r="14" spans="1:111">
      <c r="A14" s="114">
        <v>2021</v>
      </c>
      <c r="B14" s="114">
        <v>34.714074074074077</v>
      </c>
      <c r="C14" s="114">
        <v>18.486421430874834</v>
      </c>
      <c r="D14" s="114">
        <v>38.941501754385968</v>
      </c>
      <c r="E14" s="114">
        <v>25.459535975693967</v>
      </c>
      <c r="F14" s="114">
        <v>31.023553066207096</v>
      </c>
      <c r="G14" s="114">
        <v>46.804894770739409</v>
      </c>
      <c r="H14" s="114">
        <v>35.123275804624512</v>
      </c>
      <c r="I14" s="114">
        <v>14.931793721973094</v>
      </c>
      <c r="J14" s="114">
        <v>19.105601851851848</v>
      </c>
      <c r="K14" s="114">
        <v>33.976084570504305</v>
      </c>
      <c r="L14" s="114">
        <v>33.18200260078023</v>
      </c>
      <c r="M14" s="114">
        <v>31.274356711249915</v>
      </c>
      <c r="N14" s="114">
        <v>36.073130649137219</v>
      </c>
      <c r="O14" s="114">
        <v>28.644200493575013</v>
      </c>
      <c r="P14" s="114">
        <v>22.174818806681387</v>
      </c>
      <c r="Q14" s="114">
        <v>36.609672691744017</v>
      </c>
      <c r="R14" s="114">
        <v>26.201052222732248</v>
      </c>
      <c r="S14" s="114">
        <v>38.083465916044553</v>
      </c>
      <c r="T14" s="114">
        <v>26.563592159246316</v>
      </c>
      <c r="U14" s="114">
        <v>24.969777608819616</v>
      </c>
      <c r="V14" s="114">
        <v>46.06548672566371</v>
      </c>
      <c r="W14" s="114">
        <v>22.289381854436691</v>
      </c>
      <c r="X14" s="114">
        <v>22.133543487605674</v>
      </c>
      <c r="Y14" s="114">
        <v>34.466239155035836</v>
      </c>
      <c r="Z14" s="114">
        <v>35.836689038031317</v>
      </c>
      <c r="AA14" s="114">
        <v>14.858941966048164</v>
      </c>
      <c r="AB14" s="114">
        <v>12.659650295133089</v>
      </c>
      <c r="AC14" s="114">
        <v>22.684533333333331</v>
      </c>
      <c r="AD14" s="114">
        <v>20.027714129841787</v>
      </c>
      <c r="AE14" s="114">
        <v>11.074580645161291</v>
      </c>
      <c r="AF14" s="114">
        <v>17.014551282051283</v>
      </c>
      <c r="AG14" s="114">
        <v>10.231028271595271</v>
      </c>
      <c r="AH14" s="114">
        <v>27.798444705669588</v>
      </c>
      <c r="AI14" s="114">
        <v>20.491767018923568</v>
      </c>
      <c r="AJ14" s="114">
        <v>22.670873786407768</v>
      </c>
      <c r="AK14" s="114">
        <v>16.336126482213437</v>
      </c>
      <c r="AL14" s="114">
        <v>23.741285714285716</v>
      </c>
      <c r="AM14" s="114">
        <v>12.158461538461539</v>
      </c>
      <c r="AN14" s="114">
        <v>20.642695099818511</v>
      </c>
      <c r="AO14" s="114">
        <v>14.957809583074051</v>
      </c>
      <c r="AP14" s="114">
        <v>12.429012779104058</v>
      </c>
      <c r="AQ14" s="114">
        <v>17.543186232934804</v>
      </c>
      <c r="AR14" s="114">
        <v>10.21128712871287</v>
      </c>
      <c r="AS14" s="114">
        <v>19.754022988505742</v>
      </c>
      <c r="AT14" s="114">
        <v>21.385610099895814</v>
      </c>
      <c r="AU14" s="114">
        <v>12.904523809523809</v>
      </c>
      <c r="AV14" s="114">
        <v>18.560937500000001</v>
      </c>
      <c r="AW14" s="114">
        <v>17.950827536579517</v>
      </c>
      <c r="AX14" s="114">
        <v>34.048430493273543</v>
      </c>
      <c r="AY14" s="114">
        <v>31.953355704697987</v>
      </c>
      <c r="AZ14" s="114">
        <v>14.364629221732747</v>
      </c>
      <c r="BA14" s="114">
        <v>26.106855610877062</v>
      </c>
      <c r="BB14" s="114">
        <v>19.514580108687056</v>
      </c>
      <c r="BC14" s="114">
        <v>20.349800983376259</v>
      </c>
      <c r="BD14" s="114">
        <v>16.73934257832563</v>
      </c>
      <c r="BE14" s="114">
        <v>23.428960460853631</v>
      </c>
      <c r="BF14" s="114">
        <v>23.083009708737865</v>
      </c>
      <c r="BG14" s="114">
        <v>27.878094224114989</v>
      </c>
      <c r="BH14" s="114">
        <v>26.543412526997841</v>
      </c>
      <c r="BI14" s="114">
        <v>37.515745998967475</v>
      </c>
      <c r="BJ14" s="114">
        <v>21.988442211055276</v>
      </c>
      <c r="BK14" s="114">
        <v>61.716838279830398</v>
      </c>
      <c r="BL14" s="114">
        <v>19.67818181818182</v>
      </c>
      <c r="BM14" s="114">
        <v>12.610301147227533</v>
      </c>
      <c r="BN14" s="114">
        <v>22.456555944055946</v>
      </c>
      <c r="BO14" s="114">
        <v>20.518662771827326</v>
      </c>
      <c r="BP14" s="114">
        <v>26.402222222222221</v>
      </c>
      <c r="BQ14" s="114">
        <v>22.628866666666667</v>
      </c>
      <c r="BR14" s="114">
        <v>26.316666666666663</v>
      </c>
      <c r="BS14" s="114">
        <v>32.565950413223142</v>
      </c>
      <c r="BT14" s="114">
        <v>27.378778625954197</v>
      </c>
      <c r="BU14" s="114">
        <v>12.756666666666666</v>
      </c>
      <c r="BV14" s="114">
        <v>18.031063829787236</v>
      </c>
      <c r="BW14" s="114">
        <v>30.981249999999999</v>
      </c>
      <c r="BX14" s="114">
        <v>25.169864864864866</v>
      </c>
      <c r="BY14" s="114">
        <v>23.518030303030304</v>
      </c>
      <c r="BZ14" s="114">
        <v>30.030925925925928</v>
      </c>
      <c r="CA14" s="114">
        <v>10.647193961273382</v>
      </c>
      <c r="CB14" s="114">
        <v>17.653463283418102</v>
      </c>
      <c r="CC14" s="114">
        <v>9.8377272727272729</v>
      </c>
      <c r="CD14" s="114">
        <v>11.581657088122606</v>
      </c>
      <c r="CE14" s="114">
        <v>11.448400620226266</v>
      </c>
      <c r="CF14" s="114">
        <v>22.537196792854971</v>
      </c>
      <c r="CG14" s="114">
        <v>15.238948757422476</v>
      </c>
      <c r="CH14" s="114">
        <v>12.561400916211023</v>
      </c>
      <c r="CI14" s="114">
        <v>13.52268156424581</v>
      </c>
      <c r="CJ14" s="114">
        <v>12.480289855072463</v>
      </c>
      <c r="CK14" s="114">
        <v>23.53402796096017</v>
      </c>
      <c r="CL14" s="114">
        <v>12.237226277372264</v>
      </c>
      <c r="CM14" s="114">
        <v>14.63455227379278</v>
      </c>
      <c r="CN14" s="114">
        <v>14.064093307414606</v>
      </c>
      <c r="CO14" s="114">
        <v>16.921556704165397</v>
      </c>
      <c r="CP14" s="114">
        <v>12.549327975613135</v>
      </c>
      <c r="CQ14" s="114">
        <v>14.234186911796893</v>
      </c>
      <c r="CR14" s="114">
        <v>9.3903426791277251</v>
      </c>
      <c r="CS14" s="114">
        <v>12.940560747663552</v>
      </c>
      <c r="CT14" s="114">
        <v>11.9029648635165</v>
      </c>
      <c r="CU14" s="114">
        <v>10.902176775212849</v>
      </c>
      <c r="CV14" s="114">
        <v>25.917766226842598</v>
      </c>
      <c r="CW14" s="114">
        <v>8.6569011105235329</v>
      </c>
      <c r="CX14" s="114">
        <v>8.2128838951310872</v>
      </c>
      <c r="CY14" s="114">
        <v>8.6495126705653025</v>
      </c>
      <c r="CZ14" s="114">
        <v>9.6094271769843314</v>
      </c>
      <c r="DA14" s="114">
        <v>7.9140110613642349</v>
      </c>
      <c r="DB14" s="114">
        <v>11.73891598915989</v>
      </c>
      <c r="DC14" s="114">
        <v>14.906091684171503</v>
      </c>
      <c r="DD14" s="114">
        <v>20.890863264020165</v>
      </c>
      <c r="DE14" s="114">
        <v>11.349466666666666</v>
      </c>
      <c r="DF14" s="114">
        <v>30.771456310679611</v>
      </c>
      <c r="DG14" s="114">
        <v>20.09</v>
      </c>
    </row>
    <row r="15" spans="1:111" ht="86.4">
      <c r="A15" s="114" t="s">
        <v>227</v>
      </c>
    </row>
  </sheetData>
  <mergeCells count="9">
    <mergeCell ref="AA1:AP1"/>
    <mergeCell ref="C1:O1"/>
    <mergeCell ref="P1:Z1"/>
    <mergeCell ref="CT1:DA1"/>
    <mergeCell ref="DB1:DG1"/>
    <mergeCell ref="CB1:CS1"/>
    <mergeCell ref="BN1:BZ1"/>
    <mergeCell ref="BB1:BM1"/>
    <mergeCell ref="AQ1:BA1"/>
  </mergeCells>
  <phoneticPr fontId="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0"/>
  <sheetViews>
    <sheetView workbookViewId="0">
      <selection activeCell="B8" sqref="B8"/>
    </sheetView>
  </sheetViews>
  <sheetFormatPr defaultColWidth="9.77734375" defaultRowHeight="14.4"/>
  <cols>
    <col min="1" max="99" width="9.77734375" style="114"/>
    <col min="100" max="100" width="12.44140625" style="114" bestFit="1" customWidth="1"/>
    <col min="101" max="103" width="9.77734375" style="114" bestFit="1" customWidth="1"/>
    <col min="104" max="104" width="12.44140625" style="114" bestFit="1" customWidth="1"/>
    <col min="105" max="105" width="9.77734375" style="114" bestFit="1" customWidth="1"/>
    <col min="106" max="107" width="9.77734375" style="114"/>
    <col min="108" max="108" width="12.44140625" style="114" bestFit="1" customWidth="1"/>
    <col min="109" max="111" width="9.77734375" style="114" bestFit="1" customWidth="1"/>
    <col min="112" max="16384" width="9.77734375" style="114"/>
  </cols>
  <sheetData>
    <row r="1" spans="1:111">
      <c r="A1" s="114" t="s">
        <v>229</v>
      </c>
      <c r="C1" s="240" t="s">
        <v>1</v>
      </c>
      <c r="D1" s="240"/>
      <c r="E1" s="240"/>
      <c r="F1" s="240"/>
      <c r="G1" s="240"/>
      <c r="H1" s="240"/>
      <c r="I1" s="240"/>
      <c r="J1" s="240"/>
      <c r="K1" s="240"/>
      <c r="L1" s="240"/>
      <c r="M1" s="240"/>
      <c r="N1" s="240"/>
      <c r="O1" s="240"/>
      <c r="P1" s="240" t="s">
        <v>243</v>
      </c>
      <c r="Q1" s="240"/>
      <c r="R1" s="240"/>
      <c r="S1" s="240"/>
      <c r="T1" s="240"/>
      <c r="U1" s="240"/>
      <c r="V1" s="240"/>
      <c r="W1" s="240"/>
      <c r="X1" s="240"/>
      <c r="Y1" s="240"/>
      <c r="Z1" s="240"/>
      <c r="AA1" s="240" t="s">
        <v>3</v>
      </c>
      <c r="AB1" s="240"/>
      <c r="AC1" s="240"/>
      <c r="AD1" s="240"/>
      <c r="AE1" s="240"/>
      <c r="AF1" s="240"/>
      <c r="AG1" s="240"/>
      <c r="AH1" s="240"/>
      <c r="AI1" s="240"/>
      <c r="AJ1" s="240"/>
      <c r="AK1" s="240"/>
      <c r="AL1" s="240"/>
      <c r="AM1" s="240"/>
      <c r="AN1" s="240"/>
      <c r="AO1" s="240"/>
      <c r="AP1" s="240"/>
      <c r="AQ1" s="240" t="s">
        <v>132</v>
      </c>
      <c r="AR1" s="240"/>
      <c r="AS1" s="240"/>
      <c r="AT1" s="240"/>
      <c r="AU1" s="240"/>
      <c r="AV1" s="240"/>
      <c r="AW1" s="240"/>
      <c r="AX1" s="240"/>
      <c r="AY1" s="240"/>
      <c r="AZ1" s="240"/>
      <c r="BA1" s="240"/>
      <c r="BB1" s="240" t="s">
        <v>5</v>
      </c>
      <c r="BC1" s="240"/>
      <c r="BD1" s="240"/>
      <c r="BE1" s="240"/>
      <c r="BF1" s="240"/>
      <c r="BG1" s="240"/>
      <c r="BH1" s="240"/>
      <c r="BI1" s="240"/>
      <c r="BJ1" s="240"/>
      <c r="BK1" s="240"/>
      <c r="BL1" s="240"/>
      <c r="BM1" s="240"/>
      <c r="BN1" s="240" t="s">
        <v>6</v>
      </c>
      <c r="BO1" s="240"/>
      <c r="BP1" s="240"/>
      <c r="BQ1" s="240"/>
      <c r="BR1" s="240"/>
      <c r="BS1" s="240"/>
      <c r="BT1" s="240"/>
      <c r="BU1" s="240"/>
      <c r="BV1" s="240"/>
      <c r="BW1" s="240"/>
      <c r="BX1" s="240"/>
      <c r="BY1" s="240"/>
      <c r="BZ1" s="240"/>
      <c r="CB1" s="240" t="s">
        <v>7</v>
      </c>
      <c r="CC1" s="240"/>
      <c r="CD1" s="240"/>
      <c r="CE1" s="240"/>
      <c r="CF1" s="240"/>
      <c r="CG1" s="240"/>
      <c r="CH1" s="240"/>
      <c r="CI1" s="240"/>
      <c r="CJ1" s="240"/>
      <c r="CK1" s="240"/>
      <c r="CL1" s="240"/>
      <c r="CM1" s="240"/>
      <c r="CN1" s="240"/>
      <c r="CO1" s="240"/>
      <c r="CP1" s="240"/>
      <c r="CQ1" s="240"/>
      <c r="CR1" s="240"/>
      <c r="CS1" s="240"/>
      <c r="CT1" s="240" t="s">
        <v>8</v>
      </c>
      <c r="CU1" s="240"/>
      <c r="CV1" s="240"/>
      <c r="CW1" s="240"/>
      <c r="CX1" s="240"/>
      <c r="CY1" s="240"/>
      <c r="CZ1" s="240"/>
      <c r="DA1" s="240"/>
      <c r="DB1" s="240" t="s">
        <v>9</v>
      </c>
      <c r="DC1" s="240"/>
      <c r="DD1" s="240"/>
      <c r="DE1" s="240"/>
      <c r="DF1" s="240"/>
      <c r="DG1" s="240"/>
    </row>
    <row r="2" spans="1:111" ht="43.2">
      <c r="A2" s="114" t="s">
        <v>230</v>
      </c>
      <c r="B2" s="114" t="s">
        <v>11</v>
      </c>
      <c r="C2" s="114" t="s">
        <v>12</v>
      </c>
      <c r="D2" s="114" t="s">
        <v>13</v>
      </c>
      <c r="E2" s="114" t="s">
        <v>14</v>
      </c>
      <c r="F2" s="114" t="s">
        <v>15</v>
      </c>
      <c r="G2" s="114" t="s">
        <v>16</v>
      </c>
      <c r="H2" s="114" t="s">
        <v>17</v>
      </c>
      <c r="I2" s="114" t="s">
        <v>18</v>
      </c>
      <c r="J2" s="114" t="s">
        <v>19</v>
      </c>
      <c r="K2" s="114" t="s">
        <v>20</v>
      </c>
      <c r="L2" s="114" t="s">
        <v>21</v>
      </c>
      <c r="M2" s="114" t="s">
        <v>22</v>
      </c>
      <c r="N2" s="114" t="s">
        <v>23</v>
      </c>
      <c r="O2" s="114" t="s">
        <v>24</v>
      </c>
      <c r="P2" s="114" t="s">
        <v>25</v>
      </c>
      <c r="Q2" s="114" t="s">
        <v>26</v>
      </c>
      <c r="R2" s="114" t="s">
        <v>27</v>
      </c>
      <c r="S2" s="114" t="s">
        <v>28</v>
      </c>
      <c r="T2" s="114" t="s">
        <v>29</v>
      </c>
      <c r="U2" s="114" t="s">
        <v>30</v>
      </c>
      <c r="V2" s="114" t="s">
        <v>31</v>
      </c>
      <c r="W2" s="114" t="s">
        <v>32</v>
      </c>
      <c r="X2" s="114" t="s">
        <v>33</v>
      </c>
      <c r="Y2" s="114" t="s">
        <v>34</v>
      </c>
      <c r="Z2" s="114" t="s">
        <v>35</v>
      </c>
      <c r="AA2" s="114" t="s">
        <v>36</v>
      </c>
      <c r="AB2" s="114" t="s">
        <v>133</v>
      </c>
      <c r="AC2" s="114" t="s">
        <v>49</v>
      </c>
      <c r="AD2" s="114" t="s">
        <v>47</v>
      </c>
      <c r="AE2" s="114" t="s">
        <v>38</v>
      </c>
      <c r="AF2" s="114" t="s">
        <v>46</v>
      </c>
      <c r="AG2" s="114" t="s">
        <v>39</v>
      </c>
      <c r="AH2" s="114" t="s">
        <v>45</v>
      </c>
      <c r="AI2" s="114" t="s">
        <v>48</v>
      </c>
      <c r="AJ2" s="114" t="s">
        <v>40</v>
      </c>
      <c r="AK2" s="114" t="s">
        <v>37</v>
      </c>
      <c r="AL2" s="114" t="s">
        <v>51</v>
      </c>
      <c r="AM2" s="114" t="s">
        <v>42</v>
      </c>
      <c r="AN2" s="114" t="s">
        <v>50</v>
      </c>
      <c r="AO2" s="114" t="s">
        <v>43</v>
      </c>
      <c r="AP2" s="114" t="s">
        <v>44</v>
      </c>
      <c r="AQ2" s="114" t="s">
        <v>52</v>
      </c>
      <c r="AR2" s="114" t="s">
        <v>53</v>
      </c>
      <c r="AS2" s="114" t="s">
        <v>54</v>
      </c>
      <c r="AT2" s="114" t="s">
        <v>55</v>
      </c>
      <c r="AU2" s="114" t="s">
        <v>56</v>
      </c>
      <c r="AV2" s="114" t="s">
        <v>57</v>
      </c>
      <c r="AW2" s="114" t="s">
        <v>58</v>
      </c>
      <c r="AX2" s="114" t="s">
        <v>59</v>
      </c>
      <c r="AY2" s="114" t="s">
        <v>60</v>
      </c>
      <c r="AZ2" s="114" t="s">
        <v>61</v>
      </c>
      <c r="BA2" s="114" t="s">
        <v>62</v>
      </c>
      <c r="BB2" s="114" t="s">
        <v>63</v>
      </c>
      <c r="BC2" s="114" t="s">
        <v>64</v>
      </c>
      <c r="BD2" s="114" t="s">
        <v>65</v>
      </c>
      <c r="BE2" s="114" t="s">
        <v>66</v>
      </c>
      <c r="BF2" s="114" t="s">
        <v>67</v>
      </c>
      <c r="BG2" s="114" t="s">
        <v>134</v>
      </c>
      <c r="BH2" s="114" t="s">
        <v>69</v>
      </c>
      <c r="BI2" s="114" t="s">
        <v>135</v>
      </c>
      <c r="BJ2" s="114" t="s">
        <v>71</v>
      </c>
      <c r="BK2" s="114" t="s">
        <v>72</v>
      </c>
      <c r="BL2" s="114" t="s">
        <v>73</v>
      </c>
      <c r="BM2" s="114" t="s">
        <v>74</v>
      </c>
      <c r="BN2" s="114" t="s">
        <v>75</v>
      </c>
      <c r="BO2" s="114" t="s">
        <v>76</v>
      </c>
      <c r="BP2" s="114" t="s">
        <v>77</v>
      </c>
      <c r="BQ2" s="114" t="s">
        <v>78</v>
      </c>
      <c r="BR2" s="114" t="s">
        <v>79</v>
      </c>
      <c r="BS2" s="114" t="s">
        <v>80</v>
      </c>
      <c r="BT2" s="114" t="s">
        <v>81</v>
      </c>
      <c r="BU2" s="114" t="s">
        <v>82</v>
      </c>
      <c r="BV2" s="114" t="s">
        <v>83</v>
      </c>
      <c r="BW2" s="114" t="s">
        <v>84</v>
      </c>
      <c r="BX2" s="114" t="s">
        <v>85</v>
      </c>
      <c r="BY2" s="114" t="s">
        <v>86</v>
      </c>
      <c r="BZ2" s="114" t="s">
        <v>87</v>
      </c>
      <c r="CA2" s="114" t="s">
        <v>88</v>
      </c>
      <c r="CB2" s="114" t="s">
        <v>89</v>
      </c>
      <c r="CC2" s="114" t="s">
        <v>90</v>
      </c>
      <c r="CD2" s="114" t="s">
        <v>91</v>
      </c>
      <c r="CE2" s="114" t="s">
        <v>92</v>
      </c>
      <c r="CF2" s="114" t="s">
        <v>93</v>
      </c>
      <c r="CG2" s="114" t="s">
        <v>94</v>
      </c>
      <c r="CH2" s="114" t="s">
        <v>95</v>
      </c>
      <c r="CI2" s="114" t="s">
        <v>96</v>
      </c>
      <c r="CJ2" s="114" t="s">
        <v>97</v>
      </c>
      <c r="CK2" s="114" t="s">
        <v>98</v>
      </c>
      <c r="CL2" s="114" t="s">
        <v>99</v>
      </c>
      <c r="CM2" s="114" t="s">
        <v>100</v>
      </c>
      <c r="CN2" s="114" t="s">
        <v>101</v>
      </c>
      <c r="CO2" s="114" t="s">
        <v>102</v>
      </c>
      <c r="CP2" s="114" t="s">
        <v>103</v>
      </c>
      <c r="CQ2" s="114" t="s">
        <v>104</v>
      </c>
      <c r="CR2" s="114" t="s">
        <v>105</v>
      </c>
      <c r="CS2" s="114" t="s">
        <v>106</v>
      </c>
      <c r="CT2" s="114" t="s">
        <v>107</v>
      </c>
      <c r="CU2" s="114" t="s">
        <v>136</v>
      </c>
      <c r="CV2" s="114" t="s">
        <v>137</v>
      </c>
      <c r="CW2" s="114" t="s">
        <v>110</v>
      </c>
      <c r="CX2" s="114" t="s">
        <v>111</v>
      </c>
      <c r="CY2" s="114" t="s">
        <v>112</v>
      </c>
      <c r="CZ2" s="114" t="s">
        <v>113</v>
      </c>
      <c r="DA2" s="114" t="s">
        <v>114</v>
      </c>
      <c r="DB2" s="114" t="s">
        <v>115</v>
      </c>
      <c r="DC2" s="114" t="s">
        <v>116</v>
      </c>
      <c r="DD2" s="114" t="s">
        <v>117</v>
      </c>
      <c r="DE2" s="114" t="s">
        <v>118</v>
      </c>
      <c r="DF2" s="114" t="s">
        <v>119</v>
      </c>
      <c r="DG2" s="114" t="s">
        <v>120</v>
      </c>
    </row>
    <row r="3" spans="1:111">
      <c r="A3" s="114">
        <v>2010</v>
      </c>
      <c r="B3" s="114">
        <v>592199</v>
      </c>
      <c r="C3" s="114">
        <v>1976114</v>
      </c>
      <c r="D3" s="114">
        <v>41635</v>
      </c>
      <c r="E3" s="114">
        <v>15186</v>
      </c>
      <c r="F3" s="114">
        <v>48099</v>
      </c>
      <c r="G3" s="114">
        <v>63332</v>
      </c>
      <c r="H3" s="114">
        <v>5487</v>
      </c>
      <c r="I3" s="114">
        <v>7223</v>
      </c>
      <c r="J3" s="114">
        <v>7433</v>
      </c>
      <c r="K3" s="114">
        <v>5696</v>
      </c>
      <c r="L3" s="114">
        <v>6885</v>
      </c>
      <c r="M3" s="114">
        <v>20497</v>
      </c>
      <c r="N3" s="114">
        <v>22004</v>
      </c>
      <c r="O3" s="114">
        <v>3735</v>
      </c>
      <c r="P3" s="114">
        <v>45839</v>
      </c>
      <c r="Q3" s="114">
        <v>22464</v>
      </c>
      <c r="R3" s="114">
        <v>1062.5999999999999</v>
      </c>
      <c r="S3" s="114">
        <v>4506</v>
      </c>
      <c r="T3" s="114">
        <v>7572</v>
      </c>
      <c r="U3" s="114">
        <v>13509</v>
      </c>
      <c r="V3" s="114">
        <v>790</v>
      </c>
      <c r="W3" s="114">
        <v>1521</v>
      </c>
      <c r="X3" s="114">
        <v>1625</v>
      </c>
      <c r="Y3" s="114">
        <v>25</v>
      </c>
      <c r="Z3" s="193">
        <v>1038.8000000002794</v>
      </c>
      <c r="AA3" s="114">
        <v>22411</v>
      </c>
      <c r="AB3" s="114">
        <v>2398</v>
      </c>
      <c r="AC3" s="114">
        <v>1287</v>
      </c>
      <c r="AD3" s="114">
        <v>1709</v>
      </c>
      <c r="AE3" s="114">
        <v>11178</v>
      </c>
      <c r="AF3" s="114">
        <v>6400</v>
      </c>
      <c r="AG3" s="114">
        <v>7801</v>
      </c>
      <c r="AH3" s="114">
        <v>9628</v>
      </c>
      <c r="AI3" s="114">
        <v>2328</v>
      </c>
      <c r="AJ3" s="114">
        <v>13136</v>
      </c>
      <c r="AK3" s="114">
        <v>18677</v>
      </c>
      <c r="AL3" s="114">
        <v>1188</v>
      </c>
      <c r="AM3" s="114">
        <v>9596</v>
      </c>
      <c r="AN3" s="114">
        <v>936</v>
      </c>
      <c r="AO3" s="114">
        <v>918</v>
      </c>
      <c r="AP3" s="124">
        <v>62</v>
      </c>
      <c r="AQ3" s="114">
        <v>18483</v>
      </c>
      <c r="AR3" s="114">
        <v>21990</v>
      </c>
      <c r="AS3" s="114">
        <v>17472</v>
      </c>
      <c r="AT3" s="114">
        <v>1289</v>
      </c>
      <c r="AU3" s="114">
        <v>3072</v>
      </c>
      <c r="AV3" s="114">
        <v>16</v>
      </c>
      <c r="AW3" s="114">
        <v>1686</v>
      </c>
      <c r="AX3" s="114">
        <v>804</v>
      </c>
      <c r="AY3" s="114">
        <v>1210</v>
      </c>
      <c r="AZ3" s="114">
        <v>200</v>
      </c>
      <c r="BA3" s="114">
        <v>488</v>
      </c>
      <c r="BB3" s="114">
        <v>86887</v>
      </c>
      <c r="BC3" s="114">
        <v>11513</v>
      </c>
      <c r="BD3" s="114">
        <v>1982</v>
      </c>
      <c r="BE3" s="114">
        <v>13677</v>
      </c>
      <c r="BF3" s="114">
        <v>10524</v>
      </c>
      <c r="BG3" s="114">
        <v>3000</v>
      </c>
      <c r="BH3" s="114">
        <v>5483</v>
      </c>
      <c r="BI3" s="114">
        <v>457</v>
      </c>
      <c r="BJ3" s="114">
        <v>6803</v>
      </c>
      <c r="BK3" s="114">
        <v>883</v>
      </c>
      <c r="BL3" s="114">
        <v>1452</v>
      </c>
      <c r="BM3" s="114">
        <v>1246</v>
      </c>
      <c r="BN3" s="114">
        <v>39300</v>
      </c>
      <c r="BO3" s="114">
        <v>13524</v>
      </c>
      <c r="BP3" s="114">
        <v>118763</v>
      </c>
      <c r="BQ3" s="114">
        <v>17753</v>
      </c>
      <c r="BR3" s="114">
        <v>1477</v>
      </c>
      <c r="BS3" s="114">
        <v>6759</v>
      </c>
      <c r="BT3" s="114">
        <v>10822</v>
      </c>
      <c r="BU3" s="114">
        <v>85</v>
      </c>
      <c r="BV3" s="114">
        <v>2500</v>
      </c>
      <c r="BW3" s="114">
        <v>270</v>
      </c>
      <c r="BX3" s="114">
        <f>TREND(BX4:BX14,A4:A14,2010)</f>
        <v>2288.01818181813</v>
      </c>
      <c r="BY3" s="114">
        <v>28</v>
      </c>
      <c r="BZ3" s="114">
        <v>1912</v>
      </c>
      <c r="CA3" s="114">
        <v>254021</v>
      </c>
      <c r="CB3" s="114">
        <v>219000</v>
      </c>
      <c r="CC3" s="114">
        <v>57645</v>
      </c>
      <c r="CD3" s="114">
        <v>159719</v>
      </c>
      <c r="CE3" s="114">
        <v>71788</v>
      </c>
      <c r="CF3" s="114">
        <v>48194</v>
      </c>
      <c r="CG3" s="114">
        <v>36244</v>
      </c>
      <c r="CH3" s="114">
        <v>5613</v>
      </c>
      <c r="CI3" s="114">
        <v>8470</v>
      </c>
      <c r="CJ3" s="114">
        <v>5191</v>
      </c>
      <c r="CK3" s="114">
        <v>15107</v>
      </c>
      <c r="CL3" s="114">
        <v>8940</v>
      </c>
      <c r="CM3" s="114">
        <v>10865</v>
      </c>
      <c r="CN3" s="114">
        <v>10632</v>
      </c>
      <c r="CO3" s="114">
        <v>2749</v>
      </c>
      <c r="CP3" s="114">
        <v>6619</v>
      </c>
      <c r="CQ3" s="114">
        <v>2525</v>
      </c>
      <c r="CR3" s="114">
        <v>3007</v>
      </c>
      <c r="CS3" s="114">
        <v>6485</v>
      </c>
      <c r="CT3" s="114">
        <v>24393</v>
      </c>
      <c r="CU3" s="114">
        <v>1782</v>
      </c>
      <c r="CV3" s="193">
        <v>2017.4166666666715</v>
      </c>
      <c r="CW3" s="193">
        <v>260</v>
      </c>
      <c r="CX3" s="193">
        <v>58</v>
      </c>
      <c r="CY3" s="193">
        <v>3100</v>
      </c>
      <c r="CZ3" s="193">
        <v>1400</v>
      </c>
      <c r="DA3" s="193">
        <v>31</v>
      </c>
      <c r="DB3" s="114">
        <v>22364</v>
      </c>
      <c r="DC3" s="114">
        <v>3628</v>
      </c>
      <c r="DD3" s="193">
        <v>1850</v>
      </c>
      <c r="DE3" s="193">
        <v>33</v>
      </c>
      <c r="DF3" s="193">
        <v>78</v>
      </c>
      <c r="DG3" s="193">
        <v>16.5</v>
      </c>
    </row>
    <row r="4" spans="1:111">
      <c r="A4" s="114">
        <v>2011</v>
      </c>
      <c r="B4" s="114">
        <v>661856</v>
      </c>
      <c r="C4" s="114">
        <v>67921</v>
      </c>
      <c r="D4" s="114">
        <v>51525</v>
      </c>
      <c r="E4" s="114">
        <v>18670</v>
      </c>
      <c r="F4" s="114">
        <v>52355</v>
      </c>
      <c r="G4" s="114">
        <v>72303</v>
      </c>
      <c r="H4" s="114">
        <v>7866</v>
      </c>
      <c r="I4" s="114">
        <v>7968</v>
      </c>
      <c r="J4" s="114">
        <v>13062</v>
      </c>
      <c r="K4" s="114">
        <v>6745</v>
      </c>
      <c r="L4" s="114">
        <v>10966</v>
      </c>
      <c r="M4" s="114">
        <v>23540</v>
      </c>
      <c r="N4" s="114">
        <v>9969</v>
      </c>
      <c r="O4" s="114">
        <v>6212</v>
      </c>
      <c r="P4" s="114">
        <v>50910</v>
      </c>
      <c r="Q4" s="114">
        <v>30479</v>
      </c>
      <c r="R4" s="114">
        <v>1860</v>
      </c>
      <c r="S4" s="114">
        <v>11789</v>
      </c>
      <c r="T4" s="114">
        <v>9466</v>
      </c>
      <c r="U4" s="114">
        <v>10286</v>
      </c>
      <c r="V4" s="114">
        <v>1068</v>
      </c>
      <c r="W4" s="114">
        <v>2488</v>
      </c>
      <c r="X4" s="114">
        <v>1922</v>
      </c>
      <c r="Y4" s="114">
        <v>279</v>
      </c>
      <c r="Z4" s="193">
        <v>1038.8000000002794</v>
      </c>
      <c r="AA4" s="114">
        <v>28139</v>
      </c>
      <c r="AB4" s="114">
        <v>4407</v>
      </c>
      <c r="AC4" s="114">
        <v>1810</v>
      </c>
      <c r="AD4" s="114">
        <v>2250</v>
      </c>
      <c r="AE4" s="114">
        <v>15329</v>
      </c>
      <c r="AF4" s="114">
        <v>7300</v>
      </c>
      <c r="AG4" s="114">
        <v>8943</v>
      </c>
      <c r="AH4" s="114">
        <v>10658</v>
      </c>
      <c r="AI4" s="114">
        <v>3287</v>
      </c>
      <c r="AJ4" s="114">
        <v>14001</v>
      </c>
      <c r="AK4" s="114">
        <v>22928</v>
      </c>
      <c r="AL4" s="114">
        <v>1770</v>
      </c>
      <c r="AM4" s="114">
        <v>9920</v>
      </c>
      <c r="AN4" s="114">
        <v>1239</v>
      </c>
      <c r="AO4" s="114">
        <v>3678</v>
      </c>
      <c r="AP4" s="114">
        <v>62</v>
      </c>
      <c r="AQ4" s="114">
        <v>12792</v>
      </c>
      <c r="AR4" s="114">
        <v>27510</v>
      </c>
      <c r="AS4" s="114">
        <v>18081</v>
      </c>
      <c r="AT4" s="114">
        <v>1870</v>
      </c>
      <c r="AU4" s="114">
        <v>9486</v>
      </c>
      <c r="AV4" s="114">
        <v>63</v>
      </c>
      <c r="AW4" s="114">
        <v>2350</v>
      </c>
      <c r="AX4" s="114">
        <v>813</v>
      </c>
      <c r="AY4" s="114">
        <v>1730</v>
      </c>
      <c r="AZ4" s="114">
        <v>292</v>
      </c>
      <c r="BA4" s="114">
        <v>588</v>
      </c>
      <c r="BB4" s="114">
        <v>113500</v>
      </c>
      <c r="BC4" s="114">
        <v>15370</v>
      </c>
      <c r="BD4" s="114">
        <v>1982</v>
      </c>
      <c r="BE4" s="114">
        <v>13896</v>
      </c>
      <c r="BF4" s="114">
        <v>12843</v>
      </c>
      <c r="BG4" s="114">
        <v>3350</v>
      </c>
      <c r="BH4" s="114">
        <v>7118</v>
      </c>
      <c r="BI4" s="114">
        <v>1204</v>
      </c>
      <c r="BJ4" s="114">
        <v>8061</v>
      </c>
      <c r="BK4" s="114">
        <v>1631</v>
      </c>
      <c r="BL4" s="114">
        <v>1622</v>
      </c>
      <c r="BM4" s="114">
        <v>1246</v>
      </c>
      <c r="BN4" s="114">
        <v>50363</v>
      </c>
      <c r="BO4" s="114">
        <v>22319</v>
      </c>
      <c r="BP4" s="114">
        <v>110470</v>
      </c>
      <c r="BQ4" s="114">
        <v>17241</v>
      </c>
      <c r="BR4" s="114">
        <v>950</v>
      </c>
      <c r="BS4" s="114">
        <v>7052</v>
      </c>
      <c r="BT4" s="114">
        <v>10785</v>
      </c>
      <c r="BU4" s="114">
        <v>165</v>
      </c>
      <c r="BV4" s="114">
        <v>2821</v>
      </c>
      <c r="BW4" s="114">
        <v>320</v>
      </c>
      <c r="BX4" s="114">
        <v>2456</v>
      </c>
      <c r="BY4" s="114">
        <v>10</v>
      </c>
      <c r="BZ4" s="114">
        <v>1938</v>
      </c>
      <c r="CA4" s="114">
        <v>268790</v>
      </c>
      <c r="CB4" s="114">
        <v>227000</v>
      </c>
      <c r="CC4" s="114">
        <v>58271</v>
      </c>
      <c r="CD4" s="114">
        <v>165459</v>
      </c>
      <c r="CE4" s="114">
        <v>74563</v>
      </c>
      <c r="CF4" s="114">
        <v>48642</v>
      </c>
      <c r="CG4" s="114">
        <v>38323</v>
      </c>
      <c r="CH4" s="114">
        <v>7259</v>
      </c>
      <c r="CI4" s="114">
        <v>9030</v>
      </c>
      <c r="CJ4" s="114">
        <v>4592</v>
      </c>
      <c r="CK4" s="114">
        <v>15780</v>
      </c>
      <c r="CL4" s="114">
        <v>10300</v>
      </c>
      <c r="CM4" s="114">
        <v>8530</v>
      </c>
      <c r="CN4" s="114">
        <v>9646</v>
      </c>
      <c r="CO4" s="114">
        <v>4514</v>
      </c>
      <c r="CP4" s="114">
        <v>6352</v>
      </c>
      <c r="CQ4" s="114">
        <v>3188</v>
      </c>
      <c r="CR4" s="114">
        <v>3224</v>
      </c>
      <c r="CS4" s="114">
        <v>6569</v>
      </c>
      <c r="CT4" s="114">
        <v>28487</v>
      </c>
      <c r="CU4" s="114">
        <v>341</v>
      </c>
      <c r="CV4" s="193">
        <v>2071.5</v>
      </c>
      <c r="CW4" s="193">
        <v>611</v>
      </c>
      <c r="CX4" s="193">
        <v>91</v>
      </c>
      <c r="CY4" s="193">
        <v>3986</v>
      </c>
      <c r="CZ4" s="193">
        <v>1581</v>
      </c>
      <c r="DA4" s="193">
        <v>31</v>
      </c>
      <c r="DB4" s="114">
        <v>25237</v>
      </c>
      <c r="DC4" s="114">
        <v>4723</v>
      </c>
      <c r="DD4" s="193">
        <v>1321</v>
      </c>
      <c r="DE4" s="193">
        <v>36</v>
      </c>
      <c r="DF4" s="193">
        <v>78</v>
      </c>
      <c r="DG4" s="193">
        <v>260</v>
      </c>
    </row>
    <row r="5" spans="1:111">
      <c r="A5" s="114">
        <v>2012</v>
      </c>
      <c r="B5" s="114">
        <v>721564</v>
      </c>
      <c r="C5" s="114">
        <v>82413</v>
      </c>
      <c r="D5" s="114">
        <v>56521</v>
      </c>
      <c r="E5" s="114">
        <v>23270</v>
      </c>
      <c r="F5" s="114">
        <v>55209</v>
      </c>
      <c r="G5" s="114">
        <v>94762</v>
      </c>
      <c r="H5" s="114">
        <v>10110</v>
      </c>
      <c r="I5" s="114">
        <v>8485</v>
      </c>
      <c r="J5" s="114">
        <v>13489</v>
      </c>
      <c r="K5" s="114">
        <v>8050</v>
      </c>
      <c r="L5" s="114">
        <v>12636</v>
      </c>
      <c r="M5" s="114">
        <v>27119</v>
      </c>
      <c r="N5" s="114">
        <v>13785</v>
      </c>
      <c r="O5" s="114">
        <v>8487</v>
      </c>
      <c r="P5" s="114">
        <v>55623</v>
      </c>
      <c r="Q5" s="114">
        <v>42747</v>
      </c>
      <c r="R5" s="114">
        <v>1535</v>
      </c>
      <c r="S5" s="114">
        <v>18184</v>
      </c>
      <c r="T5" s="114">
        <v>11656</v>
      </c>
      <c r="U5" s="114">
        <v>14353</v>
      </c>
      <c r="V5" s="114">
        <v>1558</v>
      </c>
      <c r="W5" s="114">
        <v>3643</v>
      </c>
      <c r="X5" s="114">
        <v>2224</v>
      </c>
      <c r="Y5" s="114">
        <v>1036</v>
      </c>
      <c r="Z5" s="193">
        <v>1038.8000000002794</v>
      </c>
      <c r="AA5" s="114">
        <v>32924</v>
      </c>
      <c r="AB5" s="114">
        <v>5669</v>
      </c>
      <c r="AC5" s="114">
        <v>2469</v>
      </c>
      <c r="AD5" s="114">
        <v>2750</v>
      </c>
      <c r="AE5" s="114">
        <v>18250</v>
      </c>
      <c r="AF5" s="114">
        <v>8700</v>
      </c>
      <c r="AG5" s="114">
        <v>9574</v>
      </c>
      <c r="AH5" s="114">
        <v>12545</v>
      </c>
      <c r="AI5" s="114">
        <v>4752</v>
      </c>
      <c r="AJ5" s="114">
        <v>15948</v>
      </c>
      <c r="AK5" s="114">
        <v>26877</v>
      </c>
      <c r="AL5" s="114">
        <v>2111</v>
      </c>
      <c r="AM5" s="114">
        <v>12216</v>
      </c>
      <c r="AN5" s="114">
        <v>2022</v>
      </c>
      <c r="AO5" s="114">
        <v>4357</v>
      </c>
      <c r="AP5" s="114">
        <v>483</v>
      </c>
      <c r="AQ5" s="114">
        <v>20213</v>
      </c>
      <c r="AR5" s="114">
        <v>29757</v>
      </c>
      <c r="AS5" s="114">
        <v>19850</v>
      </c>
      <c r="AT5" s="114">
        <v>2292</v>
      </c>
      <c r="AU5" s="114">
        <v>8663</v>
      </c>
      <c r="AV5" s="114">
        <v>121</v>
      </c>
      <c r="AW5" s="114">
        <v>3000</v>
      </c>
      <c r="AX5" s="114">
        <v>1119</v>
      </c>
      <c r="AY5" s="114">
        <v>2645</v>
      </c>
      <c r="AZ5" s="114">
        <v>1901</v>
      </c>
      <c r="BA5" s="114">
        <v>715</v>
      </c>
      <c r="BB5" s="114">
        <v>125131</v>
      </c>
      <c r="BC5" s="114">
        <v>15923</v>
      </c>
      <c r="BD5" s="114">
        <v>3442</v>
      </c>
      <c r="BE5" s="114">
        <v>12818</v>
      </c>
      <c r="BF5" s="114">
        <v>15549</v>
      </c>
      <c r="BG5" s="114">
        <v>3630</v>
      </c>
      <c r="BH5" s="114">
        <v>8621</v>
      </c>
      <c r="BI5" s="114">
        <v>1214</v>
      </c>
      <c r="BJ5" s="114">
        <v>8505</v>
      </c>
      <c r="BK5" s="114">
        <v>1761</v>
      </c>
      <c r="BL5" s="114">
        <v>1859</v>
      </c>
      <c r="BM5" s="114">
        <v>1607</v>
      </c>
      <c r="BN5" s="114">
        <v>64298</v>
      </c>
      <c r="BO5" s="114">
        <v>23544</v>
      </c>
      <c r="BP5" s="114">
        <v>125423</v>
      </c>
      <c r="BQ5" s="114">
        <v>19489</v>
      </c>
      <c r="BR5" s="114">
        <v>2147</v>
      </c>
      <c r="BS5" s="114">
        <v>7138</v>
      </c>
      <c r="BT5" s="114">
        <v>12000</v>
      </c>
      <c r="BU5" s="114">
        <v>301</v>
      </c>
      <c r="BV5" s="114">
        <v>4486</v>
      </c>
      <c r="BW5" s="114">
        <v>670</v>
      </c>
      <c r="BX5" s="114">
        <v>3037</v>
      </c>
      <c r="BY5" s="114">
        <v>23</v>
      </c>
      <c r="BZ5" s="114">
        <v>841</v>
      </c>
      <c r="CA5" s="114">
        <v>324965</v>
      </c>
      <c r="CB5" s="114">
        <v>210902</v>
      </c>
      <c r="CC5" s="114">
        <v>22933</v>
      </c>
      <c r="CD5" s="114">
        <v>159925</v>
      </c>
      <c r="CE5" s="114">
        <v>75532</v>
      </c>
      <c r="CF5" s="114">
        <v>54014</v>
      </c>
      <c r="CG5" s="114">
        <v>41584</v>
      </c>
      <c r="CH5" s="114">
        <v>8694</v>
      </c>
      <c r="CI5" s="114">
        <v>10425</v>
      </c>
      <c r="CJ5" s="114">
        <v>7917</v>
      </c>
      <c r="CK5" s="114">
        <v>16584</v>
      </c>
      <c r="CL5" s="114">
        <v>11685</v>
      </c>
      <c r="CM5" s="114">
        <v>4409</v>
      </c>
      <c r="CN5" s="114">
        <v>10564</v>
      </c>
      <c r="CO5" s="114">
        <v>5055</v>
      </c>
      <c r="CP5" s="114">
        <v>6400</v>
      </c>
      <c r="CQ5" s="114">
        <v>4354</v>
      </c>
      <c r="CR5" s="114">
        <v>6341</v>
      </c>
      <c r="CS5" s="114">
        <v>6630</v>
      </c>
      <c r="CT5" s="114">
        <v>30866</v>
      </c>
      <c r="CU5" s="114">
        <v>47</v>
      </c>
      <c r="CV5" s="193">
        <v>2125.5833333333285</v>
      </c>
      <c r="CW5" s="193">
        <v>460</v>
      </c>
      <c r="CX5" s="193">
        <v>260</v>
      </c>
      <c r="CY5" s="193">
        <v>4012</v>
      </c>
      <c r="CZ5" s="193">
        <v>1998</v>
      </c>
      <c r="DA5" s="193">
        <v>31</v>
      </c>
      <c r="DB5" s="114">
        <v>26909</v>
      </c>
      <c r="DC5" s="114">
        <v>6680</v>
      </c>
      <c r="DD5" s="193">
        <v>2400</v>
      </c>
      <c r="DE5" s="193">
        <v>70</v>
      </c>
      <c r="DF5" s="193">
        <v>7100</v>
      </c>
      <c r="DG5" s="193">
        <v>190</v>
      </c>
    </row>
    <row r="6" spans="1:111">
      <c r="A6" s="114">
        <v>2013</v>
      </c>
      <c r="B6" s="114">
        <v>750231</v>
      </c>
      <c r="C6" s="114">
        <v>86128</v>
      </c>
      <c r="D6" s="114">
        <v>62975</v>
      </c>
      <c r="E6" s="114">
        <v>13982</v>
      </c>
      <c r="F6" s="114">
        <v>58829</v>
      </c>
      <c r="G6" s="114">
        <v>113539</v>
      </c>
      <c r="H6" s="114">
        <v>15761</v>
      </c>
      <c r="I6" s="114">
        <v>9828</v>
      </c>
      <c r="J6" s="114">
        <v>14584</v>
      </c>
      <c r="K6" s="114">
        <v>9600</v>
      </c>
      <c r="L6" s="114">
        <v>15163.77</v>
      </c>
      <c r="M6" s="114">
        <v>30271</v>
      </c>
      <c r="N6" s="114">
        <v>15577</v>
      </c>
      <c r="O6" s="114">
        <v>11471</v>
      </c>
      <c r="P6" s="114">
        <v>57566</v>
      </c>
      <c r="Q6" s="114">
        <v>61395</v>
      </c>
      <c r="R6" s="114">
        <v>3657</v>
      </c>
      <c r="S6" s="114">
        <v>13566</v>
      </c>
      <c r="T6" s="114">
        <v>15283</v>
      </c>
      <c r="U6" s="114">
        <v>30170</v>
      </c>
      <c r="V6" s="114">
        <v>3123</v>
      </c>
      <c r="W6" s="114">
        <v>4567</v>
      </c>
      <c r="X6" s="114">
        <v>2639</v>
      </c>
      <c r="Y6" s="114">
        <v>2262</v>
      </c>
      <c r="Z6" s="193">
        <v>1038.8000000002794</v>
      </c>
      <c r="AA6" s="114">
        <v>38659</v>
      </c>
      <c r="AB6" s="114">
        <v>5594</v>
      </c>
      <c r="AC6" s="114">
        <v>2763</v>
      </c>
      <c r="AD6" s="114">
        <v>2696</v>
      </c>
      <c r="AE6" s="114">
        <v>23460</v>
      </c>
      <c r="AF6" s="114">
        <v>9260</v>
      </c>
      <c r="AG6" s="114">
        <v>9250</v>
      </c>
      <c r="AH6" s="114">
        <v>13858</v>
      </c>
      <c r="AI6" s="114">
        <v>5609</v>
      </c>
      <c r="AJ6" s="114">
        <v>18962</v>
      </c>
      <c r="AK6" s="114">
        <v>28850.97</v>
      </c>
      <c r="AL6" s="114">
        <v>2626</v>
      </c>
      <c r="AM6" s="114">
        <v>18444</v>
      </c>
      <c r="AN6" s="114">
        <v>2204</v>
      </c>
      <c r="AO6" s="114">
        <v>5292</v>
      </c>
      <c r="AP6" s="114">
        <v>909</v>
      </c>
      <c r="AQ6" s="114">
        <v>16004</v>
      </c>
      <c r="AR6" s="114">
        <v>14895</v>
      </c>
      <c r="AS6" s="114">
        <v>24783</v>
      </c>
      <c r="AT6" s="114">
        <v>3238</v>
      </c>
      <c r="AU6" s="114">
        <v>4200</v>
      </c>
      <c r="AV6" s="114">
        <v>169</v>
      </c>
      <c r="AW6" s="114">
        <v>3319</v>
      </c>
      <c r="AX6" s="114">
        <v>1282</v>
      </c>
      <c r="AY6" s="114">
        <v>3746</v>
      </c>
      <c r="AZ6" s="114">
        <v>2167</v>
      </c>
      <c r="BA6" s="114">
        <v>765</v>
      </c>
      <c r="BB6" s="114">
        <v>140000</v>
      </c>
      <c r="BC6" s="114">
        <v>19445</v>
      </c>
      <c r="BD6" s="114">
        <v>3563</v>
      </c>
      <c r="BE6" s="114">
        <v>13514</v>
      </c>
      <c r="BF6" s="114">
        <v>16905</v>
      </c>
      <c r="BG6" s="114">
        <v>3500</v>
      </c>
      <c r="BH6" s="114">
        <v>9410</v>
      </c>
      <c r="BI6" s="114">
        <v>1219</v>
      </c>
      <c r="BJ6" s="114">
        <v>12631</v>
      </c>
      <c r="BK6" s="114">
        <v>2400</v>
      </c>
      <c r="BL6" s="114">
        <v>6018</v>
      </c>
      <c r="BM6" s="114">
        <v>1634</v>
      </c>
      <c r="BN6" s="114">
        <v>70321</v>
      </c>
      <c r="BO6" s="114">
        <v>23602</v>
      </c>
      <c r="BP6" s="114">
        <v>145308</v>
      </c>
      <c r="BQ6" s="114">
        <v>19910</v>
      </c>
      <c r="BR6" s="114">
        <v>3330</v>
      </c>
      <c r="BS6" s="114">
        <v>12230</v>
      </c>
      <c r="BT6" s="114">
        <v>12287</v>
      </c>
      <c r="BU6" s="114">
        <v>416</v>
      </c>
      <c r="BV6" s="114">
        <v>4876</v>
      </c>
      <c r="BW6" s="114">
        <v>670</v>
      </c>
      <c r="BX6" s="114">
        <v>3711</v>
      </c>
      <c r="BY6" s="114">
        <v>139</v>
      </c>
      <c r="BZ6" s="114">
        <v>3077</v>
      </c>
      <c r="CA6" s="114">
        <v>324336</v>
      </c>
      <c r="CB6" s="114">
        <v>205368</v>
      </c>
      <c r="CC6" s="114">
        <v>22654</v>
      </c>
      <c r="CD6" s="114">
        <v>165003</v>
      </c>
      <c r="CE6" s="114">
        <v>79057</v>
      </c>
      <c r="CF6" s="114">
        <v>46439</v>
      </c>
      <c r="CG6" s="114">
        <v>46663</v>
      </c>
      <c r="CH6" s="114">
        <v>9129</v>
      </c>
      <c r="CI6" s="114">
        <v>9794</v>
      </c>
      <c r="CJ6" s="114">
        <v>8554</v>
      </c>
      <c r="CK6" s="114">
        <v>25504</v>
      </c>
      <c r="CL6" s="114">
        <v>16396</v>
      </c>
      <c r="CM6" s="114">
        <v>4790</v>
      </c>
      <c r="CN6" s="114">
        <v>9666</v>
      </c>
      <c r="CO6" s="114">
        <v>5825</v>
      </c>
      <c r="CP6" s="114">
        <v>7100</v>
      </c>
      <c r="CQ6" s="114">
        <v>5229</v>
      </c>
      <c r="CR6" s="114">
        <v>6794</v>
      </c>
      <c r="CS6" s="114">
        <v>5134</v>
      </c>
      <c r="CT6" s="114">
        <v>34406</v>
      </c>
      <c r="CU6" s="114">
        <v>45</v>
      </c>
      <c r="CV6" s="193">
        <v>7489</v>
      </c>
      <c r="CW6" s="193">
        <v>485</v>
      </c>
      <c r="CX6" s="193">
        <v>265</v>
      </c>
      <c r="CY6" s="193">
        <v>25</v>
      </c>
      <c r="CZ6" s="193">
        <v>1858</v>
      </c>
      <c r="DA6" s="193">
        <v>31</v>
      </c>
      <c r="DB6" s="114">
        <v>27704</v>
      </c>
      <c r="DC6" s="114">
        <v>8129</v>
      </c>
      <c r="DD6" s="193">
        <v>3019</v>
      </c>
      <c r="DE6" s="193">
        <v>450</v>
      </c>
      <c r="DF6" s="193">
        <v>496</v>
      </c>
      <c r="DG6" s="193">
        <v>120</v>
      </c>
    </row>
    <row r="7" spans="1:111">
      <c r="A7" s="114">
        <v>2014</v>
      </c>
      <c r="B7" s="114">
        <v>727473</v>
      </c>
      <c r="C7" s="114">
        <v>95177</v>
      </c>
      <c r="D7" s="114">
        <v>69289</v>
      </c>
      <c r="E7" s="114">
        <v>21255</v>
      </c>
      <c r="F7" s="114">
        <v>63432</v>
      </c>
      <c r="G7" s="114">
        <v>114245</v>
      </c>
      <c r="H7" s="114">
        <v>114857</v>
      </c>
      <c r="I7" s="114">
        <v>11606</v>
      </c>
      <c r="J7" s="114">
        <v>19344</v>
      </c>
      <c r="K7" s="114">
        <v>11407</v>
      </c>
      <c r="L7" s="114">
        <v>17041</v>
      </c>
      <c r="M7" s="114">
        <v>34146</v>
      </c>
      <c r="N7" s="114">
        <v>18024.189999999999</v>
      </c>
      <c r="O7" s="114">
        <v>13863</v>
      </c>
      <c r="P7" s="114">
        <v>110830</v>
      </c>
      <c r="Q7" s="114">
        <v>70904</v>
      </c>
      <c r="R7" s="114">
        <v>4009</v>
      </c>
      <c r="S7" s="114">
        <v>16108</v>
      </c>
      <c r="T7" s="114">
        <v>15847</v>
      </c>
      <c r="U7" s="114">
        <v>50786</v>
      </c>
      <c r="V7" s="114">
        <v>3578</v>
      </c>
      <c r="W7" s="114">
        <v>6017</v>
      </c>
      <c r="X7" s="114">
        <v>2811</v>
      </c>
      <c r="Y7" s="114">
        <v>4216</v>
      </c>
      <c r="Z7" s="193">
        <v>1038.8000000002794</v>
      </c>
      <c r="AA7" s="114">
        <v>44791</v>
      </c>
      <c r="AB7" s="114">
        <v>8101</v>
      </c>
      <c r="AC7" s="114">
        <v>4291</v>
      </c>
      <c r="AD7" s="114">
        <v>2857</v>
      </c>
      <c r="AE7" s="114">
        <v>27652</v>
      </c>
      <c r="AF7" s="114">
        <v>6938</v>
      </c>
      <c r="AG7" s="114">
        <v>9361</v>
      </c>
      <c r="AH7" s="114">
        <v>15037</v>
      </c>
      <c r="AI7" s="114">
        <v>5609</v>
      </c>
      <c r="AJ7" s="114">
        <v>21877</v>
      </c>
      <c r="AK7" s="114">
        <v>27978</v>
      </c>
      <c r="AL7" s="114">
        <v>3771</v>
      </c>
      <c r="AM7" s="114">
        <v>17901</v>
      </c>
      <c r="AN7" s="114">
        <v>2866</v>
      </c>
      <c r="AO7" s="114">
        <v>6045</v>
      </c>
      <c r="AP7" s="114">
        <v>951</v>
      </c>
      <c r="AQ7" s="114">
        <v>25823</v>
      </c>
      <c r="AR7" s="114">
        <v>25834</v>
      </c>
      <c r="AS7" s="114">
        <v>15437</v>
      </c>
      <c r="AT7" s="114">
        <v>4323</v>
      </c>
      <c r="AU7" s="114">
        <v>4731</v>
      </c>
      <c r="AV7" s="114">
        <v>257</v>
      </c>
      <c r="AW7" s="114">
        <v>6344</v>
      </c>
      <c r="AX7" s="114">
        <v>1405</v>
      </c>
      <c r="AY7" s="114">
        <v>4356</v>
      </c>
      <c r="AZ7" s="114">
        <v>2892</v>
      </c>
      <c r="BA7" s="114">
        <v>1036</v>
      </c>
      <c r="BB7" s="114">
        <v>147000</v>
      </c>
      <c r="BC7" s="114">
        <v>20906</v>
      </c>
      <c r="BD7" s="114">
        <v>3919</v>
      </c>
      <c r="BE7" s="114">
        <v>14584</v>
      </c>
      <c r="BF7" s="114">
        <v>18363</v>
      </c>
      <c r="BG7" s="114">
        <v>3820</v>
      </c>
      <c r="BH7" s="114">
        <v>10367</v>
      </c>
      <c r="BI7" s="114">
        <v>4656</v>
      </c>
      <c r="BJ7" s="114">
        <v>13964</v>
      </c>
      <c r="BK7" s="114">
        <v>2408</v>
      </c>
      <c r="BL7" s="114">
        <v>9511</v>
      </c>
      <c r="BM7" s="114">
        <v>2320</v>
      </c>
      <c r="BN7" s="114">
        <v>85657</v>
      </c>
      <c r="BO7" s="114">
        <v>27240</v>
      </c>
      <c r="BP7" s="114">
        <v>150060</v>
      </c>
      <c r="BQ7" s="114">
        <v>20301</v>
      </c>
      <c r="BR7" s="114">
        <v>6714</v>
      </c>
      <c r="BS7" s="114">
        <v>16086</v>
      </c>
      <c r="BT7" s="114">
        <v>14756</v>
      </c>
      <c r="BU7" s="114">
        <v>726</v>
      </c>
      <c r="BV7" s="114">
        <v>6540</v>
      </c>
      <c r="BW7" s="114">
        <v>672</v>
      </c>
      <c r="BX7" s="114">
        <v>3954</v>
      </c>
      <c r="BY7" s="114">
        <v>473</v>
      </c>
      <c r="BZ7" s="114">
        <v>2765</v>
      </c>
      <c r="CA7" s="114">
        <v>321485</v>
      </c>
      <c r="CB7" s="114">
        <v>216492</v>
      </c>
      <c r="CC7" s="114">
        <v>14601</v>
      </c>
      <c r="CD7" s="114">
        <v>165259</v>
      </c>
      <c r="CE7" s="114">
        <v>79813</v>
      </c>
      <c r="CF7" s="114">
        <v>45325</v>
      </c>
      <c r="CG7" s="114">
        <v>48271</v>
      </c>
      <c r="CH7" s="114">
        <v>11865</v>
      </c>
      <c r="CI7" s="114">
        <v>12313</v>
      </c>
      <c r="CJ7" s="114">
        <v>10297</v>
      </c>
      <c r="CK7" s="114">
        <v>27392</v>
      </c>
      <c r="CL7" s="114">
        <v>16730</v>
      </c>
      <c r="CM7" s="114">
        <v>5632</v>
      </c>
      <c r="CN7" s="114">
        <v>10794</v>
      </c>
      <c r="CO7" s="114">
        <v>6519</v>
      </c>
      <c r="CP7" s="114">
        <v>10097</v>
      </c>
      <c r="CQ7" s="114">
        <v>5245</v>
      </c>
      <c r="CR7" s="114">
        <v>6520</v>
      </c>
      <c r="CS7" s="114">
        <v>5171</v>
      </c>
      <c r="CT7" s="114">
        <v>34740</v>
      </c>
      <c r="CU7" s="114">
        <v>52</v>
      </c>
      <c r="CV7" s="193">
        <v>470</v>
      </c>
      <c r="CW7" s="193">
        <v>520</v>
      </c>
      <c r="CX7" s="193">
        <v>285</v>
      </c>
      <c r="CY7" s="193">
        <v>81</v>
      </c>
      <c r="CZ7" s="193">
        <v>1555.6797100055906</v>
      </c>
      <c r="DA7" s="193">
        <v>31</v>
      </c>
      <c r="DB7" s="114">
        <v>13902</v>
      </c>
      <c r="DC7" s="114">
        <v>8232</v>
      </c>
      <c r="DD7" s="193">
        <v>3663</v>
      </c>
      <c r="DE7" s="193">
        <v>974</v>
      </c>
      <c r="DF7" s="193">
        <v>8670</v>
      </c>
      <c r="DG7" s="193">
        <v>677</v>
      </c>
    </row>
    <row r="8" spans="1:111">
      <c r="A8" s="114">
        <v>2015</v>
      </c>
      <c r="B8" s="114">
        <v>740085</v>
      </c>
      <c r="C8" s="114">
        <v>104382</v>
      </c>
      <c r="D8" s="114">
        <v>69963</v>
      </c>
      <c r="E8" s="114">
        <v>26582</v>
      </c>
      <c r="F8" s="114">
        <v>77578</v>
      </c>
      <c r="G8" s="114">
        <v>200918</v>
      </c>
      <c r="H8" s="114">
        <v>23415</v>
      </c>
      <c r="I8" s="114">
        <v>12565</v>
      </c>
      <c r="J8" s="114">
        <v>21042</v>
      </c>
      <c r="K8" s="114">
        <v>14459</v>
      </c>
      <c r="L8" s="114">
        <v>18812</v>
      </c>
      <c r="M8" s="114">
        <v>34581</v>
      </c>
      <c r="N8" s="114">
        <v>20362.63</v>
      </c>
      <c r="O8" s="114">
        <v>14776</v>
      </c>
      <c r="P8" s="114">
        <v>77842</v>
      </c>
      <c r="Q8" s="114">
        <v>68377</v>
      </c>
      <c r="R8" s="114">
        <v>3947</v>
      </c>
      <c r="S8" s="114">
        <v>17456</v>
      </c>
      <c r="T8" s="114">
        <v>18210</v>
      </c>
      <c r="U8" s="114">
        <v>61814</v>
      </c>
      <c r="V8" s="114">
        <v>5565</v>
      </c>
      <c r="W8" s="114">
        <v>8804</v>
      </c>
      <c r="X8" s="114">
        <v>2923</v>
      </c>
      <c r="Y8" s="114">
        <v>5822</v>
      </c>
      <c r="Z8" s="193">
        <v>1038.8000000002794</v>
      </c>
      <c r="AA8" s="114">
        <v>52333</v>
      </c>
      <c r="AB8" s="114">
        <v>8108</v>
      </c>
      <c r="AC8" s="114">
        <v>4306</v>
      </c>
      <c r="AD8" s="114">
        <v>4664</v>
      </c>
      <c r="AE8" s="114">
        <v>27660</v>
      </c>
      <c r="AF8" s="114">
        <v>7040</v>
      </c>
      <c r="AG8" s="114">
        <v>8869</v>
      </c>
      <c r="AH8" s="114">
        <v>14133</v>
      </c>
      <c r="AI8" s="114">
        <v>6162</v>
      </c>
      <c r="AJ8" s="114">
        <v>22237</v>
      </c>
      <c r="AK8" s="114">
        <v>32568</v>
      </c>
      <c r="AL8" s="114">
        <v>6641</v>
      </c>
      <c r="AM8" s="114">
        <v>16836</v>
      </c>
      <c r="AN8" s="114">
        <v>2300</v>
      </c>
      <c r="AO8" s="114">
        <v>6058</v>
      </c>
      <c r="AP8" s="114">
        <v>1062</v>
      </c>
      <c r="AQ8" s="114">
        <v>23932</v>
      </c>
      <c r="AR8" s="114">
        <v>25853</v>
      </c>
      <c r="AS8" s="114">
        <v>18835</v>
      </c>
      <c r="AT8" s="114">
        <v>8079</v>
      </c>
      <c r="AU8" s="114">
        <v>4943</v>
      </c>
      <c r="AV8" s="114">
        <v>376</v>
      </c>
      <c r="AW8" s="114">
        <v>6910</v>
      </c>
      <c r="AX8" s="114">
        <v>1536</v>
      </c>
      <c r="AY8" s="114">
        <v>5799</v>
      </c>
      <c r="AZ8" s="114">
        <v>2875</v>
      </c>
      <c r="BA8" s="114">
        <v>1261</v>
      </c>
      <c r="BB8" s="114">
        <v>152000</v>
      </c>
      <c r="BC8" s="114">
        <v>20726</v>
      </c>
      <c r="BD8" s="114">
        <v>3664</v>
      </c>
      <c r="BE8" s="114">
        <v>15611</v>
      </c>
      <c r="BF8" s="114">
        <v>19830</v>
      </c>
      <c r="BG8" s="114">
        <v>3950</v>
      </c>
      <c r="BH8" s="114">
        <v>10541</v>
      </c>
      <c r="BI8" s="114">
        <v>5800</v>
      </c>
      <c r="BJ8" s="114">
        <v>21512</v>
      </c>
      <c r="BK8" s="114">
        <v>5858</v>
      </c>
      <c r="BL8" s="114">
        <v>10391</v>
      </c>
      <c r="BM8" s="114">
        <v>2385</v>
      </c>
      <c r="BN8" s="114">
        <v>91940</v>
      </c>
      <c r="BO8" s="114">
        <v>22102</v>
      </c>
      <c r="BP8" s="114">
        <v>150060</v>
      </c>
      <c r="BQ8" s="114">
        <v>14856</v>
      </c>
      <c r="BR8" s="114">
        <v>2912</v>
      </c>
      <c r="BS8" s="114">
        <v>16297</v>
      </c>
      <c r="BT8" s="114">
        <v>30864</v>
      </c>
      <c r="BU8" s="114">
        <v>1059</v>
      </c>
      <c r="BV8" s="114">
        <v>6118</v>
      </c>
      <c r="BW8" s="114">
        <v>3044</v>
      </c>
      <c r="BX8" s="114">
        <v>938</v>
      </c>
      <c r="BY8" s="114">
        <v>473</v>
      </c>
      <c r="BZ8" s="114">
        <v>2767</v>
      </c>
      <c r="CA8" s="114">
        <v>349378</v>
      </c>
      <c r="CB8" s="114">
        <v>227092</v>
      </c>
      <c r="CC8" s="114">
        <v>27461</v>
      </c>
      <c r="CD8" s="114">
        <v>165757</v>
      </c>
      <c r="CE8" s="114">
        <v>80524</v>
      </c>
      <c r="CF8" s="114">
        <v>52238</v>
      </c>
      <c r="CG8" s="114">
        <v>39936</v>
      </c>
      <c r="CH8" s="114">
        <v>9503</v>
      </c>
      <c r="CI8" s="114">
        <v>14254</v>
      </c>
      <c r="CJ8" s="114">
        <v>11568</v>
      </c>
      <c r="CK8" s="114">
        <v>22802</v>
      </c>
      <c r="CL8" s="114">
        <v>17320</v>
      </c>
      <c r="CM8" s="114">
        <v>6093</v>
      </c>
      <c r="CN8" s="114">
        <v>16149</v>
      </c>
      <c r="CO8" s="114">
        <v>7153</v>
      </c>
      <c r="CP8" s="114">
        <v>11000</v>
      </c>
      <c r="CQ8" s="114">
        <v>5298</v>
      </c>
      <c r="CR8" s="114">
        <v>7200</v>
      </c>
      <c r="CS8" s="114">
        <v>4867</v>
      </c>
      <c r="CT8" s="114">
        <v>30542</v>
      </c>
      <c r="CU8" s="114">
        <v>1481</v>
      </c>
      <c r="CV8" s="193">
        <v>438</v>
      </c>
      <c r="CW8" s="193">
        <v>546</v>
      </c>
      <c r="CX8" s="193">
        <v>295</v>
      </c>
      <c r="CY8" s="193">
        <v>81</v>
      </c>
      <c r="CZ8" s="193">
        <v>2157.742513368984</v>
      </c>
      <c r="DA8" s="193">
        <v>31</v>
      </c>
      <c r="DB8" s="114">
        <v>20500</v>
      </c>
      <c r="DC8" s="114">
        <v>5540</v>
      </c>
      <c r="DD8" s="193">
        <v>1722</v>
      </c>
      <c r="DE8" s="193">
        <v>1712</v>
      </c>
      <c r="DF8" s="193">
        <v>1028</v>
      </c>
      <c r="DG8" s="193">
        <v>1000</v>
      </c>
    </row>
    <row r="9" spans="1:111">
      <c r="A9" s="114">
        <v>2016</v>
      </c>
      <c r="B9" s="114">
        <v>770332</v>
      </c>
      <c r="C9" s="114">
        <v>116394</v>
      </c>
      <c r="D9" s="114">
        <v>93030</v>
      </c>
      <c r="E9" s="114">
        <v>31629</v>
      </c>
      <c r="F9" s="114">
        <v>90685</v>
      </c>
      <c r="G9" s="114">
        <v>117130</v>
      </c>
      <c r="H9" s="114">
        <v>24440</v>
      </c>
      <c r="I9" s="114">
        <v>13716</v>
      </c>
      <c r="J9" s="114">
        <v>17766</v>
      </c>
      <c r="K9" s="114">
        <v>17377</v>
      </c>
      <c r="L9" s="114">
        <v>21626.9</v>
      </c>
      <c r="M9" s="114">
        <v>38058</v>
      </c>
      <c r="N9" s="114">
        <v>26686</v>
      </c>
      <c r="O9" s="114">
        <v>15261</v>
      </c>
      <c r="P9" s="114">
        <v>90781</v>
      </c>
      <c r="Q9" s="114">
        <v>78600</v>
      </c>
      <c r="R9" s="114">
        <v>2800</v>
      </c>
      <c r="S9" s="114">
        <v>18458</v>
      </c>
      <c r="T9" s="114">
        <v>22221</v>
      </c>
      <c r="U9" s="114">
        <v>86663</v>
      </c>
      <c r="V9" s="114">
        <v>8294</v>
      </c>
      <c r="W9" s="114">
        <v>10177</v>
      </c>
      <c r="X9" s="114">
        <v>3119</v>
      </c>
      <c r="Y9" s="114">
        <v>8374</v>
      </c>
      <c r="Z9" s="193">
        <v>2409.7000000001863</v>
      </c>
      <c r="AA9" s="114">
        <v>88950</v>
      </c>
      <c r="AB9" s="114">
        <v>8120</v>
      </c>
      <c r="AC9" s="114">
        <v>5959</v>
      </c>
      <c r="AD9" s="114">
        <v>4904</v>
      </c>
      <c r="AE9" s="114">
        <v>28331</v>
      </c>
      <c r="AF9" s="114">
        <v>10405</v>
      </c>
      <c r="AG9" s="114">
        <v>10482</v>
      </c>
      <c r="AH9" s="114">
        <v>15431</v>
      </c>
      <c r="AI9" s="114">
        <v>6777</v>
      </c>
      <c r="AJ9" s="114">
        <v>22953.3</v>
      </c>
      <c r="AK9" s="114">
        <v>34131</v>
      </c>
      <c r="AL9" s="114">
        <v>6315</v>
      </c>
      <c r="AM9" s="114">
        <v>16703</v>
      </c>
      <c r="AN9" s="114">
        <v>2314</v>
      </c>
      <c r="AO9" s="114">
        <v>7238</v>
      </c>
      <c r="AP9" s="114">
        <v>1130</v>
      </c>
      <c r="AQ9" s="114">
        <v>30735</v>
      </c>
      <c r="AR9" s="114">
        <v>25853</v>
      </c>
      <c r="AS9" s="114">
        <v>16292</v>
      </c>
      <c r="AT9" s="114">
        <v>8920</v>
      </c>
      <c r="AU9" s="114">
        <v>5222</v>
      </c>
      <c r="AV9" s="114">
        <v>857</v>
      </c>
      <c r="AW9" s="114">
        <v>7010</v>
      </c>
      <c r="AX9" s="114">
        <v>1955</v>
      </c>
      <c r="AY9" s="114">
        <v>6457</v>
      </c>
      <c r="AZ9" s="114">
        <v>2933</v>
      </c>
      <c r="BA9" s="114">
        <v>2105</v>
      </c>
      <c r="BB9" s="114">
        <v>185000</v>
      </c>
      <c r="BC9" s="114">
        <v>21891</v>
      </c>
      <c r="BD9" s="114">
        <v>5650</v>
      </c>
      <c r="BE9" s="114">
        <v>18371</v>
      </c>
      <c r="BF9" s="114">
        <v>22989</v>
      </c>
      <c r="BG9" s="114">
        <v>3954</v>
      </c>
      <c r="BH9" s="114">
        <v>9480</v>
      </c>
      <c r="BI9" s="114">
        <v>7850</v>
      </c>
      <c r="BJ9" s="114">
        <v>20708</v>
      </c>
      <c r="BK9" s="114">
        <v>6350</v>
      </c>
      <c r="BL9" s="114">
        <v>13019</v>
      </c>
      <c r="BM9" s="114">
        <v>3476</v>
      </c>
      <c r="BN9" s="114">
        <v>76757</v>
      </c>
      <c r="BO9" s="114">
        <v>21495</v>
      </c>
      <c r="BP9" s="114">
        <v>150060</v>
      </c>
      <c r="BQ9" s="114">
        <v>14517</v>
      </c>
      <c r="BR9" s="114">
        <v>3225</v>
      </c>
      <c r="BS9" s="114">
        <v>19187</v>
      </c>
      <c r="BT9" s="114">
        <v>33458</v>
      </c>
      <c r="BU9" s="114">
        <v>1159</v>
      </c>
      <c r="BV9" s="114">
        <v>5677</v>
      </c>
      <c r="BW9" s="114">
        <v>3200</v>
      </c>
      <c r="BX9" s="114">
        <v>2015</v>
      </c>
      <c r="BY9" s="114">
        <f>TREND(BY10:BY14,A10:A14,2016)</f>
        <v>754.30000000004657</v>
      </c>
      <c r="BZ9" s="114">
        <v>3032</v>
      </c>
      <c r="CA9" s="114">
        <v>384521</v>
      </c>
      <c r="CB9" s="114">
        <v>278703</v>
      </c>
      <c r="CC9" s="114">
        <v>21525.8</v>
      </c>
      <c r="CD9" s="114">
        <v>166571</v>
      </c>
      <c r="CE9" s="114">
        <v>81152</v>
      </c>
      <c r="CF9" s="114">
        <v>48222</v>
      </c>
      <c r="CG9" s="114">
        <v>46102</v>
      </c>
      <c r="CH9" s="114">
        <v>11449</v>
      </c>
      <c r="CI9" s="114">
        <v>14268</v>
      </c>
      <c r="CJ9" s="114">
        <v>12646</v>
      </c>
      <c r="CK9" s="114">
        <v>23918</v>
      </c>
      <c r="CL9" s="114">
        <v>19003</v>
      </c>
      <c r="CM9" s="114">
        <v>10917</v>
      </c>
      <c r="CN9" s="114">
        <v>15419</v>
      </c>
      <c r="CO9" s="114">
        <v>7153</v>
      </c>
      <c r="CP9" s="114">
        <v>11000</v>
      </c>
      <c r="CQ9" s="114">
        <v>5395</v>
      </c>
      <c r="CR9" s="114">
        <v>8100</v>
      </c>
      <c r="CS9" s="114">
        <v>4516</v>
      </c>
      <c r="CT9" s="114">
        <v>32376</v>
      </c>
      <c r="CU9" s="114">
        <v>1441</v>
      </c>
      <c r="CV9" s="193">
        <v>541</v>
      </c>
      <c r="CW9" s="193">
        <v>478</v>
      </c>
      <c r="CX9" s="193">
        <v>770</v>
      </c>
      <c r="CY9" s="193">
        <v>81</v>
      </c>
      <c r="CZ9" s="193">
        <v>2645.4457816604559</v>
      </c>
      <c r="DA9" s="193">
        <v>31</v>
      </c>
      <c r="DB9" s="114">
        <v>24903</v>
      </c>
      <c r="DC9" s="114">
        <v>2705</v>
      </c>
      <c r="DD9" s="193">
        <v>8141</v>
      </c>
      <c r="DE9" s="193">
        <v>2108</v>
      </c>
      <c r="DF9" s="193">
        <v>660</v>
      </c>
      <c r="DG9" s="193">
        <v>737</v>
      </c>
    </row>
    <row r="10" spans="1:111">
      <c r="A10" s="114">
        <v>2017</v>
      </c>
      <c r="B10" s="114">
        <v>808141</v>
      </c>
      <c r="C10" s="114">
        <v>122080</v>
      </c>
      <c r="D10" s="114">
        <v>137522</v>
      </c>
      <c r="E10" s="114">
        <v>32055</v>
      </c>
      <c r="F10" s="114">
        <v>105315</v>
      </c>
      <c r="G10" s="114">
        <v>93553</v>
      </c>
      <c r="H10" s="114">
        <v>29555</v>
      </c>
      <c r="I10" s="114">
        <v>16577</v>
      </c>
      <c r="J10" s="114">
        <v>19593</v>
      </c>
      <c r="K10" s="114">
        <v>17119</v>
      </c>
      <c r="L10" s="114">
        <v>22885.200000000001</v>
      </c>
      <c r="M10" s="114">
        <v>39741</v>
      </c>
      <c r="N10" s="114">
        <v>30915.360000000001</v>
      </c>
      <c r="O10" s="114">
        <v>16579</v>
      </c>
      <c r="P10" s="114">
        <v>117799</v>
      </c>
      <c r="Q10" s="114">
        <v>85250</v>
      </c>
      <c r="R10" s="114">
        <v>9185.5</v>
      </c>
      <c r="S10" s="114">
        <v>25085</v>
      </c>
      <c r="T10" s="114">
        <v>31064</v>
      </c>
      <c r="U10" s="114">
        <v>76579</v>
      </c>
      <c r="V10" s="114">
        <v>14098</v>
      </c>
      <c r="W10" s="114">
        <v>11219</v>
      </c>
      <c r="X10" s="114">
        <v>4676</v>
      </c>
      <c r="Y10" s="114">
        <v>13078</v>
      </c>
      <c r="Z10" s="193">
        <v>1548</v>
      </c>
      <c r="AA10" s="114">
        <v>99558</v>
      </c>
      <c r="AB10" s="114">
        <v>11109</v>
      </c>
      <c r="AC10" s="114">
        <v>6336</v>
      </c>
      <c r="AD10" s="114">
        <v>5413</v>
      </c>
      <c r="AE10" s="114">
        <v>26955</v>
      </c>
      <c r="AF10" s="114">
        <v>10019</v>
      </c>
      <c r="AG10" s="114">
        <v>10482</v>
      </c>
      <c r="AH10" s="114">
        <v>19318</v>
      </c>
      <c r="AI10" s="114">
        <v>9828</v>
      </c>
      <c r="AJ10" s="114">
        <v>24495</v>
      </c>
      <c r="AK10" s="114">
        <v>35904</v>
      </c>
      <c r="AL10" s="114">
        <v>6353</v>
      </c>
      <c r="AM10" s="114">
        <v>17953</v>
      </c>
      <c r="AN10" s="114">
        <v>3170</v>
      </c>
      <c r="AO10" s="114">
        <v>8385</v>
      </c>
      <c r="AP10" s="114">
        <v>1344</v>
      </c>
      <c r="AQ10" s="114">
        <v>44652</v>
      </c>
      <c r="AR10" s="114">
        <v>37072</v>
      </c>
      <c r="AS10" s="114">
        <v>18123</v>
      </c>
      <c r="AT10" s="114">
        <v>10799</v>
      </c>
      <c r="AU10" s="114">
        <v>5222</v>
      </c>
      <c r="AV10" s="114">
        <v>1202</v>
      </c>
      <c r="AW10" s="114">
        <v>9068</v>
      </c>
      <c r="AX10" s="114">
        <v>2170</v>
      </c>
      <c r="AY10" s="114">
        <v>8704</v>
      </c>
      <c r="AZ10" s="114">
        <v>2933</v>
      </c>
      <c r="BA10" s="114">
        <v>2996</v>
      </c>
      <c r="BB10" s="114">
        <v>195000</v>
      </c>
      <c r="BC10" s="114">
        <v>26174</v>
      </c>
      <c r="BD10" s="114">
        <v>14333</v>
      </c>
      <c r="BE10" s="114">
        <v>18881</v>
      </c>
      <c r="BF10" s="114">
        <v>23396</v>
      </c>
      <c r="BG10" s="114">
        <v>4676</v>
      </c>
      <c r="BH10" s="114">
        <v>9500</v>
      </c>
      <c r="BI10" s="114">
        <v>9950</v>
      </c>
      <c r="BJ10" s="114">
        <v>16148</v>
      </c>
      <c r="BK10" s="114">
        <v>3361</v>
      </c>
      <c r="BL10" s="114">
        <v>13708</v>
      </c>
      <c r="BM10" s="114">
        <v>5476</v>
      </c>
      <c r="BN10" s="114">
        <v>84994</v>
      </c>
      <c r="BO10" s="114">
        <v>23614</v>
      </c>
      <c r="BP10" s="114">
        <v>15430</v>
      </c>
      <c r="BQ10" s="114">
        <v>18153</v>
      </c>
      <c r="BR10" s="114">
        <v>4057</v>
      </c>
      <c r="BS10" s="114">
        <v>20727</v>
      </c>
      <c r="BT10" s="114">
        <v>22222</v>
      </c>
      <c r="BU10" s="114">
        <v>1127</v>
      </c>
      <c r="BV10" s="114">
        <v>6450</v>
      </c>
      <c r="BW10" s="114">
        <v>3667</v>
      </c>
      <c r="BX10" s="114">
        <v>4986</v>
      </c>
      <c r="BY10" s="114">
        <v>1388</v>
      </c>
      <c r="BZ10" s="114">
        <v>4500</v>
      </c>
      <c r="CA10" s="114">
        <v>466511</v>
      </c>
      <c r="CB10" s="114">
        <v>312462</v>
      </c>
      <c r="CC10" s="114">
        <v>17800</v>
      </c>
      <c r="CD10" s="114">
        <f>TREND(CD3:CD9,A3:A9,2017)</f>
        <v>167739.85714285728</v>
      </c>
      <c r="CE10" s="114">
        <v>85730</v>
      </c>
      <c r="CF10" s="114">
        <v>54753</v>
      </c>
      <c r="CG10" s="114">
        <v>47556</v>
      </c>
      <c r="CH10" s="114">
        <v>13717</v>
      </c>
      <c r="CI10" s="114">
        <v>15738</v>
      </c>
      <c r="CJ10" s="114">
        <v>13052</v>
      </c>
      <c r="CK10" s="114">
        <v>26020</v>
      </c>
      <c r="CL10" s="114">
        <v>20620</v>
      </c>
      <c r="CM10" s="114">
        <v>9583</v>
      </c>
      <c r="CN10" s="114">
        <v>19386</v>
      </c>
      <c r="CO10" s="114">
        <v>7502</v>
      </c>
      <c r="CP10" s="114">
        <v>67000</v>
      </c>
      <c r="CQ10" s="114">
        <v>5516</v>
      </c>
      <c r="CR10" s="114">
        <v>10275</v>
      </c>
      <c r="CS10" s="114">
        <v>4810</v>
      </c>
      <c r="CT10" s="114">
        <v>23602</v>
      </c>
      <c r="CU10" s="114">
        <v>1404</v>
      </c>
      <c r="CV10" s="193">
        <v>1012</v>
      </c>
      <c r="CW10" s="193">
        <v>517</v>
      </c>
      <c r="CX10" s="193">
        <v>778</v>
      </c>
      <c r="CY10" s="193">
        <v>81</v>
      </c>
      <c r="CZ10" s="193">
        <v>3422.6423780157957</v>
      </c>
      <c r="DA10" s="193">
        <v>31</v>
      </c>
      <c r="DB10" s="114">
        <v>30692</v>
      </c>
      <c r="DC10" s="114">
        <v>3580</v>
      </c>
      <c r="DD10" s="193">
        <v>8228</v>
      </c>
      <c r="DE10" s="193">
        <v>2739</v>
      </c>
      <c r="DF10" s="193">
        <v>1554</v>
      </c>
      <c r="DG10" s="193">
        <v>1136.9999999999418</v>
      </c>
    </row>
    <row r="11" spans="1:111">
      <c r="A11" s="114">
        <v>2018</v>
      </c>
      <c r="B11" s="114">
        <v>892863</v>
      </c>
      <c r="C11" s="114">
        <v>138361</v>
      </c>
      <c r="D11" s="114">
        <v>135471</v>
      </c>
      <c r="E11" s="114">
        <v>32755</v>
      </c>
      <c r="F11" s="114">
        <v>119390</v>
      </c>
      <c r="G11" s="114">
        <v>103299</v>
      </c>
      <c r="H11" s="114">
        <v>53079</v>
      </c>
      <c r="I11" s="114">
        <v>35584</v>
      </c>
      <c r="J11" s="114">
        <v>21366</v>
      </c>
      <c r="K11" s="114">
        <v>19574</v>
      </c>
      <c r="L11" s="114">
        <v>25286.5</v>
      </c>
      <c r="M11" s="114">
        <v>47341</v>
      </c>
      <c r="N11" s="114">
        <v>40915.620000000003</v>
      </c>
      <c r="O11" s="114">
        <v>20737</v>
      </c>
      <c r="P11" s="114">
        <v>132056</v>
      </c>
      <c r="Q11" s="114">
        <v>97860</v>
      </c>
      <c r="R11" s="114">
        <v>22598.09</v>
      </c>
      <c r="S11" s="114">
        <v>35491</v>
      </c>
      <c r="T11" s="114">
        <v>27419</v>
      </c>
      <c r="U11" s="114">
        <v>112340</v>
      </c>
      <c r="V11" s="114">
        <v>18822</v>
      </c>
      <c r="W11" s="114">
        <v>14797</v>
      </c>
      <c r="X11" s="114">
        <v>5749</v>
      </c>
      <c r="Y11" s="114">
        <v>18863</v>
      </c>
      <c r="Z11" s="114">
        <v>5066</v>
      </c>
      <c r="AA11" s="114">
        <v>108091</v>
      </c>
      <c r="AB11" s="114">
        <v>12516</v>
      </c>
      <c r="AC11" s="114">
        <v>8009</v>
      </c>
      <c r="AD11" s="114">
        <v>6828</v>
      </c>
      <c r="AE11" s="114">
        <v>27786</v>
      </c>
      <c r="AF11" s="114">
        <v>10790</v>
      </c>
      <c r="AG11" s="114">
        <v>12516</v>
      </c>
      <c r="AH11" s="114">
        <v>22091</v>
      </c>
      <c r="AI11" s="114">
        <v>10473</v>
      </c>
      <c r="AJ11" s="114">
        <v>27100</v>
      </c>
      <c r="AK11" s="114">
        <v>36617</v>
      </c>
      <c r="AL11" s="114">
        <v>7496</v>
      </c>
      <c r="AM11" s="114">
        <v>18126</v>
      </c>
      <c r="AN11" s="114">
        <v>3102</v>
      </c>
      <c r="AO11" s="114">
        <v>10275</v>
      </c>
      <c r="AP11" s="114">
        <v>1443</v>
      </c>
      <c r="AQ11" s="114">
        <v>42523</v>
      </c>
      <c r="AR11" s="114">
        <v>25867</v>
      </c>
      <c r="AS11" s="114">
        <v>21602</v>
      </c>
      <c r="AT11" s="114">
        <v>14433</v>
      </c>
      <c r="AU11" s="114">
        <v>6966</v>
      </c>
      <c r="AV11" s="114">
        <v>4117</v>
      </c>
      <c r="AW11" s="114">
        <v>13267</v>
      </c>
      <c r="AX11" s="114">
        <v>2726</v>
      </c>
      <c r="AY11" s="114">
        <v>11748</v>
      </c>
      <c r="AZ11" s="114">
        <v>4975</v>
      </c>
      <c r="BA11" s="114">
        <v>4019</v>
      </c>
      <c r="BB11" s="114">
        <v>219038</v>
      </c>
      <c r="BC11" s="114">
        <v>27926</v>
      </c>
      <c r="BD11" s="114">
        <v>13112</v>
      </c>
      <c r="BE11" s="114">
        <v>21604</v>
      </c>
      <c r="BF11" s="114">
        <v>28299</v>
      </c>
      <c r="BG11" s="114">
        <v>5191</v>
      </c>
      <c r="BH11" s="114">
        <v>9502</v>
      </c>
      <c r="BI11" s="114">
        <v>10050</v>
      </c>
      <c r="BJ11" s="114">
        <v>17937</v>
      </c>
      <c r="BK11" s="114">
        <v>5177</v>
      </c>
      <c r="BL11" s="114">
        <v>15699</v>
      </c>
      <c r="BM11" s="114">
        <v>6664</v>
      </c>
      <c r="BN11" s="114">
        <v>91676</v>
      </c>
      <c r="BO11" s="114">
        <v>25499</v>
      </c>
      <c r="BP11" s="114">
        <v>16140</v>
      </c>
      <c r="BQ11" s="114">
        <v>23311</v>
      </c>
      <c r="BR11" s="114">
        <v>4859</v>
      </c>
      <c r="BS11" s="114">
        <v>21591</v>
      </c>
      <c r="BT11" s="114">
        <v>14900</v>
      </c>
      <c r="BU11" s="114">
        <v>2645</v>
      </c>
      <c r="BV11" s="114">
        <v>6608</v>
      </c>
      <c r="BW11" s="114">
        <v>4407</v>
      </c>
      <c r="BX11" s="114">
        <v>2437</v>
      </c>
      <c r="BY11" s="114">
        <v>1483</v>
      </c>
      <c r="BZ11" s="114">
        <v>4580</v>
      </c>
      <c r="CA11" s="114">
        <v>492502</v>
      </c>
      <c r="CB11" s="114">
        <v>358046</v>
      </c>
      <c r="CC11" s="114">
        <v>24212</v>
      </c>
      <c r="CD11" s="114">
        <v>115</v>
      </c>
      <c r="CE11" s="114">
        <v>80215</v>
      </c>
      <c r="CF11" s="114">
        <v>57285</v>
      </c>
      <c r="CG11" s="114">
        <v>52041</v>
      </c>
      <c r="CH11" s="114">
        <v>14223</v>
      </c>
      <c r="CI11" s="114">
        <v>21143</v>
      </c>
      <c r="CJ11" s="114">
        <v>15421</v>
      </c>
      <c r="CK11" s="114">
        <v>37921</v>
      </c>
      <c r="CL11" s="114">
        <v>21785</v>
      </c>
      <c r="CM11" s="114">
        <v>12421</v>
      </c>
      <c r="CN11" s="114">
        <v>24509</v>
      </c>
      <c r="CO11" s="114">
        <v>7635</v>
      </c>
      <c r="CP11" s="114">
        <v>70950</v>
      </c>
      <c r="CQ11" s="114">
        <v>6141</v>
      </c>
      <c r="CR11" s="114">
        <v>11800</v>
      </c>
      <c r="CS11" s="114">
        <v>5028</v>
      </c>
      <c r="CT11" s="114">
        <v>24987</v>
      </c>
      <c r="CU11" s="114">
        <v>2579</v>
      </c>
      <c r="CV11" s="193">
        <v>1279</v>
      </c>
      <c r="CW11" s="193">
        <v>1065</v>
      </c>
      <c r="CX11" s="193">
        <v>992</v>
      </c>
      <c r="CY11" s="193">
        <v>949</v>
      </c>
      <c r="CZ11" s="193">
        <v>182</v>
      </c>
      <c r="DA11" s="193">
        <v>31</v>
      </c>
      <c r="DB11" s="114">
        <v>34285</v>
      </c>
      <c r="DC11" s="114">
        <v>4934</v>
      </c>
      <c r="DD11" s="193">
        <v>7937.071428571362</v>
      </c>
      <c r="DE11" s="193">
        <v>2740</v>
      </c>
      <c r="DF11" s="193">
        <v>1586</v>
      </c>
      <c r="DG11" s="193">
        <v>1111</v>
      </c>
    </row>
    <row r="12" spans="1:111">
      <c r="A12" s="114">
        <v>2019</v>
      </c>
      <c r="B12" s="114">
        <v>973605</v>
      </c>
      <c r="C12" s="114">
        <v>143428</v>
      </c>
      <c r="D12" s="114">
        <v>112454</v>
      </c>
      <c r="E12" s="114">
        <v>52716</v>
      </c>
      <c r="F12" s="114">
        <v>135364</v>
      </c>
      <c r="G12" s="114">
        <v>110081</v>
      </c>
      <c r="H12" s="114">
        <v>38878</v>
      </c>
      <c r="I12" s="114">
        <v>35874</v>
      </c>
      <c r="J12" s="114">
        <v>27386</v>
      </c>
      <c r="K12" s="114">
        <v>20775</v>
      </c>
      <c r="L12" s="114">
        <v>26469</v>
      </c>
      <c r="M12" s="114">
        <v>71015</v>
      </c>
      <c r="N12" s="114">
        <v>42423.9</v>
      </c>
      <c r="O12" s="114">
        <v>31272</v>
      </c>
      <c r="P12" s="114">
        <v>133731</v>
      </c>
      <c r="Q12" s="114">
        <v>105453</v>
      </c>
      <c r="R12" s="114">
        <v>25994.57</v>
      </c>
      <c r="S12" s="114">
        <v>35072</v>
      </c>
      <c r="T12" s="114">
        <v>27332</v>
      </c>
      <c r="U12" s="114">
        <v>101100</v>
      </c>
      <c r="V12" s="114">
        <v>18022</v>
      </c>
      <c r="W12" s="114">
        <v>17519</v>
      </c>
      <c r="X12" s="114">
        <v>8090</v>
      </c>
      <c r="Y12" s="114">
        <v>20857</v>
      </c>
      <c r="Z12" s="114">
        <v>12227</v>
      </c>
      <c r="AA12" s="114">
        <v>116369</v>
      </c>
      <c r="AB12" s="114">
        <v>14702</v>
      </c>
      <c r="AC12" s="114">
        <v>7785</v>
      </c>
      <c r="AD12" s="114">
        <v>8610</v>
      </c>
      <c r="AE12" s="114">
        <v>31234</v>
      </c>
      <c r="AF12" s="114">
        <v>12774</v>
      </c>
      <c r="AG12" s="114">
        <v>14075</v>
      </c>
      <c r="AH12" s="114">
        <v>22940</v>
      </c>
      <c r="AI12" s="114">
        <v>13845</v>
      </c>
      <c r="AJ12" s="114">
        <v>29800</v>
      </c>
      <c r="AK12" s="114">
        <v>34361</v>
      </c>
      <c r="AL12" s="114">
        <v>9794</v>
      </c>
      <c r="AM12" s="114">
        <v>20299</v>
      </c>
      <c r="AN12" s="114">
        <v>4668</v>
      </c>
      <c r="AO12" s="114">
        <v>10541</v>
      </c>
      <c r="AP12" s="114">
        <v>2690</v>
      </c>
      <c r="AQ12" s="114">
        <v>43995</v>
      </c>
      <c r="AR12" s="114">
        <v>26170</v>
      </c>
      <c r="AS12" s="114">
        <v>27475</v>
      </c>
      <c r="AT12" s="114">
        <v>19440</v>
      </c>
      <c r="AU12" s="114">
        <v>7760</v>
      </c>
      <c r="AV12" s="114">
        <v>3941</v>
      </c>
      <c r="AW12" s="114">
        <v>14220</v>
      </c>
      <c r="AX12" s="114">
        <v>3236</v>
      </c>
      <c r="AY12" s="114">
        <v>12543</v>
      </c>
      <c r="AZ12" s="114">
        <v>6590</v>
      </c>
      <c r="BA12" s="114">
        <v>7653</v>
      </c>
      <c r="BB12" s="114">
        <v>270239</v>
      </c>
      <c r="BC12" s="114">
        <v>33854</v>
      </c>
      <c r="BD12" s="114">
        <v>13268</v>
      </c>
      <c r="BE12" s="114">
        <v>23202</v>
      </c>
      <c r="BF12" s="114">
        <v>32330</v>
      </c>
      <c r="BG12" s="114">
        <v>7028</v>
      </c>
      <c r="BH12" s="114">
        <v>14916</v>
      </c>
      <c r="BI12" s="114">
        <v>10855</v>
      </c>
      <c r="BJ12" s="114">
        <v>19929</v>
      </c>
      <c r="BK12" s="114">
        <v>7050</v>
      </c>
      <c r="BL12" s="114">
        <v>18196</v>
      </c>
      <c r="BM12" s="114">
        <v>7471</v>
      </c>
      <c r="BN12" s="114">
        <v>88998</v>
      </c>
      <c r="BO12" s="114">
        <v>26598</v>
      </c>
      <c r="BP12" s="114">
        <v>16700</v>
      </c>
      <c r="BQ12" s="114">
        <v>23993</v>
      </c>
      <c r="BR12" s="114">
        <v>5843</v>
      </c>
      <c r="BS12" s="114">
        <v>24963</v>
      </c>
      <c r="BT12" s="114">
        <v>15621</v>
      </c>
      <c r="BU12" s="114">
        <v>3428</v>
      </c>
      <c r="BV12" s="114">
        <v>8099</v>
      </c>
      <c r="BW12" s="114">
        <v>5770</v>
      </c>
      <c r="BX12" s="114">
        <v>3860</v>
      </c>
      <c r="BY12" s="114">
        <v>1652</v>
      </c>
      <c r="BZ12" s="114">
        <v>5490</v>
      </c>
      <c r="CA12" s="114">
        <v>538136</v>
      </c>
      <c r="CB12" s="114">
        <v>387098</v>
      </c>
      <c r="CC12" s="114">
        <v>45099.71</v>
      </c>
      <c r="CD12" s="114">
        <v>14671</v>
      </c>
      <c r="CE12" s="114">
        <v>87107</v>
      </c>
      <c r="CF12" s="114">
        <v>52473</v>
      </c>
      <c r="CG12" s="114">
        <v>56124</v>
      </c>
      <c r="CH12" s="114">
        <v>15003</v>
      </c>
      <c r="CI12" s="114">
        <v>24031</v>
      </c>
      <c r="CJ12" s="114">
        <v>14547</v>
      </c>
      <c r="CK12" s="114">
        <v>39841</v>
      </c>
      <c r="CL12" s="114">
        <v>22290</v>
      </c>
      <c r="CM12" s="114">
        <v>14393</v>
      </c>
      <c r="CN12" s="114">
        <v>29611</v>
      </c>
      <c r="CO12" s="114">
        <f>TREND(CO3:CO11,A3:A11,2019)</f>
        <v>8847.6666666667443</v>
      </c>
      <c r="CP12" s="114">
        <v>12525</v>
      </c>
      <c r="CQ12" s="114">
        <v>6988</v>
      </c>
      <c r="CR12" s="114">
        <v>15019</v>
      </c>
      <c r="CS12" s="114">
        <v>5851</v>
      </c>
      <c r="CT12" s="114">
        <v>27929</v>
      </c>
      <c r="CU12" s="114">
        <v>3214</v>
      </c>
      <c r="CV12" s="193">
        <v>1823</v>
      </c>
      <c r="CW12" s="193">
        <v>1559</v>
      </c>
      <c r="CX12" s="193">
        <v>996</v>
      </c>
      <c r="CY12" s="193">
        <v>2643</v>
      </c>
      <c r="CZ12" s="193">
        <v>206</v>
      </c>
      <c r="DA12" s="193">
        <v>31</v>
      </c>
      <c r="DB12" s="114">
        <v>56932</v>
      </c>
      <c r="DC12" s="114">
        <v>5315</v>
      </c>
      <c r="DD12" s="114">
        <v>27684</v>
      </c>
      <c r="DE12" s="114">
        <v>3519</v>
      </c>
      <c r="DF12" s="114">
        <v>1685</v>
      </c>
      <c r="DG12" s="114">
        <v>1136</v>
      </c>
    </row>
    <row r="13" spans="1:111">
      <c r="A13" s="114">
        <v>2020</v>
      </c>
      <c r="B13" s="114">
        <v>899019</v>
      </c>
      <c r="C13" s="114">
        <v>140684</v>
      </c>
      <c r="D13" s="114">
        <v>112107</v>
      </c>
      <c r="E13" s="114">
        <v>66769</v>
      </c>
      <c r="F13" s="114">
        <v>151551</v>
      </c>
      <c r="G13" s="114">
        <v>129564</v>
      </c>
      <c r="H13" s="114">
        <v>51436</v>
      </c>
      <c r="I13" s="114">
        <v>44246</v>
      </c>
      <c r="J13" s="114">
        <v>28719</v>
      </c>
      <c r="K13" s="114">
        <v>23784</v>
      </c>
      <c r="L13" s="114">
        <v>25082</v>
      </c>
      <c r="M13" s="114">
        <v>54214</v>
      </c>
      <c r="N13" s="114">
        <v>43045.04</v>
      </c>
      <c r="O13" s="114">
        <v>31584</v>
      </c>
      <c r="P13" s="114">
        <f>TREND(P3:P12,A3:A12,2020)</f>
        <v>145183.93333333358</v>
      </c>
      <c r="Q13" s="114">
        <v>113099</v>
      </c>
      <c r="R13" s="114">
        <v>31227.040000000001</v>
      </c>
      <c r="S13" s="114">
        <v>35535</v>
      </c>
      <c r="T13" s="114">
        <v>28402</v>
      </c>
      <c r="U13" s="114">
        <v>139958</v>
      </c>
      <c r="V13" s="114">
        <v>18313</v>
      </c>
      <c r="W13" s="114">
        <v>18280</v>
      </c>
      <c r="X13" s="114">
        <v>8402</v>
      </c>
      <c r="Y13" s="114">
        <v>20660</v>
      </c>
      <c r="Z13" s="114">
        <v>5671</v>
      </c>
      <c r="AA13" s="114">
        <v>114772</v>
      </c>
      <c r="AB13" s="114">
        <v>13932</v>
      </c>
      <c r="AC13" s="114">
        <v>7679</v>
      </c>
      <c r="AD13" s="114">
        <v>8681</v>
      </c>
      <c r="AE13" s="114">
        <v>31955</v>
      </c>
      <c r="AF13" s="114">
        <v>13843</v>
      </c>
      <c r="AG13" s="114">
        <v>17175.759999999998</v>
      </c>
      <c r="AH13" s="114">
        <v>32944</v>
      </c>
      <c r="AI13" s="114">
        <v>14286</v>
      </c>
      <c r="AJ13" s="114">
        <v>30209</v>
      </c>
      <c r="AK13" s="114">
        <v>44619</v>
      </c>
      <c r="AL13" s="114">
        <v>10297</v>
      </c>
      <c r="AM13" s="114">
        <v>22785</v>
      </c>
      <c r="AN13" s="114">
        <v>4884.8999999999996</v>
      </c>
      <c r="AO13" s="114">
        <v>10740.55</v>
      </c>
      <c r="AP13" s="114">
        <v>3065</v>
      </c>
      <c r="AQ13" s="114">
        <v>49133</v>
      </c>
      <c r="AR13" s="114">
        <v>26975</v>
      </c>
      <c r="AS13" s="114">
        <v>29660</v>
      </c>
      <c r="AT13" s="114">
        <v>27057</v>
      </c>
      <c r="AU13" s="114">
        <v>9151</v>
      </c>
      <c r="AV13" s="114">
        <v>4899</v>
      </c>
      <c r="AW13" s="114">
        <v>14204</v>
      </c>
      <c r="AX13" s="114">
        <v>3292</v>
      </c>
      <c r="AY13" s="114">
        <v>11132</v>
      </c>
      <c r="AZ13" s="114">
        <v>8093</v>
      </c>
      <c r="BA13" s="114">
        <v>9251</v>
      </c>
      <c r="BB13" s="114">
        <v>222528</v>
      </c>
      <c r="BC13" s="114">
        <v>34417</v>
      </c>
      <c r="BD13" s="114">
        <v>14202</v>
      </c>
      <c r="BE13" s="114">
        <v>22332</v>
      </c>
      <c r="BF13" s="114">
        <v>36329</v>
      </c>
      <c r="BG13" s="114">
        <v>7153</v>
      </c>
      <c r="BH13" s="114">
        <v>12164</v>
      </c>
      <c r="BI13" s="114">
        <v>11522</v>
      </c>
      <c r="BJ13" s="114">
        <v>17121</v>
      </c>
      <c r="BK13" s="114">
        <v>7919</v>
      </c>
      <c r="BL13" s="114">
        <v>18533</v>
      </c>
      <c r="BM13" s="114">
        <v>7152</v>
      </c>
      <c r="BN13" s="114">
        <v>84475</v>
      </c>
      <c r="BO13" s="114">
        <v>25928</v>
      </c>
      <c r="BP13" s="114">
        <v>16500</v>
      </c>
      <c r="BQ13" s="114">
        <v>26006</v>
      </c>
      <c r="BR13" s="114">
        <v>6263</v>
      </c>
      <c r="BS13" s="114">
        <v>23428</v>
      </c>
      <c r="BT13" s="114">
        <v>15729</v>
      </c>
      <c r="BU13" s="114">
        <v>2692</v>
      </c>
      <c r="BV13" s="114">
        <v>8001</v>
      </c>
      <c r="BW13" s="114">
        <v>7801</v>
      </c>
      <c r="BX13" s="114">
        <v>4690</v>
      </c>
      <c r="BY13" s="114">
        <v>1660</v>
      </c>
      <c r="BZ13" s="114">
        <v>5599</v>
      </c>
      <c r="CA13" s="114">
        <v>526164</v>
      </c>
      <c r="CB13" s="114">
        <v>347200</v>
      </c>
      <c r="CC13" s="114">
        <v>25887.46</v>
      </c>
      <c r="CD13" s="114">
        <v>14475</v>
      </c>
      <c r="CE13" s="114">
        <v>58456</v>
      </c>
      <c r="CF13" s="114">
        <v>49810</v>
      </c>
      <c r="CG13" s="114">
        <v>62258</v>
      </c>
      <c r="CH13" s="114">
        <v>15190</v>
      </c>
      <c r="CI13" s="114">
        <v>24933</v>
      </c>
      <c r="CJ13" s="114">
        <v>14596</v>
      </c>
      <c r="CK13" s="114">
        <v>40680</v>
      </c>
      <c r="CL13" s="114">
        <v>24055</v>
      </c>
      <c r="CM13" s="114">
        <v>15568</v>
      </c>
      <c r="CN13" s="114">
        <v>31605</v>
      </c>
      <c r="CO13" s="114">
        <v>8861</v>
      </c>
      <c r="CP13" s="114">
        <v>14550</v>
      </c>
      <c r="CQ13" s="114">
        <v>6910</v>
      </c>
      <c r="CR13" s="114">
        <v>10793</v>
      </c>
      <c r="CS13" s="114">
        <v>7701</v>
      </c>
      <c r="CT13" s="114">
        <v>32753</v>
      </c>
      <c r="CU13" s="114">
        <v>5403</v>
      </c>
      <c r="CV13" s="193">
        <v>2945</v>
      </c>
      <c r="CW13" s="193">
        <v>1981</v>
      </c>
      <c r="CX13" s="193">
        <v>1875</v>
      </c>
      <c r="CY13" s="193">
        <v>2948</v>
      </c>
      <c r="CZ13" s="193">
        <v>238</v>
      </c>
      <c r="DA13" s="193">
        <v>48</v>
      </c>
      <c r="DB13" s="114">
        <v>60507</v>
      </c>
      <c r="DC13" s="114">
        <v>5449</v>
      </c>
      <c r="DD13" s="114">
        <v>29132</v>
      </c>
      <c r="DE13" s="114">
        <v>4719</v>
      </c>
      <c r="DF13" s="114">
        <v>2668</v>
      </c>
      <c r="DG13" s="114">
        <v>1642</v>
      </c>
    </row>
    <row r="14" spans="1:111">
      <c r="A14" s="114">
        <v>2021</v>
      </c>
      <c r="B14" s="114">
        <v>952305</v>
      </c>
      <c r="C14" s="114">
        <v>153394</v>
      </c>
      <c r="D14" s="114">
        <v>125961</v>
      </c>
      <c r="E14" s="114">
        <v>52250</v>
      </c>
      <c r="F14" s="114">
        <v>159838</v>
      </c>
      <c r="G14" s="114">
        <v>139919</v>
      </c>
      <c r="H14" s="114">
        <v>62827</v>
      </c>
      <c r="I14" s="114">
        <v>69228</v>
      </c>
      <c r="J14" s="114">
        <v>36467</v>
      </c>
      <c r="K14" s="114">
        <v>26273</v>
      </c>
      <c r="L14" s="114">
        <v>24284</v>
      </c>
      <c r="M14" s="114">
        <v>55454</v>
      </c>
      <c r="N14" s="114">
        <v>58050</v>
      </c>
      <c r="O14" s="114">
        <v>32574</v>
      </c>
      <c r="P14" s="114">
        <v>279801</v>
      </c>
      <c r="Q14" s="114">
        <v>134335</v>
      </c>
      <c r="R14" s="114">
        <v>36348.86</v>
      </c>
      <c r="S14" s="114">
        <v>57075</v>
      </c>
      <c r="T14" s="114">
        <v>25378</v>
      </c>
      <c r="U14" s="114">
        <v>170990</v>
      </c>
      <c r="V14" s="114">
        <v>23449</v>
      </c>
      <c r="W14" s="114">
        <v>22193</v>
      </c>
      <c r="X14" s="114">
        <v>9660</v>
      </c>
      <c r="Y14" s="114">
        <v>27781</v>
      </c>
      <c r="Z14" s="114">
        <v>8100</v>
      </c>
      <c r="AA14" s="114">
        <v>123582</v>
      </c>
      <c r="AB14" s="114">
        <v>16227</v>
      </c>
      <c r="AC14" s="114">
        <v>9195</v>
      </c>
      <c r="AD14" s="114">
        <v>9711</v>
      </c>
      <c r="AE14" s="114">
        <v>40683</v>
      </c>
      <c r="AF14" s="114">
        <v>14700</v>
      </c>
      <c r="AG14" s="114">
        <v>17532</v>
      </c>
      <c r="AH14" s="114">
        <v>23294</v>
      </c>
      <c r="AI14" s="114">
        <v>16170</v>
      </c>
      <c r="AJ14" s="114">
        <v>34020</v>
      </c>
      <c r="AK14" s="114">
        <v>50263</v>
      </c>
      <c r="AL14" s="114">
        <v>12221</v>
      </c>
      <c r="AM14" s="114">
        <v>23034</v>
      </c>
      <c r="AN14" s="114">
        <v>5283</v>
      </c>
      <c r="AO14" s="114">
        <v>13266</v>
      </c>
      <c r="AP14" s="114">
        <v>4425</v>
      </c>
      <c r="AQ14" s="114">
        <v>36422</v>
      </c>
      <c r="AR14" s="114">
        <v>30869</v>
      </c>
      <c r="AS14" s="114">
        <v>29830</v>
      </c>
      <c r="AT14" s="114">
        <v>36955</v>
      </c>
      <c r="AU14" s="114">
        <v>12000</v>
      </c>
      <c r="AV14" s="114">
        <v>6701</v>
      </c>
      <c r="AW14" s="114">
        <v>15079</v>
      </c>
      <c r="AX14" s="114">
        <v>3805</v>
      </c>
      <c r="AY14" s="114">
        <v>14770</v>
      </c>
      <c r="AZ14" s="114">
        <v>9538</v>
      </c>
      <c r="BA14" s="114">
        <v>9616</v>
      </c>
      <c r="BB14" s="114">
        <v>266582</v>
      </c>
      <c r="BC14" s="114">
        <v>36620</v>
      </c>
      <c r="BD14" s="114">
        <v>15424</v>
      </c>
      <c r="BE14" s="114">
        <v>26293</v>
      </c>
      <c r="BF14" s="114">
        <v>38176</v>
      </c>
      <c r="BG14" s="114">
        <v>7760</v>
      </c>
      <c r="BH14" s="114">
        <v>12391</v>
      </c>
      <c r="BI14" s="114">
        <v>11625</v>
      </c>
      <c r="BJ14" s="114">
        <v>19527</v>
      </c>
      <c r="BK14" s="114">
        <v>5889</v>
      </c>
      <c r="BL14" s="114">
        <v>18320</v>
      </c>
      <c r="BM14" s="114">
        <v>7318</v>
      </c>
      <c r="BN14" s="114">
        <v>101748</v>
      </c>
      <c r="BO14" s="114">
        <v>28573</v>
      </c>
      <c r="BP14" s="114">
        <v>18642</v>
      </c>
      <c r="BQ14" s="114">
        <v>28510</v>
      </c>
      <c r="BR14" s="114">
        <v>7562</v>
      </c>
      <c r="BS14" s="114">
        <v>24398</v>
      </c>
      <c r="BT14" s="114">
        <v>20455</v>
      </c>
      <c r="BU14" s="114">
        <v>2607</v>
      </c>
      <c r="BV14" s="114">
        <v>9880</v>
      </c>
      <c r="BW14" s="114">
        <v>9563</v>
      </c>
      <c r="BX14" s="114">
        <v>4720</v>
      </c>
      <c r="BY14" s="114">
        <v>3155</v>
      </c>
      <c r="BZ14" s="114">
        <v>5610</v>
      </c>
      <c r="CA14" s="114">
        <v>579515</v>
      </c>
      <c r="CB14" s="114">
        <v>403600</v>
      </c>
      <c r="CC14" s="114">
        <v>25894</v>
      </c>
      <c r="CD14" s="114">
        <v>14746</v>
      </c>
      <c r="CE14" s="114">
        <v>64976</v>
      </c>
      <c r="CF14" s="114">
        <v>52017</v>
      </c>
      <c r="CG14" s="114">
        <v>57931</v>
      </c>
      <c r="CH14" s="114">
        <v>15625</v>
      </c>
      <c r="CI14" s="114">
        <v>33492</v>
      </c>
      <c r="CJ14" s="114">
        <v>15356</v>
      </c>
      <c r="CK14" s="114">
        <v>27032</v>
      </c>
      <c r="CL14" s="114">
        <v>29390</v>
      </c>
      <c r="CM14" s="114">
        <v>15708</v>
      </c>
      <c r="CN14" s="114">
        <v>35215</v>
      </c>
      <c r="CO14" s="114">
        <v>9734</v>
      </c>
      <c r="CP14" s="114">
        <v>9214</v>
      </c>
      <c r="CQ14" s="114">
        <v>9401</v>
      </c>
      <c r="CR14" s="114">
        <v>13438</v>
      </c>
      <c r="CS14" s="114">
        <v>8814</v>
      </c>
      <c r="CT14" s="114">
        <v>25650</v>
      </c>
      <c r="CU14" s="114">
        <v>5456</v>
      </c>
      <c r="CV14" s="114">
        <v>5567</v>
      </c>
      <c r="CW14" s="114">
        <v>2465</v>
      </c>
      <c r="CX14" s="114">
        <v>1953</v>
      </c>
      <c r="CY14" s="114">
        <v>2687</v>
      </c>
      <c r="CZ14" s="114">
        <v>300</v>
      </c>
      <c r="DA14" s="114">
        <v>73</v>
      </c>
      <c r="DB14" s="114">
        <v>51588</v>
      </c>
      <c r="DC14" s="114">
        <v>6318</v>
      </c>
      <c r="DD14" s="114">
        <v>56358</v>
      </c>
      <c r="DE14" s="114">
        <v>5220</v>
      </c>
      <c r="DF14" s="114">
        <v>3800</v>
      </c>
      <c r="DG14" s="114">
        <v>2132</v>
      </c>
    </row>
    <row r="19" spans="99:100">
      <c r="CU19" s="123"/>
      <c r="CV19" s="123"/>
    </row>
    <row r="20" spans="99:100">
      <c r="CU20" s="123"/>
      <c r="CV20" s="123"/>
    </row>
    <row r="21" spans="99:100">
      <c r="CU21" s="123"/>
      <c r="CV21" s="123"/>
    </row>
    <row r="22" spans="99:100">
      <c r="CU22" s="123"/>
      <c r="CV22" s="123"/>
    </row>
    <row r="23" spans="99:100">
      <c r="CU23" s="123"/>
      <c r="CV23" s="123"/>
    </row>
    <row r="24" spans="99:100">
      <c r="CU24" s="123"/>
      <c r="CV24" s="123"/>
    </row>
    <row r="25" spans="99:100">
      <c r="CU25" s="123"/>
      <c r="CV25" s="123"/>
    </row>
    <row r="26" spans="99:100">
      <c r="CU26" s="123"/>
      <c r="CV26" s="123"/>
    </row>
    <row r="27" spans="99:100">
      <c r="CU27" s="123"/>
      <c r="CV27" s="123"/>
    </row>
    <row r="28" spans="99:100">
      <c r="CU28" s="123"/>
      <c r="CV28" s="123"/>
    </row>
    <row r="29" spans="99:100">
      <c r="CU29" s="123"/>
      <c r="CV29" s="123"/>
    </row>
    <row r="30" spans="99:100">
      <c r="CU30" s="123"/>
      <c r="CV30" s="123"/>
    </row>
  </sheetData>
  <mergeCells count="9">
    <mergeCell ref="CB1:CS1"/>
    <mergeCell ref="DB1:DG1"/>
    <mergeCell ref="CT1:DA1"/>
    <mergeCell ref="C1:O1"/>
    <mergeCell ref="P1:Z1"/>
    <mergeCell ref="AA1:AP1"/>
    <mergeCell ref="AQ1:BA1"/>
    <mergeCell ref="BB1:BM1"/>
    <mergeCell ref="BN1:BZ1"/>
  </mergeCells>
  <phoneticPr fontId="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14"/>
  <sheetViews>
    <sheetView workbookViewId="0">
      <selection activeCell="V6" sqref="V6"/>
    </sheetView>
  </sheetViews>
  <sheetFormatPr defaultColWidth="9.77734375" defaultRowHeight="14.4"/>
  <cols>
    <col min="1" max="16384" width="9.77734375" style="94"/>
  </cols>
  <sheetData>
    <row r="1" spans="1:111">
      <c r="A1" s="94" t="s">
        <v>231</v>
      </c>
      <c r="C1" s="231" t="s">
        <v>1</v>
      </c>
      <c r="D1" s="231"/>
      <c r="E1" s="231"/>
      <c r="F1" s="231"/>
      <c r="G1" s="231"/>
      <c r="H1" s="231"/>
      <c r="I1" s="231"/>
      <c r="J1" s="231"/>
      <c r="K1" s="231"/>
      <c r="L1" s="231"/>
      <c r="M1" s="231"/>
      <c r="N1" s="231"/>
      <c r="O1" s="231"/>
      <c r="P1" s="231" t="s">
        <v>243</v>
      </c>
      <c r="Q1" s="231"/>
      <c r="R1" s="231"/>
      <c r="S1" s="231"/>
      <c r="T1" s="231"/>
      <c r="U1" s="231"/>
      <c r="V1" s="231"/>
      <c r="W1" s="231"/>
      <c r="X1" s="231"/>
      <c r="Y1" s="231"/>
      <c r="Z1" s="231"/>
      <c r="AA1" s="231" t="s">
        <v>3</v>
      </c>
      <c r="AB1" s="231"/>
      <c r="AC1" s="231"/>
      <c r="AD1" s="231"/>
      <c r="AE1" s="231"/>
      <c r="AF1" s="231"/>
      <c r="AG1" s="231"/>
      <c r="AH1" s="231"/>
      <c r="AI1" s="231"/>
      <c r="AJ1" s="231"/>
      <c r="AK1" s="231"/>
      <c r="AL1" s="231"/>
      <c r="AM1" s="231"/>
      <c r="AN1" s="231"/>
      <c r="AO1" s="231"/>
      <c r="AP1" s="231"/>
      <c r="AQ1" s="231" t="s">
        <v>132</v>
      </c>
      <c r="AR1" s="231"/>
      <c r="AS1" s="231"/>
      <c r="AT1" s="231"/>
      <c r="AU1" s="231"/>
      <c r="AV1" s="231"/>
      <c r="AW1" s="231"/>
      <c r="AX1" s="231"/>
      <c r="AY1" s="231"/>
      <c r="AZ1" s="231"/>
      <c r="BA1" s="231"/>
      <c r="BB1" s="231" t="s">
        <v>5</v>
      </c>
      <c r="BC1" s="231"/>
      <c r="BD1" s="231"/>
      <c r="BE1" s="231"/>
      <c r="BF1" s="231"/>
      <c r="BG1" s="231"/>
      <c r="BH1" s="231"/>
      <c r="BI1" s="231"/>
      <c r="BJ1" s="231"/>
      <c r="BK1" s="231"/>
      <c r="BL1" s="231"/>
      <c r="BM1" s="231"/>
      <c r="BN1" s="231" t="s">
        <v>6</v>
      </c>
      <c r="BO1" s="231"/>
      <c r="BP1" s="231"/>
      <c r="BQ1" s="231"/>
      <c r="BR1" s="231"/>
      <c r="BS1" s="231"/>
      <c r="BT1" s="231"/>
      <c r="BU1" s="231"/>
      <c r="BV1" s="231"/>
      <c r="BW1" s="231"/>
      <c r="BX1" s="231"/>
      <c r="BY1" s="231"/>
      <c r="BZ1" s="231"/>
      <c r="CB1" s="231" t="s">
        <v>7</v>
      </c>
      <c r="CC1" s="231"/>
      <c r="CD1" s="231"/>
      <c r="CE1" s="231"/>
      <c r="CF1" s="231"/>
      <c r="CG1" s="231"/>
      <c r="CH1" s="231"/>
      <c r="CI1" s="231"/>
      <c r="CJ1" s="231"/>
      <c r="CK1" s="231"/>
      <c r="CL1" s="231"/>
      <c r="CM1" s="231"/>
      <c r="CN1" s="231"/>
      <c r="CO1" s="231"/>
      <c r="CP1" s="231"/>
      <c r="CQ1" s="231"/>
      <c r="CR1" s="231"/>
      <c r="CS1" s="231"/>
      <c r="CT1" s="231" t="s">
        <v>8</v>
      </c>
      <c r="CU1" s="231"/>
      <c r="CV1" s="231"/>
      <c r="CW1" s="231"/>
      <c r="CX1" s="231"/>
      <c r="CY1" s="231"/>
      <c r="CZ1" s="231"/>
      <c r="DA1" s="231"/>
      <c r="DB1" s="231" t="s">
        <v>9</v>
      </c>
      <c r="DC1" s="231"/>
      <c r="DD1" s="231"/>
      <c r="DE1" s="231"/>
      <c r="DF1" s="231"/>
      <c r="DG1" s="231"/>
    </row>
    <row r="2" spans="1:111">
      <c r="A2" s="94" t="s">
        <v>232</v>
      </c>
      <c r="B2" s="94" t="s">
        <v>11</v>
      </c>
      <c r="C2" s="94" t="s">
        <v>12</v>
      </c>
      <c r="D2" s="94" t="s">
        <v>13</v>
      </c>
      <c r="E2" s="94" t="s">
        <v>14</v>
      </c>
      <c r="F2" s="94" t="s">
        <v>15</v>
      </c>
      <c r="G2" s="94" t="s">
        <v>16</v>
      </c>
      <c r="H2" s="94" t="s">
        <v>17</v>
      </c>
      <c r="I2" s="94" t="s">
        <v>18</v>
      </c>
      <c r="J2" s="94" t="s">
        <v>19</v>
      </c>
      <c r="K2" s="94" t="s">
        <v>20</v>
      </c>
      <c r="L2" s="94" t="s">
        <v>21</v>
      </c>
      <c r="M2" s="94" t="s">
        <v>22</v>
      </c>
      <c r="N2" s="94" t="s">
        <v>23</v>
      </c>
      <c r="O2" s="94" t="s">
        <v>24</v>
      </c>
      <c r="P2" s="94" t="s">
        <v>25</v>
      </c>
      <c r="Q2" s="94" t="s">
        <v>26</v>
      </c>
      <c r="R2" s="94" t="s">
        <v>27</v>
      </c>
      <c r="S2" s="94" t="s">
        <v>28</v>
      </c>
      <c r="T2" s="94" t="s">
        <v>29</v>
      </c>
      <c r="U2" s="94" t="s">
        <v>30</v>
      </c>
      <c r="V2" s="94" t="s">
        <v>31</v>
      </c>
      <c r="W2" s="94" t="s">
        <v>32</v>
      </c>
      <c r="X2" s="94" t="s">
        <v>33</v>
      </c>
      <c r="Y2" s="94" t="s">
        <v>34</v>
      </c>
      <c r="Z2" s="94" t="s">
        <v>35</v>
      </c>
      <c r="AA2" s="94" t="s">
        <v>36</v>
      </c>
      <c r="AB2" s="94" t="s">
        <v>133</v>
      </c>
      <c r="AC2" s="94" t="s">
        <v>49</v>
      </c>
      <c r="AD2" s="94" t="s">
        <v>47</v>
      </c>
      <c r="AE2" s="94" t="s">
        <v>38</v>
      </c>
      <c r="AF2" s="94" t="s">
        <v>46</v>
      </c>
      <c r="AG2" s="94" t="s">
        <v>39</v>
      </c>
      <c r="AH2" s="94" t="s">
        <v>45</v>
      </c>
      <c r="AI2" s="94" t="s">
        <v>48</v>
      </c>
      <c r="AJ2" s="94" t="s">
        <v>40</v>
      </c>
      <c r="AK2" s="94" t="s">
        <v>37</v>
      </c>
      <c r="AL2" s="94" t="s">
        <v>51</v>
      </c>
      <c r="AM2" s="94" t="s">
        <v>42</v>
      </c>
      <c r="AN2" s="94" t="s">
        <v>50</v>
      </c>
      <c r="AO2" s="94" t="s">
        <v>43</v>
      </c>
      <c r="AP2" s="94" t="s">
        <v>44</v>
      </c>
      <c r="AQ2" s="94" t="s">
        <v>52</v>
      </c>
      <c r="AR2" s="94" t="s">
        <v>53</v>
      </c>
      <c r="AS2" s="94" t="s">
        <v>54</v>
      </c>
      <c r="AT2" s="94" t="s">
        <v>55</v>
      </c>
      <c r="AU2" s="94" t="s">
        <v>56</v>
      </c>
      <c r="AV2" s="94" t="s">
        <v>57</v>
      </c>
      <c r="AW2" s="94" t="s">
        <v>58</v>
      </c>
      <c r="AX2" s="94" t="s">
        <v>59</v>
      </c>
      <c r="AY2" s="94" t="s">
        <v>60</v>
      </c>
      <c r="AZ2" s="94" t="s">
        <v>61</v>
      </c>
      <c r="BA2" s="94" t="s">
        <v>62</v>
      </c>
      <c r="BB2" s="94" t="s">
        <v>63</v>
      </c>
      <c r="BC2" s="94" t="s">
        <v>64</v>
      </c>
      <c r="BD2" s="94" t="s">
        <v>65</v>
      </c>
      <c r="BE2" s="94" t="s">
        <v>66</v>
      </c>
      <c r="BF2" s="94" t="s">
        <v>67</v>
      </c>
      <c r="BG2" s="94" t="s">
        <v>134</v>
      </c>
      <c r="BH2" s="94" t="s">
        <v>69</v>
      </c>
      <c r="BI2" s="94" t="s">
        <v>135</v>
      </c>
      <c r="BJ2" s="94" t="s">
        <v>71</v>
      </c>
      <c r="BK2" s="94" t="s">
        <v>72</v>
      </c>
      <c r="BL2" s="94" t="s">
        <v>73</v>
      </c>
      <c r="BM2" s="94" t="s">
        <v>74</v>
      </c>
      <c r="BN2" s="94" t="s">
        <v>75</v>
      </c>
      <c r="BO2" s="94" t="s">
        <v>76</v>
      </c>
      <c r="BP2" s="94" t="s">
        <v>77</v>
      </c>
      <c r="BQ2" s="94" t="s">
        <v>78</v>
      </c>
      <c r="BR2" s="94" t="s">
        <v>79</v>
      </c>
      <c r="BS2" s="94" t="s">
        <v>80</v>
      </c>
      <c r="BT2" s="94" t="s">
        <v>81</v>
      </c>
      <c r="BU2" s="94" t="s">
        <v>82</v>
      </c>
      <c r="BV2" s="94" t="s">
        <v>83</v>
      </c>
      <c r="BW2" s="94" t="s">
        <v>84</v>
      </c>
      <c r="BX2" s="94" t="s">
        <v>85</v>
      </c>
      <c r="BY2" s="94" t="s">
        <v>86</v>
      </c>
      <c r="BZ2" s="94" t="s">
        <v>87</v>
      </c>
      <c r="CA2" s="94" t="s">
        <v>88</v>
      </c>
      <c r="CB2" s="94" t="s">
        <v>89</v>
      </c>
      <c r="CC2" s="94" t="s">
        <v>90</v>
      </c>
      <c r="CD2" s="94" t="s">
        <v>91</v>
      </c>
      <c r="CE2" s="94" t="s">
        <v>92</v>
      </c>
      <c r="CF2" s="94" t="s">
        <v>93</v>
      </c>
      <c r="CG2" s="94" t="s">
        <v>94</v>
      </c>
      <c r="CH2" s="94" t="s">
        <v>95</v>
      </c>
      <c r="CI2" s="94" t="s">
        <v>96</v>
      </c>
      <c r="CJ2" s="94" t="s">
        <v>97</v>
      </c>
      <c r="CK2" s="94" t="s">
        <v>98</v>
      </c>
      <c r="CL2" s="94" t="s">
        <v>99</v>
      </c>
      <c r="CM2" s="94" t="s">
        <v>100</v>
      </c>
      <c r="CN2" s="94" t="s">
        <v>101</v>
      </c>
      <c r="CO2" s="94" t="s">
        <v>102</v>
      </c>
      <c r="CP2" s="94" t="s">
        <v>103</v>
      </c>
      <c r="CQ2" s="94" t="s">
        <v>104</v>
      </c>
      <c r="CR2" s="94" t="s">
        <v>105</v>
      </c>
      <c r="CS2" s="94" t="s">
        <v>106</v>
      </c>
      <c r="CT2" s="94" t="s">
        <v>107</v>
      </c>
      <c r="CU2" s="94" t="s">
        <v>136</v>
      </c>
      <c r="CV2" s="94" t="s">
        <v>137</v>
      </c>
      <c r="CW2" s="94" t="s">
        <v>110</v>
      </c>
      <c r="CX2" s="94" t="s">
        <v>111</v>
      </c>
      <c r="CY2" s="94" t="s">
        <v>112</v>
      </c>
      <c r="CZ2" s="94" t="s">
        <v>113</v>
      </c>
      <c r="DA2" s="94" t="s">
        <v>114</v>
      </c>
      <c r="DB2" s="94" t="s">
        <v>115</v>
      </c>
      <c r="DC2" s="94" t="s">
        <v>116</v>
      </c>
      <c r="DD2" s="94" t="s">
        <v>117</v>
      </c>
      <c r="DE2" s="94" t="s">
        <v>118</v>
      </c>
      <c r="DF2" s="94" t="s">
        <v>119</v>
      </c>
      <c r="DG2" s="94" t="s">
        <v>120</v>
      </c>
    </row>
    <row r="3" spans="1:111">
      <c r="A3" s="94">
        <v>2010</v>
      </c>
      <c r="B3" s="94">
        <v>398426.89</v>
      </c>
      <c r="C3" s="94">
        <v>146475.68</v>
      </c>
      <c r="D3" s="94">
        <v>55005</v>
      </c>
      <c r="E3" s="94">
        <v>29336</v>
      </c>
      <c r="F3" s="94">
        <v>11037</v>
      </c>
      <c r="G3" s="94">
        <v>68005</v>
      </c>
      <c r="H3" s="94">
        <v>37433.620000000003</v>
      </c>
      <c r="I3" s="94">
        <v>9600</v>
      </c>
      <c r="J3" s="94">
        <v>24878</v>
      </c>
      <c r="K3" s="94">
        <v>26972</v>
      </c>
      <c r="L3" s="94">
        <v>24726</v>
      </c>
      <c r="M3" s="94">
        <v>31265</v>
      </c>
      <c r="N3" s="94">
        <v>19445</v>
      </c>
      <c r="O3" s="94">
        <v>7023</v>
      </c>
      <c r="P3" s="94">
        <v>11.44</v>
      </c>
      <c r="Q3" s="94">
        <v>222036.11</v>
      </c>
      <c r="R3" s="94">
        <v>108000</v>
      </c>
      <c r="S3" s="94">
        <v>28078.77</v>
      </c>
      <c r="T3" s="94">
        <v>10703.28</v>
      </c>
      <c r="U3" s="94">
        <v>18370.79</v>
      </c>
      <c r="V3" s="94">
        <v>23899</v>
      </c>
      <c r="W3" s="94">
        <v>8102</v>
      </c>
      <c r="X3" s="94">
        <v>29786.18</v>
      </c>
      <c r="Y3" s="94">
        <v>61160.76</v>
      </c>
      <c r="Z3" s="94">
        <v>11097</v>
      </c>
      <c r="AA3" s="94">
        <v>65284</v>
      </c>
      <c r="AB3" s="94">
        <v>21550</v>
      </c>
      <c r="AC3" s="94">
        <v>14100</v>
      </c>
      <c r="AD3" s="94">
        <v>7500</v>
      </c>
      <c r="AE3" s="94">
        <v>14009.5</v>
      </c>
      <c r="AF3" s="94">
        <v>3940</v>
      </c>
      <c r="AG3" s="94">
        <v>25500</v>
      </c>
      <c r="AH3" s="94">
        <v>5875</v>
      </c>
      <c r="AI3" s="94">
        <v>7760</v>
      </c>
      <c r="AJ3" s="112">
        <v>2286</v>
      </c>
      <c r="AK3" s="94">
        <v>29520</v>
      </c>
      <c r="AL3" s="94">
        <v>3100</v>
      </c>
      <c r="AM3" s="94">
        <v>17945</v>
      </c>
      <c r="AN3" s="94">
        <v>2783.12</v>
      </c>
      <c r="AO3" s="94">
        <v>361593.95</v>
      </c>
      <c r="AP3" s="94">
        <v>10817</v>
      </c>
      <c r="AQ3" s="94">
        <v>48730.9</v>
      </c>
      <c r="AR3" s="94">
        <v>26177.43</v>
      </c>
      <c r="AS3" s="94">
        <v>4920</v>
      </c>
      <c r="AT3" s="94">
        <v>18375</v>
      </c>
      <c r="AU3" s="94">
        <v>1569</v>
      </c>
      <c r="AV3" s="94">
        <v>8000</v>
      </c>
      <c r="AW3" s="94">
        <v>5500</v>
      </c>
      <c r="AX3" s="94">
        <v>5282</v>
      </c>
      <c r="AY3" s="94">
        <v>11830</v>
      </c>
      <c r="AZ3" s="94">
        <v>11180</v>
      </c>
      <c r="BA3" s="94">
        <v>10982</v>
      </c>
      <c r="BB3" s="94">
        <v>215200</v>
      </c>
      <c r="BC3" s="94">
        <v>26326</v>
      </c>
      <c r="BD3" s="94">
        <v>18055.16</v>
      </c>
      <c r="BE3" s="94">
        <v>1664</v>
      </c>
      <c r="BF3" s="94">
        <v>20986</v>
      </c>
      <c r="BG3" s="94">
        <v>7700</v>
      </c>
      <c r="BH3" s="94">
        <v>15657</v>
      </c>
      <c r="BI3" s="94">
        <v>3191</v>
      </c>
      <c r="BJ3" s="94">
        <v>8200</v>
      </c>
      <c r="BK3" s="94">
        <v>7699</v>
      </c>
      <c r="BL3" s="94">
        <v>6000</v>
      </c>
      <c r="BM3" s="94">
        <v>9270</v>
      </c>
      <c r="BN3" s="94">
        <v>83000</v>
      </c>
      <c r="BO3" s="94">
        <v>10865</v>
      </c>
      <c r="BP3" s="94">
        <v>11000</v>
      </c>
      <c r="BQ3" s="94">
        <v>13500</v>
      </c>
      <c r="BR3" s="94">
        <v>3200</v>
      </c>
      <c r="BS3" s="94">
        <v>8912</v>
      </c>
      <c r="BT3" s="94">
        <v>11604.5</v>
      </c>
      <c r="BU3" s="94">
        <v>6650</v>
      </c>
      <c r="BV3" s="94">
        <v>9700</v>
      </c>
      <c r="BW3" s="94">
        <v>14000</v>
      </c>
      <c r="BX3" s="94">
        <v>17164.52</v>
      </c>
      <c r="BY3" s="94">
        <v>18880</v>
      </c>
      <c r="BZ3" s="94">
        <v>3500</v>
      </c>
      <c r="CA3" s="94">
        <v>92807</v>
      </c>
      <c r="CB3" s="94">
        <v>121536</v>
      </c>
      <c r="CC3" s="94">
        <v>485</v>
      </c>
      <c r="CD3" s="94">
        <v>5832</v>
      </c>
      <c r="CE3" s="94">
        <v>2161</v>
      </c>
      <c r="CF3" s="94">
        <v>2185.36</v>
      </c>
      <c r="CG3" s="94">
        <v>3340</v>
      </c>
      <c r="CH3" s="94">
        <v>2500</v>
      </c>
      <c r="CI3" s="112">
        <v>150</v>
      </c>
      <c r="CJ3" s="94">
        <v>9238</v>
      </c>
      <c r="CK3" s="94">
        <v>120</v>
      </c>
      <c r="CL3" s="94">
        <v>5350</v>
      </c>
      <c r="CM3" s="94">
        <v>3110</v>
      </c>
      <c r="CN3" s="94">
        <v>700</v>
      </c>
      <c r="CO3" s="112">
        <v>400</v>
      </c>
      <c r="CP3" s="94">
        <v>213</v>
      </c>
      <c r="CQ3" s="94">
        <v>303</v>
      </c>
      <c r="CR3" s="94">
        <v>700</v>
      </c>
      <c r="CS3" s="94">
        <v>3010</v>
      </c>
      <c r="CT3" s="94">
        <v>124203</v>
      </c>
      <c r="CU3" s="94">
        <v>8543</v>
      </c>
      <c r="CV3" s="94">
        <v>5490</v>
      </c>
      <c r="CW3" s="94">
        <v>1797</v>
      </c>
      <c r="CX3" s="94">
        <v>810</v>
      </c>
      <c r="CY3" s="94">
        <v>3100</v>
      </c>
      <c r="CZ3" s="94">
        <v>1400</v>
      </c>
      <c r="DA3" s="94">
        <v>1902.1</v>
      </c>
      <c r="DB3" s="94">
        <v>36000</v>
      </c>
      <c r="DC3" s="94">
        <f>TREND(DC4:DC7,A4:A7,2010)</f>
        <v>495.45999999999913</v>
      </c>
      <c r="DD3" s="94">
        <v>10170</v>
      </c>
      <c r="DE3" s="94">
        <v>3750</v>
      </c>
      <c r="DF3" s="94">
        <v>480</v>
      </c>
      <c r="DG3" s="94">
        <v>1885.1</v>
      </c>
    </row>
    <row r="4" spans="1:111">
      <c r="A4" s="94">
        <v>2011</v>
      </c>
      <c r="B4" s="94">
        <v>394278.15</v>
      </c>
      <c r="C4" s="94">
        <v>130751.93</v>
      </c>
      <c r="D4" s="94">
        <v>73486.92</v>
      </c>
      <c r="E4" s="94">
        <v>28050</v>
      </c>
      <c r="F4" s="94">
        <v>8182</v>
      </c>
      <c r="G4" s="94">
        <v>67713</v>
      </c>
      <c r="H4" s="94">
        <v>38022</v>
      </c>
      <c r="I4" s="94">
        <v>10000</v>
      </c>
      <c r="J4" s="94">
        <v>27881</v>
      </c>
      <c r="K4" s="94">
        <v>28500</v>
      </c>
      <c r="L4" s="94">
        <v>44779.85</v>
      </c>
      <c r="M4" s="94">
        <v>37278</v>
      </c>
      <c r="N4" s="94">
        <v>19125</v>
      </c>
      <c r="O4" s="94">
        <v>10745</v>
      </c>
      <c r="P4" s="94">
        <v>11.19</v>
      </c>
      <c r="Q4" s="94">
        <v>154315.67000000001</v>
      </c>
      <c r="R4" s="94">
        <v>94100</v>
      </c>
      <c r="S4" s="94">
        <v>27545.9</v>
      </c>
      <c r="T4" s="94">
        <v>12931</v>
      </c>
      <c r="U4" s="94">
        <v>18699.310000000001</v>
      </c>
      <c r="V4" s="94">
        <v>24950.43</v>
      </c>
      <c r="W4" s="94">
        <v>8479</v>
      </c>
      <c r="X4" s="94">
        <v>27257.05</v>
      </c>
      <c r="Y4" s="94">
        <v>62379.38</v>
      </c>
      <c r="Z4" s="94">
        <v>12057.6</v>
      </c>
      <c r="AA4" s="94">
        <v>24258</v>
      </c>
      <c r="AB4" s="94">
        <v>11292</v>
      </c>
      <c r="AC4" s="94">
        <v>20100</v>
      </c>
      <c r="AD4" s="94">
        <v>7445</v>
      </c>
      <c r="AE4" s="94">
        <v>11719.31</v>
      </c>
      <c r="AF4" s="94">
        <v>5320</v>
      </c>
      <c r="AG4" s="94">
        <v>22010</v>
      </c>
      <c r="AH4" s="94">
        <v>6180</v>
      </c>
      <c r="AI4" s="94">
        <v>7520</v>
      </c>
      <c r="AJ4" s="112">
        <v>2286</v>
      </c>
      <c r="AK4" s="94">
        <v>29023</v>
      </c>
      <c r="AL4" s="94">
        <v>3600</v>
      </c>
      <c r="AM4" s="94">
        <v>12488</v>
      </c>
      <c r="AN4" s="94">
        <v>2988.4</v>
      </c>
      <c r="AO4" s="94">
        <v>360072</v>
      </c>
      <c r="AP4" s="94">
        <v>12129</v>
      </c>
      <c r="AQ4" s="94">
        <v>45049.5</v>
      </c>
      <c r="AR4" s="94">
        <v>23560</v>
      </c>
      <c r="AS4" s="94">
        <v>5275</v>
      </c>
      <c r="AT4" s="94">
        <v>16000</v>
      </c>
      <c r="AU4" s="94">
        <v>1586</v>
      </c>
      <c r="AV4" s="94">
        <v>7900</v>
      </c>
      <c r="AW4" s="94">
        <v>8100</v>
      </c>
      <c r="AX4" s="94">
        <v>4500</v>
      </c>
      <c r="AY4" s="94">
        <v>14730</v>
      </c>
      <c r="AZ4" s="94">
        <v>11600</v>
      </c>
      <c r="BA4" s="94">
        <v>12647</v>
      </c>
      <c r="BB4" s="94">
        <v>204800</v>
      </c>
      <c r="BC4" s="94">
        <v>26789</v>
      </c>
      <c r="BD4" s="94">
        <v>18241.3</v>
      </c>
      <c r="BE4" s="94">
        <v>9624</v>
      </c>
      <c r="BF4" s="94">
        <v>21183</v>
      </c>
      <c r="BG4" s="94">
        <v>7300</v>
      </c>
      <c r="BH4" s="94">
        <v>15657</v>
      </c>
      <c r="BI4" s="94">
        <v>9555</v>
      </c>
      <c r="BJ4" s="94">
        <v>7960</v>
      </c>
      <c r="BK4" s="94">
        <v>5300</v>
      </c>
      <c r="BL4" s="94">
        <v>5600</v>
      </c>
      <c r="BM4" s="94">
        <v>8675</v>
      </c>
      <c r="BN4" s="94">
        <v>87000</v>
      </c>
      <c r="BO4" s="94">
        <v>9030</v>
      </c>
      <c r="BP4" s="94">
        <v>11000</v>
      </c>
      <c r="BQ4" s="94">
        <v>18100</v>
      </c>
      <c r="BR4" s="94">
        <v>3140</v>
      </c>
      <c r="BS4" s="94">
        <v>4183</v>
      </c>
      <c r="BT4" s="94">
        <v>10530</v>
      </c>
      <c r="BU4" s="94">
        <v>11619</v>
      </c>
      <c r="BV4" s="94">
        <v>11000</v>
      </c>
      <c r="BW4" s="94">
        <v>14500</v>
      </c>
      <c r="BX4" s="94">
        <v>17463</v>
      </c>
      <c r="BY4" s="94">
        <v>18860</v>
      </c>
      <c r="BZ4" s="94">
        <v>3800</v>
      </c>
      <c r="CA4" s="94">
        <v>92861</v>
      </c>
      <c r="CB4" s="94">
        <v>134790</v>
      </c>
      <c r="CC4" s="94">
        <v>398</v>
      </c>
      <c r="CD4" s="94">
        <v>5740</v>
      </c>
      <c r="CE4" s="94">
        <v>2225</v>
      </c>
      <c r="CF4" s="94">
        <v>3683</v>
      </c>
      <c r="CG4" s="94">
        <v>4298</v>
      </c>
      <c r="CH4" s="94">
        <v>2059</v>
      </c>
      <c r="CI4" s="112">
        <v>150</v>
      </c>
      <c r="CJ4" s="94">
        <v>13660</v>
      </c>
      <c r="CK4" s="94">
        <v>120</v>
      </c>
      <c r="CL4" s="94">
        <v>5467</v>
      </c>
      <c r="CM4" s="94">
        <v>2760</v>
      </c>
      <c r="CN4" s="94">
        <v>500</v>
      </c>
      <c r="CO4" s="112">
        <v>400</v>
      </c>
      <c r="CP4" s="94">
        <v>340</v>
      </c>
      <c r="CQ4" s="112">
        <v>303</v>
      </c>
      <c r="CR4" s="94">
        <v>560</v>
      </c>
      <c r="CS4" s="94">
        <v>3625</v>
      </c>
      <c r="CT4" s="94">
        <v>121277.8</v>
      </c>
      <c r="CU4" s="94">
        <v>4680</v>
      </c>
      <c r="CV4" s="94">
        <v>5190.07</v>
      </c>
      <c r="CW4" s="94">
        <v>1802</v>
      </c>
      <c r="CX4" s="94">
        <v>610</v>
      </c>
      <c r="CY4" s="94">
        <v>2981</v>
      </c>
      <c r="CZ4" s="94">
        <v>1580.97</v>
      </c>
      <c r="DA4" s="94">
        <v>3602</v>
      </c>
      <c r="DB4" s="94">
        <v>36000</v>
      </c>
      <c r="DC4" s="94">
        <v>497</v>
      </c>
      <c r="DD4" s="94">
        <v>10280</v>
      </c>
      <c r="DE4" s="94">
        <v>4087.5</v>
      </c>
      <c r="DF4" s="94">
        <v>480</v>
      </c>
      <c r="DG4" s="94">
        <v>2005</v>
      </c>
    </row>
    <row r="5" spans="1:111">
      <c r="A5" s="94">
        <v>2012</v>
      </c>
      <c r="B5" s="94">
        <v>392513.57</v>
      </c>
      <c r="C5" s="94">
        <v>114672.94</v>
      </c>
      <c r="D5" s="94">
        <v>65988.17</v>
      </c>
      <c r="E5" s="94">
        <v>31030</v>
      </c>
      <c r="F5" s="94">
        <v>7043</v>
      </c>
      <c r="G5" s="94">
        <v>62000</v>
      </c>
      <c r="H5" s="94">
        <v>39821</v>
      </c>
      <c r="I5" s="94">
        <v>10500</v>
      </c>
      <c r="J5" s="94">
        <v>38206</v>
      </c>
      <c r="K5" s="94">
        <v>29000</v>
      </c>
      <c r="L5" s="94">
        <v>42871</v>
      </c>
      <c r="M5" s="94">
        <v>38269</v>
      </c>
      <c r="N5" s="94">
        <v>18025</v>
      </c>
      <c r="O5" s="94">
        <v>16150</v>
      </c>
      <c r="P5" s="94">
        <v>11.17</v>
      </c>
      <c r="Q5" s="94">
        <v>138584</v>
      </c>
      <c r="R5" s="94">
        <v>105080.39</v>
      </c>
      <c r="S5" s="94">
        <v>20127.48</v>
      </c>
      <c r="T5" s="94">
        <v>11656</v>
      </c>
      <c r="U5" s="94">
        <v>15221.62</v>
      </c>
      <c r="V5" s="94">
        <v>30481.18</v>
      </c>
      <c r="W5" s="94">
        <v>8265</v>
      </c>
      <c r="X5" s="94">
        <v>23829.17</v>
      </c>
      <c r="Y5" s="94">
        <v>61428.05</v>
      </c>
      <c r="Z5" s="94">
        <v>12217.47</v>
      </c>
      <c r="AA5" s="94">
        <v>34388</v>
      </c>
      <c r="AB5" s="94">
        <v>11250</v>
      </c>
      <c r="AC5" s="94">
        <v>20155</v>
      </c>
      <c r="AD5" s="94">
        <v>7446</v>
      </c>
      <c r="AE5" s="94">
        <v>9000</v>
      </c>
      <c r="AF5" s="94">
        <v>6927</v>
      </c>
      <c r="AG5" s="94">
        <v>18400</v>
      </c>
      <c r="AH5" s="94">
        <v>6115</v>
      </c>
      <c r="AI5" s="94">
        <v>7240</v>
      </c>
      <c r="AJ5" s="112">
        <v>2286</v>
      </c>
      <c r="AK5" s="94">
        <v>26003</v>
      </c>
      <c r="AL5" s="94">
        <v>3600</v>
      </c>
      <c r="AM5" s="94">
        <v>15725</v>
      </c>
      <c r="AN5" s="94">
        <v>2822.2</v>
      </c>
      <c r="AO5" s="94">
        <v>327408</v>
      </c>
      <c r="AP5" s="94">
        <v>12370</v>
      </c>
      <c r="AQ5" s="94">
        <v>34815.5</v>
      </c>
      <c r="AR5" s="94">
        <v>24800</v>
      </c>
      <c r="AS5" s="94">
        <v>5720</v>
      </c>
      <c r="AT5" s="94">
        <v>16840.599999999999</v>
      </c>
      <c r="AU5" s="94">
        <v>1614</v>
      </c>
      <c r="AV5" s="94">
        <v>9630</v>
      </c>
      <c r="AW5" s="94">
        <v>8100</v>
      </c>
      <c r="AX5" s="94">
        <v>4590</v>
      </c>
      <c r="AY5" s="94">
        <v>15306</v>
      </c>
      <c r="AZ5" s="94">
        <v>23356</v>
      </c>
      <c r="BA5" s="94">
        <v>18000</v>
      </c>
      <c r="BB5" s="94">
        <v>168563</v>
      </c>
      <c r="BC5" s="94">
        <v>26700</v>
      </c>
      <c r="BD5" s="94">
        <v>14057</v>
      </c>
      <c r="BE5" s="94">
        <v>9688</v>
      </c>
      <c r="BF5" s="94">
        <v>22513</v>
      </c>
      <c r="BG5" s="94">
        <v>7300</v>
      </c>
      <c r="BH5" s="94">
        <v>16637</v>
      </c>
      <c r="BI5" s="94">
        <v>10091.5</v>
      </c>
      <c r="BJ5" s="94">
        <v>7758</v>
      </c>
      <c r="BK5" s="94">
        <v>5190</v>
      </c>
      <c r="BL5" s="94">
        <v>5500</v>
      </c>
      <c r="BM5" s="94">
        <v>8470</v>
      </c>
      <c r="BN5" s="94">
        <v>19499</v>
      </c>
      <c r="BO5" s="94">
        <v>3600</v>
      </c>
      <c r="BP5" s="94">
        <v>8400</v>
      </c>
      <c r="BQ5" s="94">
        <v>18675</v>
      </c>
      <c r="BR5" s="94">
        <v>3542</v>
      </c>
      <c r="BS5" s="94">
        <v>4202</v>
      </c>
      <c r="BT5" s="94">
        <v>12775</v>
      </c>
      <c r="BU5" s="94">
        <v>11267</v>
      </c>
      <c r="BV5" s="94">
        <v>14600</v>
      </c>
      <c r="BW5" s="94">
        <v>18771</v>
      </c>
      <c r="BX5" s="94">
        <v>17575.3</v>
      </c>
      <c r="BY5" s="94">
        <v>19200</v>
      </c>
      <c r="BZ5" s="94">
        <v>6050</v>
      </c>
      <c r="CA5" s="94">
        <v>93315.36</v>
      </c>
      <c r="CB5" s="94">
        <v>105079</v>
      </c>
      <c r="CC5" s="94">
        <v>404</v>
      </c>
      <c r="CD5" s="94">
        <v>5755</v>
      </c>
      <c r="CE5" s="94">
        <v>2274</v>
      </c>
      <c r="CF5" s="94">
        <v>4490.5</v>
      </c>
      <c r="CG5" s="94">
        <v>3932</v>
      </c>
      <c r="CH5" s="94">
        <v>1735</v>
      </c>
      <c r="CI5" s="112">
        <v>150</v>
      </c>
      <c r="CJ5" s="94">
        <v>17800</v>
      </c>
      <c r="CK5" s="94">
        <v>121</v>
      </c>
      <c r="CL5" s="94">
        <v>5480</v>
      </c>
      <c r="CM5" s="94">
        <v>2510</v>
      </c>
      <c r="CN5" s="94">
        <v>353</v>
      </c>
      <c r="CO5" s="112">
        <v>400</v>
      </c>
      <c r="CP5" s="94">
        <v>330</v>
      </c>
      <c r="CQ5" s="112">
        <v>303</v>
      </c>
      <c r="CR5" s="94">
        <v>650</v>
      </c>
      <c r="CS5" s="94">
        <v>3498</v>
      </c>
      <c r="CT5" s="94">
        <v>133318.96</v>
      </c>
      <c r="CU5" s="94">
        <v>4680</v>
      </c>
      <c r="CV5" s="94">
        <v>6694.07</v>
      </c>
      <c r="CW5" s="94">
        <v>1913</v>
      </c>
      <c r="CX5" s="94">
        <v>700</v>
      </c>
      <c r="CY5" s="94">
        <v>2991</v>
      </c>
      <c r="CZ5" s="94">
        <v>1580.97</v>
      </c>
      <c r="DA5" s="94">
        <v>3702</v>
      </c>
      <c r="DB5" s="94">
        <v>36000</v>
      </c>
      <c r="DC5" s="94">
        <v>485</v>
      </c>
      <c r="DD5" s="94">
        <v>10090</v>
      </c>
      <c r="DE5" s="94">
        <v>3883</v>
      </c>
      <c r="DF5" s="94">
        <v>1581.7</v>
      </c>
      <c r="DG5" s="94">
        <v>1905</v>
      </c>
    </row>
    <row r="6" spans="1:111">
      <c r="A6" s="94">
        <v>2013</v>
      </c>
      <c r="B6" s="94">
        <v>397314.34</v>
      </c>
      <c r="C6" s="94">
        <v>119147.43</v>
      </c>
      <c r="D6" s="94">
        <v>44122.29</v>
      </c>
      <c r="E6" s="94">
        <v>28480</v>
      </c>
      <c r="F6" s="94">
        <v>6123</v>
      </c>
      <c r="G6" s="94">
        <v>86976</v>
      </c>
      <c r="H6" s="94">
        <v>30490</v>
      </c>
      <c r="I6" s="94">
        <v>9246</v>
      </c>
      <c r="J6" s="94">
        <v>37551</v>
      </c>
      <c r="K6" s="94">
        <v>24500</v>
      </c>
      <c r="L6" s="94">
        <v>35707</v>
      </c>
      <c r="M6" s="94">
        <v>24830</v>
      </c>
      <c r="N6" s="94">
        <v>24029</v>
      </c>
      <c r="O6" s="94">
        <v>12301</v>
      </c>
      <c r="P6" s="94">
        <v>11.92</v>
      </c>
      <c r="Q6" s="94">
        <v>133322.96</v>
      </c>
      <c r="R6" s="94">
        <v>115010</v>
      </c>
      <c r="S6" s="94">
        <v>24811</v>
      </c>
      <c r="T6" s="94">
        <v>4679</v>
      </c>
      <c r="U6" s="94">
        <v>30293</v>
      </c>
      <c r="V6" s="94">
        <v>35503</v>
      </c>
      <c r="W6" s="94">
        <v>5626</v>
      </c>
      <c r="X6" s="94">
        <v>28923</v>
      </c>
      <c r="Y6" s="94">
        <v>61770</v>
      </c>
      <c r="Z6" s="94">
        <v>12348</v>
      </c>
      <c r="AA6" s="94">
        <v>33966</v>
      </c>
      <c r="AB6" s="94">
        <v>12201</v>
      </c>
      <c r="AC6" s="94">
        <v>19950</v>
      </c>
      <c r="AD6" s="94">
        <v>7450</v>
      </c>
      <c r="AE6" s="94">
        <v>2400</v>
      </c>
      <c r="AF6" s="94">
        <v>7865</v>
      </c>
      <c r="AG6" s="94">
        <v>11645</v>
      </c>
      <c r="AH6" s="94">
        <v>6050</v>
      </c>
      <c r="AI6" s="94">
        <v>7410</v>
      </c>
      <c r="AJ6" s="112">
        <v>2286</v>
      </c>
      <c r="AK6" s="94">
        <v>18000</v>
      </c>
      <c r="AL6" s="94">
        <v>3600</v>
      </c>
      <c r="AM6" s="94">
        <v>530</v>
      </c>
      <c r="AN6" s="94">
        <v>2715.3</v>
      </c>
      <c r="AO6" s="94">
        <v>449177</v>
      </c>
      <c r="AP6" s="94">
        <v>12929</v>
      </c>
      <c r="AQ6" s="94">
        <v>43215</v>
      </c>
      <c r="AR6" s="94">
        <v>23305</v>
      </c>
      <c r="AS6" s="94">
        <v>13817</v>
      </c>
      <c r="AT6" s="94">
        <v>15150.5</v>
      </c>
      <c r="AU6" s="94">
        <v>1614</v>
      </c>
      <c r="AV6" s="94">
        <v>7005</v>
      </c>
      <c r="AW6" s="94">
        <v>8580</v>
      </c>
      <c r="AX6" s="94">
        <v>4605</v>
      </c>
      <c r="AY6" s="94">
        <v>20403</v>
      </c>
      <c r="AZ6" s="94">
        <v>23356</v>
      </c>
      <c r="BA6" s="94">
        <v>18367</v>
      </c>
      <c r="BB6" s="94">
        <v>175000</v>
      </c>
      <c r="BC6" s="94">
        <v>26926</v>
      </c>
      <c r="BD6" s="94">
        <v>9012</v>
      </c>
      <c r="BE6" s="94">
        <v>7820.69</v>
      </c>
      <c r="BF6" s="94">
        <v>13779</v>
      </c>
      <c r="BG6" s="94">
        <v>7000</v>
      </c>
      <c r="BH6" s="94">
        <v>7645</v>
      </c>
      <c r="BI6" s="94">
        <v>10098</v>
      </c>
      <c r="BJ6" s="94">
        <v>5034</v>
      </c>
      <c r="BK6" s="94">
        <v>3750</v>
      </c>
      <c r="BL6" s="94">
        <v>5300</v>
      </c>
      <c r="BM6" s="94">
        <v>8470</v>
      </c>
      <c r="BN6" s="94">
        <v>18500</v>
      </c>
      <c r="BO6" s="94">
        <v>3000</v>
      </c>
      <c r="BP6" s="94">
        <v>8600</v>
      </c>
      <c r="BQ6" s="94">
        <v>14500</v>
      </c>
      <c r="BR6" s="94">
        <v>3501</v>
      </c>
      <c r="BS6" s="94">
        <v>3610</v>
      </c>
      <c r="BT6" s="94">
        <v>11792</v>
      </c>
      <c r="BU6" s="94">
        <v>11000</v>
      </c>
      <c r="BV6" s="94">
        <v>15100</v>
      </c>
      <c r="BW6" s="94">
        <v>18800</v>
      </c>
      <c r="BX6" s="94">
        <v>11500.29</v>
      </c>
      <c r="BY6" s="94">
        <v>21000</v>
      </c>
      <c r="BZ6" s="94">
        <v>6255</v>
      </c>
      <c r="CA6" s="94">
        <v>87922</v>
      </c>
      <c r="CB6" s="94">
        <v>110036</v>
      </c>
      <c r="CC6" s="94">
        <v>1153</v>
      </c>
      <c r="CD6" s="94">
        <v>5134</v>
      </c>
      <c r="CE6" s="94">
        <v>2297</v>
      </c>
      <c r="CF6" s="94">
        <v>2604</v>
      </c>
      <c r="CG6" s="94">
        <v>3610</v>
      </c>
      <c r="CH6" s="94">
        <v>1190</v>
      </c>
      <c r="CI6" s="112">
        <v>150</v>
      </c>
      <c r="CJ6" s="94">
        <v>19496</v>
      </c>
      <c r="CK6" s="94">
        <v>120</v>
      </c>
      <c r="CL6" s="94">
        <v>5810</v>
      </c>
      <c r="CM6" s="94">
        <v>2259</v>
      </c>
      <c r="CN6" s="94">
        <v>550</v>
      </c>
      <c r="CO6" s="112">
        <v>400</v>
      </c>
      <c r="CP6" s="94">
        <f>TREND(CP3:CP5,A3:A5,2013)</f>
        <v>411.33333333332848</v>
      </c>
      <c r="CQ6" s="112">
        <v>303</v>
      </c>
      <c r="CR6" s="94">
        <v>1200</v>
      </c>
      <c r="CS6" s="94">
        <v>3487</v>
      </c>
      <c r="CT6" s="94">
        <v>153575</v>
      </c>
      <c r="CU6" s="94">
        <v>4680</v>
      </c>
      <c r="CV6" s="94">
        <v>6980</v>
      </c>
      <c r="CW6" s="94">
        <v>1950</v>
      </c>
      <c r="CX6" s="94">
        <v>560</v>
      </c>
      <c r="CY6" s="94">
        <v>2996</v>
      </c>
      <c r="CZ6" s="94">
        <v>1858</v>
      </c>
      <c r="DA6" s="94">
        <v>3986</v>
      </c>
      <c r="DB6" s="94">
        <v>38000</v>
      </c>
      <c r="DC6" s="94">
        <v>485</v>
      </c>
      <c r="DD6" s="94">
        <v>10192</v>
      </c>
      <c r="DE6" s="94">
        <v>4002</v>
      </c>
      <c r="DF6" s="94">
        <v>1643</v>
      </c>
      <c r="DG6" s="94">
        <v>2005</v>
      </c>
    </row>
    <row r="7" spans="1:111">
      <c r="A7" s="94">
        <v>2014</v>
      </c>
      <c r="B7" s="94">
        <v>418013.03</v>
      </c>
      <c r="C7" s="94">
        <v>109277.98</v>
      </c>
      <c r="D7" s="94">
        <v>46313.71</v>
      </c>
      <c r="E7" s="94">
        <v>28054</v>
      </c>
      <c r="F7" s="94">
        <v>5689</v>
      </c>
      <c r="G7" s="94">
        <v>88875</v>
      </c>
      <c r="H7" s="94">
        <v>24869</v>
      </c>
      <c r="I7" s="94">
        <v>8401</v>
      </c>
      <c r="J7" s="94">
        <v>30276</v>
      </c>
      <c r="K7" s="94">
        <v>24000</v>
      </c>
      <c r="L7" s="94">
        <v>27480</v>
      </c>
      <c r="M7" s="94">
        <v>25023</v>
      </c>
      <c r="N7" s="94">
        <v>23558</v>
      </c>
      <c r="O7" s="94">
        <v>7985</v>
      </c>
      <c r="P7" s="94">
        <v>9.8699999999999992</v>
      </c>
      <c r="Q7" s="94">
        <v>98346.03</v>
      </c>
      <c r="R7" s="94">
        <v>53736.12</v>
      </c>
      <c r="S7" s="94">
        <v>26256</v>
      </c>
      <c r="T7" s="94">
        <v>4659</v>
      </c>
      <c r="U7" s="94">
        <v>31373.62</v>
      </c>
      <c r="V7" s="94">
        <v>29224.1</v>
      </c>
      <c r="W7" s="94">
        <v>5711</v>
      </c>
      <c r="X7" s="94">
        <v>29845.599999999999</v>
      </c>
      <c r="Y7" s="94">
        <v>67166.78</v>
      </c>
      <c r="Z7" s="94">
        <v>12014.93</v>
      </c>
      <c r="AA7" s="94">
        <v>28900</v>
      </c>
      <c r="AB7" s="94">
        <v>11200</v>
      </c>
      <c r="AC7" s="94">
        <v>6229.68</v>
      </c>
      <c r="AD7" s="94">
        <v>7100</v>
      </c>
      <c r="AE7" s="94">
        <v>2200</v>
      </c>
      <c r="AF7" s="94">
        <v>5108.8100000000004</v>
      </c>
      <c r="AG7" s="94">
        <v>10713</v>
      </c>
      <c r="AH7" s="94">
        <v>5136</v>
      </c>
      <c r="AI7" s="94">
        <v>7409</v>
      </c>
      <c r="AJ7" s="112">
        <v>2286</v>
      </c>
      <c r="AK7" s="94">
        <v>19200</v>
      </c>
      <c r="AL7" s="94">
        <v>3600</v>
      </c>
      <c r="AM7" s="94">
        <v>276.88</v>
      </c>
      <c r="AN7" s="94">
        <v>2635</v>
      </c>
      <c r="AO7" s="94">
        <v>605744</v>
      </c>
      <c r="AP7" s="94">
        <v>11029</v>
      </c>
      <c r="AQ7" s="94">
        <v>48521</v>
      </c>
      <c r="AR7" s="94">
        <v>20148.84</v>
      </c>
      <c r="AS7" s="94">
        <v>16780</v>
      </c>
      <c r="AT7" s="94">
        <v>15300</v>
      </c>
      <c r="AU7" s="94">
        <v>1125</v>
      </c>
      <c r="AV7" s="94">
        <v>7005.3</v>
      </c>
      <c r="AW7" s="94">
        <v>17141</v>
      </c>
      <c r="AX7" s="94">
        <v>14150</v>
      </c>
      <c r="AY7" s="94">
        <v>20468</v>
      </c>
      <c r="AZ7" s="94">
        <v>23356</v>
      </c>
      <c r="BA7" s="94">
        <v>14488</v>
      </c>
      <c r="BB7" s="94">
        <v>180000</v>
      </c>
      <c r="BC7" s="94">
        <v>22203</v>
      </c>
      <c r="BD7" s="94">
        <v>8668</v>
      </c>
      <c r="BE7" s="94">
        <v>5658.42</v>
      </c>
      <c r="BF7" s="94">
        <v>12755</v>
      </c>
      <c r="BG7" s="94">
        <v>6800</v>
      </c>
      <c r="BH7" s="94">
        <v>6413</v>
      </c>
      <c r="BI7" s="94">
        <v>12045.5</v>
      </c>
      <c r="BJ7" s="94">
        <v>5959</v>
      </c>
      <c r="BK7" s="94">
        <v>3506</v>
      </c>
      <c r="BL7" s="94">
        <v>5300</v>
      </c>
      <c r="BM7" s="94">
        <v>8470</v>
      </c>
      <c r="BN7" s="94">
        <v>17500</v>
      </c>
      <c r="BO7" s="94">
        <v>3593</v>
      </c>
      <c r="BP7" s="94">
        <v>9700</v>
      </c>
      <c r="BQ7" s="94">
        <v>14100</v>
      </c>
      <c r="BR7" s="94">
        <v>4300</v>
      </c>
      <c r="BS7" s="94">
        <v>4205</v>
      </c>
      <c r="BT7" s="94">
        <v>4154.2</v>
      </c>
      <c r="BU7" s="94">
        <v>8966</v>
      </c>
      <c r="BV7" s="94">
        <v>16500</v>
      </c>
      <c r="BW7" s="94">
        <v>19000</v>
      </c>
      <c r="BX7" s="94">
        <v>10966.29</v>
      </c>
      <c r="BY7" s="94">
        <v>22815</v>
      </c>
      <c r="BZ7" s="94">
        <v>6255</v>
      </c>
      <c r="CA7" s="94">
        <v>95672.4</v>
      </c>
      <c r="CB7" s="94">
        <v>102332</v>
      </c>
      <c r="CC7" s="94">
        <v>1027</v>
      </c>
      <c r="CD7" s="94">
        <v>5784.4</v>
      </c>
      <c r="CE7" s="94">
        <v>2255.1999999999998</v>
      </c>
      <c r="CF7" s="94">
        <v>2629.48</v>
      </c>
      <c r="CG7" s="94">
        <v>4813</v>
      </c>
      <c r="CH7" s="94">
        <v>1200</v>
      </c>
      <c r="CI7" s="112">
        <v>150</v>
      </c>
      <c r="CJ7" s="94">
        <v>17127</v>
      </c>
      <c r="CK7" s="94">
        <v>120</v>
      </c>
      <c r="CL7" s="94">
        <v>5810</v>
      </c>
      <c r="CM7" s="94">
        <v>3444.39</v>
      </c>
      <c r="CN7" s="94">
        <v>560</v>
      </c>
      <c r="CO7" s="112">
        <v>400</v>
      </c>
      <c r="CP7" s="94">
        <v>500</v>
      </c>
      <c r="CQ7" s="112">
        <v>303</v>
      </c>
      <c r="CR7" s="94">
        <v>1324</v>
      </c>
      <c r="CS7" s="94">
        <v>3622</v>
      </c>
      <c r="CT7" s="94">
        <v>168000.37</v>
      </c>
      <c r="CU7" s="94">
        <v>4069</v>
      </c>
      <c r="CV7" s="94">
        <v>6980.07</v>
      </c>
      <c r="CW7" s="94">
        <v>1972.41</v>
      </c>
      <c r="CX7" s="94">
        <v>326</v>
      </c>
      <c r="CY7" s="94">
        <v>2524.9299999999998</v>
      </c>
      <c r="CZ7" s="94">
        <v>1467.18</v>
      </c>
      <c r="DA7" s="94">
        <v>4120</v>
      </c>
      <c r="DB7" s="94">
        <v>40000</v>
      </c>
      <c r="DC7" s="94">
        <v>488.08</v>
      </c>
      <c r="DD7" s="94">
        <v>11075</v>
      </c>
      <c r="DE7" s="94">
        <v>4035</v>
      </c>
      <c r="DF7" s="94">
        <v>2030.6</v>
      </c>
      <c r="DG7" s="94">
        <v>2105</v>
      </c>
    </row>
    <row r="8" spans="1:111">
      <c r="A8" s="94">
        <v>2015</v>
      </c>
      <c r="B8" s="94">
        <v>424111.67</v>
      </c>
      <c r="C8" s="94">
        <v>88285.31</v>
      </c>
      <c r="D8" s="94">
        <v>39995</v>
      </c>
      <c r="E8" s="94">
        <v>26856.26</v>
      </c>
      <c r="F8" s="94">
        <v>11069</v>
      </c>
      <c r="G8" s="94">
        <v>87259</v>
      </c>
      <c r="H8" s="94">
        <v>23129</v>
      </c>
      <c r="I8" s="94">
        <v>11881.5</v>
      </c>
      <c r="J8" s="94">
        <v>28156</v>
      </c>
      <c r="K8" s="94">
        <v>27188</v>
      </c>
      <c r="L8" s="94">
        <v>19333.29</v>
      </c>
      <c r="M8" s="94">
        <v>15916</v>
      </c>
      <c r="N8" s="94">
        <v>21283.5</v>
      </c>
      <c r="O8" s="94">
        <v>8247</v>
      </c>
      <c r="P8" s="94">
        <v>12.38</v>
      </c>
      <c r="Q8" s="94">
        <v>110059.46</v>
      </c>
      <c r="R8" s="94">
        <v>44773.41</v>
      </c>
      <c r="S8" s="94">
        <v>28570</v>
      </c>
      <c r="T8" s="94">
        <v>4831</v>
      </c>
      <c r="U8" s="94">
        <v>30104.03</v>
      </c>
      <c r="V8" s="94">
        <v>27991.63</v>
      </c>
      <c r="W8" s="94">
        <v>5475</v>
      </c>
      <c r="X8" s="94">
        <v>27158.25</v>
      </c>
      <c r="Y8" s="94">
        <v>66600.800000000003</v>
      </c>
      <c r="Z8" s="94">
        <v>15256.69</v>
      </c>
      <c r="AA8" s="94">
        <v>30000</v>
      </c>
      <c r="AB8" s="94">
        <v>9865</v>
      </c>
      <c r="AC8" s="94">
        <v>3915</v>
      </c>
      <c r="AD8" s="94">
        <v>6000</v>
      </c>
      <c r="AE8" s="94">
        <v>2000</v>
      </c>
      <c r="AF8" s="94">
        <v>5415.34</v>
      </c>
      <c r="AG8" s="94">
        <v>10980</v>
      </c>
      <c r="AH8" s="94">
        <v>4524</v>
      </c>
      <c r="AI8" s="94">
        <v>6700</v>
      </c>
      <c r="AJ8" s="112">
        <v>2286</v>
      </c>
      <c r="AK8" s="94">
        <v>17348.52</v>
      </c>
      <c r="AL8" s="94">
        <v>3680</v>
      </c>
      <c r="AM8" s="94">
        <v>134.29</v>
      </c>
      <c r="AN8" s="94">
        <v>2755.29</v>
      </c>
      <c r="AO8" s="94">
        <v>597844</v>
      </c>
      <c r="AP8" s="94">
        <v>11374</v>
      </c>
      <c r="AQ8" s="94">
        <v>46283</v>
      </c>
      <c r="AR8" s="94">
        <v>8360</v>
      </c>
      <c r="AS8" s="94">
        <v>17322</v>
      </c>
      <c r="AT8" s="94">
        <v>15000</v>
      </c>
      <c r="AU8" s="94">
        <v>1104</v>
      </c>
      <c r="AV8" s="94">
        <v>6314.52</v>
      </c>
      <c r="AW8" s="94">
        <v>15330</v>
      </c>
      <c r="AX8" s="94">
        <v>14090</v>
      </c>
      <c r="AY8" s="94">
        <v>20558</v>
      </c>
      <c r="AZ8" s="94">
        <v>23356</v>
      </c>
      <c r="BA8" s="94">
        <v>20400</v>
      </c>
      <c r="BB8" s="94">
        <v>181891</v>
      </c>
      <c r="BC8" s="94">
        <v>33821.800000000003</v>
      </c>
      <c r="BD8" s="94">
        <v>9609.5</v>
      </c>
      <c r="BE8" s="94">
        <v>4316.6000000000004</v>
      </c>
      <c r="BF8" s="94">
        <v>12626.13</v>
      </c>
      <c r="BG8" s="94">
        <v>7110</v>
      </c>
      <c r="BH8" s="94">
        <v>5808</v>
      </c>
      <c r="BI8" s="94">
        <v>9072</v>
      </c>
      <c r="BJ8" s="94">
        <v>5918.86</v>
      </c>
      <c r="BK8" s="94">
        <v>3138</v>
      </c>
      <c r="BL8" s="94">
        <v>5131</v>
      </c>
      <c r="BM8" s="94">
        <v>2972</v>
      </c>
      <c r="BN8" s="94">
        <v>60876</v>
      </c>
      <c r="BO8" s="94">
        <v>4200</v>
      </c>
      <c r="BP8" s="94">
        <v>9765</v>
      </c>
      <c r="BQ8" s="94">
        <v>12800</v>
      </c>
      <c r="BR8" s="94">
        <v>4700</v>
      </c>
      <c r="BS8" s="94">
        <v>4124.5</v>
      </c>
      <c r="BT8" s="94">
        <v>4154.2</v>
      </c>
      <c r="BU8" s="94">
        <v>10106.27</v>
      </c>
      <c r="BV8" s="94">
        <v>16500</v>
      </c>
      <c r="BW8" s="94">
        <v>18000</v>
      </c>
      <c r="BX8" s="94">
        <v>10418.290000000001</v>
      </c>
      <c r="BY8" s="94">
        <v>37299</v>
      </c>
      <c r="BZ8" s="94">
        <v>6269.5</v>
      </c>
      <c r="CA8" s="94">
        <v>76434.5</v>
      </c>
      <c r="CB8" s="94">
        <v>104422</v>
      </c>
      <c r="CC8" s="94">
        <v>1070</v>
      </c>
      <c r="CD8" s="94">
        <v>6649.4</v>
      </c>
      <c r="CE8" s="94">
        <v>2148.8000000000002</v>
      </c>
      <c r="CF8" s="94">
        <v>2590</v>
      </c>
      <c r="CG8" s="94">
        <v>4158</v>
      </c>
      <c r="CH8" s="94">
        <v>1415</v>
      </c>
      <c r="CI8" s="112">
        <v>150</v>
      </c>
      <c r="CJ8" s="94">
        <v>15360</v>
      </c>
      <c r="CK8" s="94">
        <v>120</v>
      </c>
      <c r="CL8" s="94">
        <v>5825</v>
      </c>
      <c r="CM8" s="94">
        <v>1237.26</v>
      </c>
      <c r="CN8" s="94">
        <v>408.1</v>
      </c>
      <c r="CO8" s="112">
        <v>400</v>
      </c>
      <c r="CP8" s="94">
        <v>500</v>
      </c>
      <c r="CQ8" s="112">
        <v>303</v>
      </c>
      <c r="CR8" s="94">
        <v>4300</v>
      </c>
      <c r="CS8" s="94">
        <v>3909</v>
      </c>
      <c r="CT8" s="94">
        <v>167386</v>
      </c>
      <c r="CU8" s="94">
        <v>4100</v>
      </c>
      <c r="CV8" s="94">
        <v>4575.07</v>
      </c>
      <c r="CW8" s="94">
        <v>2119.3000000000002</v>
      </c>
      <c r="CX8" s="94">
        <v>285</v>
      </c>
      <c r="CY8" s="94">
        <v>2996</v>
      </c>
      <c r="CZ8" s="94">
        <v>1507.2</v>
      </c>
      <c r="DA8" s="94">
        <v>4120</v>
      </c>
      <c r="DB8" s="94">
        <v>42000</v>
      </c>
      <c r="DC8" s="94">
        <v>3000</v>
      </c>
      <c r="DD8" s="94">
        <v>11720</v>
      </c>
      <c r="DE8" s="94">
        <v>10651</v>
      </c>
      <c r="DF8" s="94">
        <v>2218.3000000000002</v>
      </c>
      <c r="DG8" s="94">
        <v>2105.4</v>
      </c>
    </row>
    <row r="9" spans="1:111">
      <c r="A9" s="94">
        <v>2016</v>
      </c>
      <c r="B9" s="94">
        <v>397884.59</v>
      </c>
      <c r="C9" s="94">
        <v>84795.36</v>
      </c>
      <c r="D9" s="94">
        <v>39446</v>
      </c>
      <c r="E9" s="94">
        <v>20925</v>
      </c>
      <c r="F9" s="94">
        <v>9449.5</v>
      </c>
      <c r="G9" s="94">
        <v>35905</v>
      </c>
      <c r="H9" s="94">
        <v>19736.63</v>
      </c>
      <c r="I9" s="94">
        <v>11383</v>
      </c>
      <c r="J9" s="94">
        <v>29588</v>
      </c>
      <c r="K9" s="94">
        <v>25428</v>
      </c>
      <c r="L9" s="94">
        <v>16813.63</v>
      </c>
      <c r="M9" s="94">
        <v>19909</v>
      </c>
      <c r="N9" s="94">
        <v>13079</v>
      </c>
      <c r="O9" s="94">
        <v>8555</v>
      </c>
      <c r="P9" s="94">
        <v>13.14</v>
      </c>
      <c r="Q9" s="94">
        <v>126842.2</v>
      </c>
      <c r="R9" s="94">
        <v>72911.31</v>
      </c>
      <c r="S9" s="94">
        <v>30657.599999999999</v>
      </c>
      <c r="T9" s="94">
        <v>4639</v>
      </c>
      <c r="U9" s="94">
        <v>31903.59</v>
      </c>
      <c r="V9" s="94">
        <v>22257</v>
      </c>
      <c r="W9" s="94">
        <v>4711</v>
      </c>
      <c r="X9" s="94">
        <v>27789.07</v>
      </c>
      <c r="Y9" s="94">
        <v>60150</v>
      </c>
      <c r="Z9" s="94">
        <v>13745.12</v>
      </c>
      <c r="AA9" s="94">
        <v>29245</v>
      </c>
      <c r="AB9" s="94">
        <v>7658</v>
      </c>
      <c r="AC9" s="94">
        <v>3502</v>
      </c>
      <c r="AD9" s="94">
        <v>4880</v>
      </c>
      <c r="AE9" s="94">
        <v>1980</v>
      </c>
      <c r="AF9" s="94">
        <v>14076</v>
      </c>
      <c r="AG9" s="94">
        <v>6800</v>
      </c>
      <c r="AH9" s="94">
        <v>2600</v>
      </c>
      <c r="AI9" s="94">
        <v>6031</v>
      </c>
      <c r="AJ9" s="112">
        <v>2286</v>
      </c>
      <c r="AK9" s="94">
        <v>17500</v>
      </c>
      <c r="AL9" s="94">
        <v>4126</v>
      </c>
      <c r="AM9" s="94">
        <v>1056.8</v>
      </c>
      <c r="AN9" s="94">
        <v>2674.6</v>
      </c>
      <c r="AO9" s="94">
        <v>597844</v>
      </c>
      <c r="AP9" s="94">
        <v>11650</v>
      </c>
      <c r="AQ9" s="94">
        <v>49607</v>
      </c>
      <c r="AR9" s="94">
        <v>9830</v>
      </c>
      <c r="AS9" s="94">
        <v>21050</v>
      </c>
      <c r="AT9" s="94">
        <v>12377.5</v>
      </c>
      <c r="AU9" s="94">
        <v>1004</v>
      </c>
      <c r="AV9" s="94">
        <v>6287</v>
      </c>
      <c r="AW9" s="94">
        <v>18579</v>
      </c>
      <c r="AX9" s="94">
        <v>13258</v>
      </c>
      <c r="AY9" s="94">
        <v>19477</v>
      </c>
      <c r="AZ9" s="94">
        <v>24930</v>
      </c>
      <c r="BA9" s="94">
        <v>23710</v>
      </c>
      <c r="BB9" s="94">
        <v>182900</v>
      </c>
      <c r="BC9" s="94">
        <v>31091.55</v>
      </c>
      <c r="BD9" s="94">
        <v>9538.7999999999993</v>
      </c>
      <c r="BE9" s="94">
        <v>4690.58</v>
      </c>
      <c r="BF9" s="94">
        <v>12112.88</v>
      </c>
      <c r="BG9" s="94">
        <v>7013</v>
      </c>
      <c r="BH9" s="94">
        <v>5890</v>
      </c>
      <c r="BI9" s="94">
        <v>4800.24</v>
      </c>
      <c r="BJ9" s="94">
        <v>5873.71</v>
      </c>
      <c r="BK9" s="94">
        <v>3050</v>
      </c>
      <c r="BL9" s="94">
        <v>5128</v>
      </c>
      <c r="BM9" s="94">
        <v>8000</v>
      </c>
      <c r="BN9" s="94">
        <v>61620</v>
      </c>
      <c r="BO9" s="94">
        <v>7446</v>
      </c>
      <c r="BP9" s="94">
        <v>14300</v>
      </c>
      <c r="BQ9" s="94">
        <v>12200</v>
      </c>
      <c r="BR9" s="94">
        <v>4700</v>
      </c>
      <c r="BS9" s="94">
        <v>4074.5</v>
      </c>
      <c r="BT9" s="94">
        <v>9482</v>
      </c>
      <c r="BU9" s="94">
        <v>7383</v>
      </c>
      <c r="BV9" s="94">
        <v>6430</v>
      </c>
      <c r="BW9" s="94">
        <v>18000</v>
      </c>
      <c r="BX9" s="94">
        <v>10652.28</v>
      </c>
      <c r="BY9" s="94">
        <v>37299</v>
      </c>
      <c r="BZ9" s="94">
        <v>6360</v>
      </c>
      <c r="CA9" s="94">
        <v>81602.929999999993</v>
      </c>
      <c r="CB9" s="94">
        <v>107007.99</v>
      </c>
      <c r="CC9" s="94">
        <v>1100</v>
      </c>
      <c r="CD9" s="94">
        <v>6502.7</v>
      </c>
      <c r="CE9" s="94">
        <v>2146.8000000000002</v>
      </c>
      <c r="CF9" s="94">
        <v>2875</v>
      </c>
      <c r="CG9" s="94">
        <v>4161</v>
      </c>
      <c r="CH9" s="94">
        <v>1526</v>
      </c>
      <c r="CI9" s="94">
        <v>150</v>
      </c>
      <c r="CJ9" s="94">
        <v>14020</v>
      </c>
      <c r="CK9" s="94">
        <v>130</v>
      </c>
      <c r="CL9" s="94">
        <v>5825</v>
      </c>
      <c r="CM9" s="94">
        <v>836.47</v>
      </c>
      <c r="CN9" s="94">
        <v>408.1</v>
      </c>
      <c r="CO9" s="94">
        <v>400</v>
      </c>
      <c r="CP9" s="94">
        <v>500</v>
      </c>
      <c r="CQ9" s="94">
        <v>500</v>
      </c>
      <c r="CR9" s="94">
        <v>4050</v>
      </c>
      <c r="CS9" s="94">
        <v>3745</v>
      </c>
      <c r="CT9" s="94">
        <v>155350</v>
      </c>
      <c r="CU9" s="94">
        <v>4865</v>
      </c>
      <c r="CV9" s="94">
        <v>10650</v>
      </c>
      <c r="CW9" s="94">
        <v>2243.8200000000002</v>
      </c>
      <c r="CX9" s="94">
        <v>255</v>
      </c>
      <c r="CY9" s="94">
        <v>2801</v>
      </c>
      <c r="CZ9" s="94">
        <v>1567.2</v>
      </c>
      <c r="DA9" s="94">
        <v>4300</v>
      </c>
      <c r="DB9" s="94">
        <v>44000</v>
      </c>
      <c r="DC9" s="94">
        <v>3650</v>
      </c>
      <c r="DD9" s="94">
        <v>12597.82</v>
      </c>
      <c r="DE9" s="94">
        <v>10952</v>
      </c>
      <c r="DF9" s="94">
        <v>3088.9</v>
      </c>
      <c r="DG9" s="94">
        <v>2105.4</v>
      </c>
    </row>
    <row r="10" spans="1:111">
      <c r="A10" s="94">
        <v>2017</v>
      </c>
      <c r="B10" s="94">
        <v>344534.26</v>
      </c>
      <c r="C10" s="94">
        <v>79917</v>
      </c>
      <c r="D10" s="94">
        <v>34501</v>
      </c>
      <c r="E10" s="94">
        <v>21094</v>
      </c>
      <c r="F10" s="94">
        <v>9126</v>
      </c>
      <c r="G10" s="94">
        <v>83313.36</v>
      </c>
      <c r="H10" s="94">
        <v>18389.21</v>
      </c>
      <c r="I10" s="94">
        <v>30366</v>
      </c>
      <c r="J10" s="94">
        <v>30988.21</v>
      </c>
      <c r="K10" s="94">
        <v>31232</v>
      </c>
      <c r="L10" s="94">
        <v>15921.63</v>
      </c>
      <c r="M10" s="94">
        <v>18660</v>
      </c>
      <c r="N10" s="94">
        <v>9935</v>
      </c>
      <c r="O10" s="94">
        <v>6780</v>
      </c>
      <c r="P10" s="94">
        <v>12.86</v>
      </c>
      <c r="Q10" s="94">
        <v>104799.89</v>
      </c>
      <c r="R10" s="94">
        <v>61823.73</v>
      </c>
      <c r="S10" s="94">
        <v>33854.339999999997</v>
      </c>
      <c r="T10" s="94">
        <v>4575.45</v>
      </c>
      <c r="U10" s="94">
        <v>39003.269999999997</v>
      </c>
      <c r="V10" s="94">
        <v>19600</v>
      </c>
      <c r="W10" s="94">
        <v>5013.5</v>
      </c>
      <c r="X10" s="94">
        <v>27466.62</v>
      </c>
      <c r="Y10" s="94">
        <v>65378</v>
      </c>
      <c r="Z10" s="94">
        <v>9958.2900000000009</v>
      </c>
      <c r="AA10" s="94">
        <v>27625.89</v>
      </c>
      <c r="AB10" s="94">
        <v>1500</v>
      </c>
      <c r="AC10" s="94">
        <v>3320</v>
      </c>
      <c r="AD10" s="94">
        <v>4680</v>
      </c>
      <c r="AE10" s="94">
        <v>1979</v>
      </c>
      <c r="AF10" s="94">
        <v>16328</v>
      </c>
      <c r="AG10" s="94">
        <v>6700</v>
      </c>
      <c r="AH10" s="94">
        <v>4300</v>
      </c>
      <c r="AI10" s="94">
        <v>2566.1999999999998</v>
      </c>
      <c r="AJ10" s="112">
        <v>2286</v>
      </c>
      <c r="AK10" s="94">
        <v>24000</v>
      </c>
      <c r="AL10" s="94">
        <v>4307</v>
      </c>
      <c r="AM10" s="94">
        <v>1030</v>
      </c>
      <c r="AN10" s="94">
        <v>2710</v>
      </c>
      <c r="AO10" s="94">
        <v>4660</v>
      </c>
      <c r="AP10" s="94">
        <v>7032.01</v>
      </c>
      <c r="AQ10" s="94">
        <v>38869</v>
      </c>
      <c r="AR10" s="94">
        <v>4735</v>
      </c>
      <c r="AS10" s="94">
        <v>21532</v>
      </c>
      <c r="AT10" s="94">
        <v>10010.799999999999</v>
      </c>
      <c r="AU10" s="94">
        <v>914</v>
      </c>
      <c r="AV10" s="94">
        <v>5060</v>
      </c>
      <c r="AW10" s="94">
        <v>19106.400000000001</v>
      </c>
      <c r="AX10" s="94">
        <v>12000</v>
      </c>
      <c r="AY10" s="94">
        <v>17424</v>
      </c>
      <c r="AZ10" s="94">
        <v>25949.599999999999</v>
      </c>
      <c r="BA10" s="94">
        <v>19640</v>
      </c>
      <c r="BB10" s="94">
        <v>180800</v>
      </c>
      <c r="BC10" s="94">
        <v>27982.6</v>
      </c>
      <c r="BD10" s="94">
        <v>7330.6</v>
      </c>
      <c r="BE10" s="94">
        <v>4681.2</v>
      </c>
      <c r="BF10" s="94">
        <v>12047.48</v>
      </c>
      <c r="BG10" s="94">
        <v>7816</v>
      </c>
      <c r="BH10" s="94">
        <v>6344</v>
      </c>
      <c r="BI10" s="94">
        <v>4800.24</v>
      </c>
      <c r="BJ10" s="94">
        <v>6036.11</v>
      </c>
      <c r="BK10" s="94">
        <v>3045</v>
      </c>
      <c r="BL10" s="94">
        <v>5105</v>
      </c>
      <c r="BM10" s="94">
        <v>3592</v>
      </c>
      <c r="BN10" s="94">
        <v>52120</v>
      </c>
      <c r="BO10" s="94">
        <v>5240.3500000000004</v>
      </c>
      <c r="BP10" s="94">
        <v>15074</v>
      </c>
      <c r="BQ10" s="94">
        <v>3434</v>
      </c>
      <c r="BR10" s="94">
        <v>4100</v>
      </c>
      <c r="BS10" s="94">
        <v>4054.5</v>
      </c>
      <c r="BT10" s="94">
        <v>9400</v>
      </c>
      <c r="BU10" s="94">
        <v>7112</v>
      </c>
      <c r="BV10" s="94">
        <v>6531</v>
      </c>
      <c r="BW10" s="94">
        <v>15000</v>
      </c>
      <c r="BX10" s="94">
        <v>9875</v>
      </c>
      <c r="BY10" s="94">
        <v>16709.77</v>
      </c>
      <c r="BZ10" s="94">
        <v>8850</v>
      </c>
      <c r="CA10" s="94">
        <v>73457.95</v>
      </c>
      <c r="CB10" s="94">
        <v>125505.69</v>
      </c>
      <c r="CC10" s="94">
        <f>TREND(CC3:CC9,A3:A9,2017)</f>
        <v>1349.8571428571595</v>
      </c>
      <c r="CD10" s="94">
        <v>8382</v>
      </c>
      <c r="CE10" s="94">
        <v>2146.6999999999998</v>
      </c>
      <c r="CF10" s="94">
        <v>3870.45</v>
      </c>
      <c r="CG10" s="94">
        <v>3697</v>
      </c>
      <c r="CH10" s="94">
        <v>1666</v>
      </c>
      <c r="CI10" s="112">
        <v>242</v>
      </c>
      <c r="CJ10" s="94">
        <v>14894</v>
      </c>
      <c r="CK10" s="94">
        <v>140</v>
      </c>
      <c r="CL10" s="94">
        <v>5867</v>
      </c>
      <c r="CM10" s="94">
        <v>678.79</v>
      </c>
      <c r="CN10" s="94">
        <v>1084.1600000000001</v>
      </c>
      <c r="CO10" s="112">
        <v>234</v>
      </c>
      <c r="CP10" s="94">
        <v>2122</v>
      </c>
      <c r="CQ10" s="112">
        <v>500</v>
      </c>
      <c r="CR10" s="94">
        <v>3870</v>
      </c>
      <c r="CS10" s="94">
        <v>3895</v>
      </c>
      <c r="CT10" s="94">
        <v>76800</v>
      </c>
      <c r="CU10" s="94">
        <v>1892.4</v>
      </c>
      <c r="CV10" s="94">
        <v>9234</v>
      </c>
      <c r="CW10" s="94">
        <v>2243.8200000000002</v>
      </c>
      <c r="CX10" s="94">
        <v>242</v>
      </c>
      <c r="CY10" s="94">
        <v>3401</v>
      </c>
      <c r="CZ10" s="94">
        <v>1641.1</v>
      </c>
      <c r="DA10" s="94">
        <v>4782.75</v>
      </c>
      <c r="DB10" s="94">
        <v>46000</v>
      </c>
      <c r="DC10" s="94">
        <v>1200.0999999999999</v>
      </c>
      <c r="DD10" s="94">
        <v>17736.05</v>
      </c>
      <c r="DE10" s="94">
        <v>15785.72</v>
      </c>
      <c r="DF10" s="94">
        <v>4961.5</v>
      </c>
      <c r="DG10" s="94">
        <v>5848.24</v>
      </c>
    </row>
    <row r="11" spans="1:111">
      <c r="A11" s="94">
        <v>2018</v>
      </c>
      <c r="B11" s="94">
        <v>313578.40000000002</v>
      </c>
      <c r="C11" s="94">
        <v>74924</v>
      </c>
      <c r="D11" s="94">
        <v>33881</v>
      </c>
      <c r="E11" s="94">
        <v>18474.02</v>
      </c>
      <c r="F11" s="94">
        <v>19191.34</v>
      </c>
      <c r="G11" s="94">
        <v>85124.89</v>
      </c>
      <c r="H11" s="94">
        <v>19133.400000000001</v>
      </c>
      <c r="I11" s="94">
        <v>16702</v>
      </c>
      <c r="J11" s="94">
        <v>26669</v>
      </c>
      <c r="K11" s="94">
        <v>31589</v>
      </c>
      <c r="L11" s="94">
        <v>15621.51</v>
      </c>
      <c r="M11" s="94">
        <v>18201</v>
      </c>
      <c r="N11" s="94">
        <v>11421.45</v>
      </c>
      <c r="O11" s="94">
        <v>5866</v>
      </c>
      <c r="P11" s="94">
        <v>13.28</v>
      </c>
      <c r="Q11" s="94">
        <v>106994.22</v>
      </c>
      <c r="R11" s="94">
        <v>61598.55</v>
      </c>
      <c r="S11" s="94">
        <v>31850.11</v>
      </c>
      <c r="T11" s="94">
        <v>5166</v>
      </c>
      <c r="U11" s="94">
        <v>69652.850000000006</v>
      </c>
      <c r="V11" s="94">
        <v>14440</v>
      </c>
      <c r="W11" s="94">
        <v>2960.5</v>
      </c>
      <c r="X11" s="94">
        <v>28318.3</v>
      </c>
      <c r="Y11" s="94">
        <v>71480.08</v>
      </c>
      <c r="Z11" s="94">
        <v>10947.72</v>
      </c>
      <c r="AA11" s="94">
        <v>46268</v>
      </c>
      <c r="AB11" s="94">
        <v>2225</v>
      </c>
      <c r="AC11" s="94">
        <v>4560</v>
      </c>
      <c r="AD11" s="94">
        <v>4804.8999999999996</v>
      </c>
      <c r="AE11" s="94">
        <v>1909</v>
      </c>
      <c r="AF11" s="94">
        <v>19260</v>
      </c>
      <c r="AG11" s="94">
        <v>7280</v>
      </c>
      <c r="AH11" s="94">
        <v>2800</v>
      </c>
      <c r="AI11" s="94">
        <v>2040</v>
      </c>
      <c r="AJ11" s="112">
        <v>2286</v>
      </c>
      <c r="AK11" s="94">
        <v>30000</v>
      </c>
      <c r="AL11" s="94">
        <v>4200</v>
      </c>
      <c r="AM11" s="94">
        <v>1020</v>
      </c>
      <c r="AN11" s="94">
        <v>2650</v>
      </c>
      <c r="AO11" s="94">
        <v>4660</v>
      </c>
      <c r="AP11" s="94">
        <v>7098</v>
      </c>
      <c r="AQ11" s="94">
        <v>20265</v>
      </c>
      <c r="AR11" s="94">
        <v>3501</v>
      </c>
      <c r="AS11" s="94">
        <v>24630</v>
      </c>
      <c r="AT11" s="94">
        <v>10520.2</v>
      </c>
      <c r="AU11" s="94">
        <v>810</v>
      </c>
      <c r="AV11" s="94">
        <v>5825</v>
      </c>
      <c r="AW11" s="94">
        <v>18225.73</v>
      </c>
      <c r="AX11" s="94">
        <v>12000</v>
      </c>
      <c r="AY11" s="94">
        <v>16873</v>
      </c>
      <c r="AZ11" s="94">
        <v>25136</v>
      </c>
      <c r="BA11" s="94">
        <v>20420</v>
      </c>
      <c r="BB11" s="94">
        <v>173226</v>
      </c>
      <c r="BC11" s="94">
        <v>26240.2</v>
      </c>
      <c r="BD11" s="94">
        <v>9061</v>
      </c>
      <c r="BE11" s="94">
        <v>4844.8999999999996</v>
      </c>
      <c r="BF11" s="94">
        <v>13964.46</v>
      </c>
      <c r="BG11" s="94">
        <v>7068</v>
      </c>
      <c r="BH11" s="94">
        <v>6411</v>
      </c>
      <c r="BI11" s="94">
        <v>4800.24</v>
      </c>
      <c r="BJ11" s="94">
        <v>9905.64</v>
      </c>
      <c r="BK11" s="94">
        <v>2685</v>
      </c>
      <c r="BL11" s="94">
        <v>4523</v>
      </c>
      <c r="BM11" s="94">
        <v>2790</v>
      </c>
      <c r="BN11" s="94">
        <v>58741.78</v>
      </c>
      <c r="BO11" s="94">
        <v>5240</v>
      </c>
      <c r="BP11" s="94">
        <v>17100</v>
      </c>
      <c r="BQ11" s="94">
        <v>3300</v>
      </c>
      <c r="BR11" s="94">
        <v>4300</v>
      </c>
      <c r="BS11" s="94">
        <v>9800</v>
      </c>
      <c r="BT11" s="94">
        <v>10322</v>
      </c>
      <c r="BU11" s="94">
        <v>9265.7000000000007</v>
      </c>
      <c r="BV11" s="94">
        <v>6437</v>
      </c>
      <c r="BW11" s="94">
        <v>24000</v>
      </c>
      <c r="BX11" s="94">
        <v>9822</v>
      </c>
      <c r="BY11" s="94">
        <v>17428</v>
      </c>
      <c r="BZ11" s="94">
        <v>8950</v>
      </c>
      <c r="CA11" s="94">
        <v>64503.15</v>
      </c>
      <c r="CB11" s="94">
        <v>126674.26</v>
      </c>
      <c r="CC11" s="94">
        <f>TREND(CC3:CC10,A3:A10,2018)</f>
        <v>1486.0000000000582</v>
      </c>
      <c r="CD11" s="94">
        <v>2244</v>
      </c>
      <c r="CE11" s="94">
        <v>2146.6999999999998</v>
      </c>
      <c r="CF11" s="94">
        <v>3882.45</v>
      </c>
      <c r="CG11" s="94">
        <v>2956.5</v>
      </c>
      <c r="CH11" s="94">
        <v>1183</v>
      </c>
      <c r="CI11" s="112">
        <v>242</v>
      </c>
      <c r="CJ11" s="94">
        <v>14815</v>
      </c>
      <c r="CK11" s="94">
        <v>140</v>
      </c>
      <c r="CL11" s="94">
        <v>5877</v>
      </c>
      <c r="CM11" s="94">
        <v>545</v>
      </c>
      <c r="CN11" s="94">
        <v>1011.66</v>
      </c>
      <c r="CO11" s="94">
        <v>234</v>
      </c>
      <c r="CP11" s="94">
        <v>2189</v>
      </c>
      <c r="CQ11" s="112">
        <v>500</v>
      </c>
      <c r="CR11" s="94">
        <v>3975</v>
      </c>
      <c r="CS11" s="94">
        <v>3000</v>
      </c>
      <c r="CT11" s="94">
        <v>92651.5</v>
      </c>
      <c r="CU11" s="94">
        <v>6511.18</v>
      </c>
      <c r="CV11" s="94">
        <v>10368</v>
      </c>
      <c r="CW11" s="94">
        <v>4509.2</v>
      </c>
      <c r="CX11" s="94">
        <v>349.3</v>
      </c>
      <c r="CY11" s="94">
        <v>2396.34</v>
      </c>
      <c r="CZ11" s="94">
        <v>2037</v>
      </c>
      <c r="DA11" s="94">
        <v>2110.0500000000002</v>
      </c>
      <c r="DB11" s="94">
        <v>42303.5</v>
      </c>
      <c r="DC11" s="94">
        <v>1225.2</v>
      </c>
      <c r="DD11" s="94">
        <v>18511.05</v>
      </c>
      <c r="DE11" s="94">
        <v>16494.78</v>
      </c>
      <c r="DF11" s="94">
        <v>4826.3</v>
      </c>
      <c r="DG11" s="94">
        <v>6049</v>
      </c>
    </row>
    <row r="12" spans="1:111">
      <c r="A12" s="94">
        <v>2019</v>
      </c>
      <c r="B12" s="94">
        <v>328008.09999999998</v>
      </c>
      <c r="C12" s="94">
        <v>77511</v>
      </c>
      <c r="D12" s="94">
        <v>34531.06</v>
      </c>
      <c r="E12" s="94">
        <v>25908.04</v>
      </c>
      <c r="F12" s="94">
        <v>20893</v>
      </c>
      <c r="G12" s="94">
        <v>62334</v>
      </c>
      <c r="H12" s="94">
        <v>19213.400000000001</v>
      </c>
      <c r="I12" s="94">
        <v>32502</v>
      </c>
      <c r="J12" s="94">
        <v>26031</v>
      </c>
      <c r="K12" s="94">
        <v>28472</v>
      </c>
      <c r="L12" s="94">
        <v>14459.15</v>
      </c>
      <c r="M12" s="94">
        <v>17291</v>
      </c>
      <c r="N12" s="94">
        <v>9542.34</v>
      </c>
      <c r="O12" s="94">
        <v>5017</v>
      </c>
      <c r="P12" s="94">
        <v>12.24</v>
      </c>
      <c r="Q12" s="94">
        <v>120427.32</v>
      </c>
      <c r="R12" s="94">
        <v>61282.46</v>
      </c>
      <c r="S12" s="94">
        <v>33383</v>
      </c>
      <c r="T12" s="94">
        <v>13163</v>
      </c>
      <c r="U12" s="94">
        <v>65243.37</v>
      </c>
      <c r="V12" s="94">
        <v>14355</v>
      </c>
      <c r="W12" s="94">
        <v>18276</v>
      </c>
      <c r="X12" s="94">
        <v>28825.79</v>
      </c>
      <c r="Y12" s="94">
        <v>69020.73</v>
      </c>
      <c r="Z12" s="94">
        <v>12610.7</v>
      </c>
      <c r="AA12" s="94">
        <v>48656</v>
      </c>
      <c r="AB12" s="94">
        <v>4800</v>
      </c>
      <c r="AC12" s="94">
        <v>5200</v>
      </c>
      <c r="AD12" s="94">
        <v>4565.5</v>
      </c>
      <c r="AE12" s="94">
        <v>1895</v>
      </c>
      <c r="AF12" s="94">
        <v>15600</v>
      </c>
      <c r="AG12" s="94">
        <v>7050</v>
      </c>
      <c r="AH12" s="94">
        <v>2500</v>
      </c>
      <c r="AI12" s="94">
        <v>274.3</v>
      </c>
      <c r="AJ12" s="112">
        <v>2286</v>
      </c>
      <c r="AK12" s="94">
        <v>23000</v>
      </c>
      <c r="AL12" s="94">
        <v>4000</v>
      </c>
      <c r="AM12" s="94">
        <v>1030</v>
      </c>
      <c r="AN12" s="94">
        <v>2915</v>
      </c>
      <c r="AO12" s="94">
        <v>10956</v>
      </c>
      <c r="AP12" s="94">
        <v>7655</v>
      </c>
      <c r="AQ12" s="94">
        <v>19657.5</v>
      </c>
      <c r="AR12" s="94">
        <v>5100</v>
      </c>
      <c r="AS12" s="94">
        <v>28415</v>
      </c>
      <c r="AT12" s="94">
        <v>11942.6</v>
      </c>
      <c r="AU12" s="94">
        <v>1300</v>
      </c>
      <c r="AV12" s="94">
        <v>5738</v>
      </c>
      <c r="AW12" s="94">
        <v>18849</v>
      </c>
      <c r="AX12" s="94">
        <v>12000</v>
      </c>
      <c r="AY12" s="94">
        <v>15466</v>
      </c>
      <c r="AZ12" s="94">
        <v>25180</v>
      </c>
      <c r="BA12" s="94">
        <v>19460</v>
      </c>
      <c r="BB12" s="94">
        <v>167243</v>
      </c>
      <c r="BC12" s="94">
        <v>24991.5</v>
      </c>
      <c r="BD12" s="94">
        <v>9070</v>
      </c>
      <c r="BE12" s="94">
        <v>5038.16</v>
      </c>
      <c r="BF12" s="94">
        <v>13911.44</v>
      </c>
      <c r="BG12" s="94">
        <v>4320</v>
      </c>
      <c r="BH12" s="94">
        <v>6749</v>
      </c>
      <c r="BI12" s="94">
        <v>4800.24</v>
      </c>
      <c r="BJ12" s="94">
        <v>6312.75</v>
      </c>
      <c r="BK12" s="94">
        <v>2354.8000000000002</v>
      </c>
      <c r="BL12" s="94">
        <v>4749</v>
      </c>
      <c r="BM12" s="94">
        <v>2720</v>
      </c>
      <c r="BN12" s="94">
        <v>73572.539999999994</v>
      </c>
      <c r="BO12" s="94">
        <v>6405</v>
      </c>
      <c r="BP12" s="94">
        <v>15695</v>
      </c>
      <c r="BQ12" s="94">
        <v>7530</v>
      </c>
      <c r="BR12" s="94">
        <v>4280</v>
      </c>
      <c r="BS12" s="94">
        <v>23100</v>
      </c>
      <c r="BT12" s="94">
        <v>10392</v>
      </c>
      <c r="BU12" s="94">
        <v>8347.5</v>
      </c>
      <c r="BV12" s="94">
        <v>6268.77</v>
      </c>
      <c r="BW12" s="94">
        <v>11350</v>
      </c>
      <c r="BX12" s="94">
        <v>8715</v>
      </c>
      <c r="BY12" s="94">
        <v>18795</v>
      </c>
      <c r="BZ12" s="94">
        <v>9060</v>
      </c>
      <c r="CA12" s="94">
        <v>61186.69</v>
      </c>
      <c r="CB12" s="94">
        <v>119755.06</v>
      </c>
      <c r="CC12" s="94">
        <v>7140</v>
      </c>
      <c r="CD12" s="94">
        <v>2656.87</v>
      </c>
      <c r="CE12" s="94">
        <v>2146.6999999999998</v>
      </c>
      <c r="CF12" s="94">
        <v>3598.62</v>
      </c>
      <c r="CG12" s="94">
        <v>3011.1</v>
      </c>
      <c r="CH12" s="94">
        <v>1393</v>
      </c>
      <c r="CI12" s="94">
        <v>242</v>
      </c>
      <c r="CJ12" s="94">
        <v>14547</v>
      </c>
      <c r="CK12" s="94">
        <v>249</v>
      </c>
      <c r="CL12" s="94">
        <v>5877</v>
      </c>
      <c r="CM12" s="94">
        <v>479</v>
      </c>
      <c r="CN12" s="94">
        <v>1122.3399999999999</v>
      </c>
      <c r="CO12" s="94">
        <v>234</v>
      </c>
      <c r="CP12" s="94">
        <v>2255</v>
      </c>
      <c r="CQ12" s="112">
        <v>500</v>
      </c>
      <c r="CR12" s="94">
        <v>3014</v>
      </c>
      <c r="CS12" s="94">
        <v>2700</v>
      </c>
      <c r="CT12" s="94">
        <v>102118.2</v>
      </c>
      <c r="CU12" s="94">
        <v>6689.63</v>
      </c>
      <c r="CV12" s="94">
        <v>7801.76</v>
      </c>
      <c r="CW12" s="94">
        <v>3463.84</v>
      </c>
      <c r="CX12" s="94">
        <v>349.67</v>
      </c>
      <c r="CY12" s="94">
        <v>3122.72</v>
      </c>
      <c r="CZ12" s="94">
        <v>2030</v>
      </c>
      <c r="DA12" s="94">
        <v>2200.6999999999998</v>
      </c>
      <c r="DB12" s="94">
        <v>48000</v>
      </c>
      <c r="DC12" s="94">
        <v>1283.19</v>
      </c>
      <c r="DD12" s="94">
        <v>22297.05</v>
      </c>
      <c r="DE12" s="94">
        <v>16428.990000000002</v>
      </c>
      <c r="DF12" s="94">
        <v>6241.15</v>
      </c>
      <c r="DG12" s="94">
        <v>5248.4</v>
      </c>
    </row>
    <row r="13" spans="1:111">
      <c r="A13" s="94">
        <v>2020</v>
      </c>
      <c r="B13" s="94">
        <v>268425.2</v>
      </c>
      <c r="C13" s="94">
        <v>59267</v>
      </c>
      <c r="D13" s="94">
        <v>34940.720000000001</v>
      </c>
      <c r="E13" s="94">
        <v>15833.71</v>
      </c>
      <c r="F13" s="94">
        <v>25229</v>
      </c>
      <c r="G13" s="94">
        <v>73412.259999999995</v>
      </c>
      <c r="H13" s="94">
        <v>31530.11</v>
      </c>
      <c r="I13" s="94">
        <v>23138</v>
      </c>
      <c r="J13" s="94">
        <v>18298</v>
      </c>
      <c r="K13" s="94">
        <v>16412</v>
      </c>
      <c r="L13" s="94">
        <v>11470.4</v>
      </c>
      <c r="M13" s="94">
        <v>14759</v>
      </c>
      <c r="N13" s="94">
        <v>10968.13</v>
      </c>
      <c r="O13" s="94">
        <v>4727</v>
      </c>
      <c r="P13" s="94">
        <v>11.17</v>
      </c>
      <c r="Q13" s="94">
        <v>150369.22</v>
      </c>
      <c r="R13" s="94">
        <v>59927.01</v>
      </c>
      <c r="S13" s="94">
        <v>32601.67</v>
      </c>
      <c r="T13" s="94">
        <v>12400</v>
      </c>
      <c r="U13" s="94">
        <v>60024.160000000003</v>
      </c>
      <c r="V13" s="94">
        <v>12816</v>
      </c>
      <c r="W13" s="94">
        <v>14023</v>
      </c>
      <c r="X13" s="94">
        <v>27614.84</v>
      </c>
      <c r="Y13" s="94">
        <v>63163.11</v>
      </c>
      <c r="Z13" s="94">
        <v>10934</v>
      </c>
      <c r="AA13" s="94">
        <v>39000</v>
      </c>
      <c r="AB13" s="94">
        <v>4850</v>
      </c>
      <c r="AC13" s="94">
        <v>6595</v>
      </c>
      <c r="AD13" s="94">
        <v>5414</v>
      </c>
      <c r="AE13" s="94">
        <v>1723</v>
      </c>
      <c r="AF13" s="94">
        <v>16060</v>
      </c>
      <c r="AG13" s="94">
        <v>7050</v>
      </c>
      <c r="AH13" s="94">
        <v>1900</v>
      </c>
      <c r="AI13" s="94">
        <v>279.14999999999998</v>
      </c>
      <c r="AJ13" s="112">
        <v>2286</v>
      </c>
      <c r="AK13" s="94">
        <v>25341.599999999999</v>
      </c>
      <c r="AL13" s="94">
        <v>2950</v>
      </c>
      <c r="AM13" s="94">
        <v>2900</v>
      </c>
      <c r="AN13" s="94">
        <v>2426</v>
      </c>
      <c r="AO13" s="94">
        <v>10950</v>
      </c>
      <c r="AP13" s="94">
        <v>7415</v>
      </c>
      <c r="AQ13" s="94">
        <v>19530.099999999999</v>
      </c>
      <c r="AR13" s="94">
        <v>4654</v>
      </c>
      <c r="AS13" s="94">
        <v>26343</v>
      </c>
      <c r="AT13" s="94">
        <v>10329.200000000001</v>
      </c>
      <c r="AU13" s="94">
        <v>1800</v>
      </c>
      <c r="AV13" s="94">
        <v>5458</v>
      </c>
      <c r="AW13" s="94">
        <v>21917.26</v>
      </c>
      <c r="AX13" s="94">
        <v>12000</v>
      </c>
      <c r="AY13" s="94">
        <v>14777.13</v>
      </c>
      <c r="AZ13" s="94">
        <v>26565</v>
      </c>
      <c r="BA13" s="94">
        <v>19240</v>
      </c>
      <c r="BB13" s="94">
        <v>113150.48</v>
      </c>
      <c r="BC13" s="94">
        <v>18458</v>
      </c>
      <c r="BD13" s="94">
        <v>8730</v>
      </c>
      <c r="BE13" s="94">
        <v>4925</v>
      </c>
      <c r="BF13" s="94">
        <v>13569</v>
      </c>
      <c r="BG13" s="94">
        <v>3970</v>
      </c>
      <c r="BH13" s="94">
        <v>6369.62</v>
      </c>
      <c r="BI13" s="94">
        <v>4800.24</v>
      </c>
      <c r="BJ13" s="94">
        <v>7695.55</v>
      </c>
      <c r="BK13" s="94">
        <v>1810</v>
      </c>
      <c r="BL13" s="94">
        <v>5400</v>
      </c>
      <c r="BM13" s="94">
        <v>2510</v>
      </c>
      <c r="BN13" s="94">
        <v>69187</v>
      </c>
      <c r="BO13" s="94">
        <v>6413</v>
      </c>
      <c r="BP13" s="94">
        <v>13460</v>
      </c>
      <c r="BQ13" s="94">
        <v>7855</v>
      </c>
      <c r="BR13" s="94">
        <v>4300</v>
      </c>
      <c r="BS13" s="94">
        <v>28809</v>
      </c>
      <c r="BT13" s="94">
        <v>10500</v>
      </c>
      <c r="BU13" s="94">
        <v>7247.1</v>
      </c>
      <c r="BV13" s="94">
        <v>8873.9599999999991</v>
      </c>
      <c r="BW13" s="94">
        <v>10866.2</v>
      </c>
      <c r="BX13" s="94">
        <v>8105</v>
      </c>
      <c r="BY13" s="94">
        <v>18700</v>
      </c>
      <c r="BZ13" s="94">
        <v>9080</v>
      </c>
      <c r="CA13" s="94">
        <v>57149.64</v>
      </c>
      <c r="CB13" s="94">
        <v>130894.27</v>
      </c>
      <c r="CC13" s="94">
        <v>935</v>
      </c>
      <c r="CD13" s="94">
        <v>2789.38</v>
      </c>
      <c r="CE13" s="94">
        <v>1773</v>
      </c>
      <c r="CF13" s="94">
        <v>3528.47</v>
      </c>
      <c r="CG13" s="94">
        <v>2953.8</v>
      </c>
      <c r="CH13" s="94">
        <v>1118.3599999999999</v>
      </c>
      <c r="CI13" s="94">
        <v>201</v>
      </c>
      <c r="CJ13" s="94">
        <v>13819</v>
      </c>
      <c r="CK13" s="94">
        <v>5222.7</v>
      </c>
      <c r="CL13" s="94">
        <v>4704</v>
      </c>
      <c r="CM13" s="94">
        <v>265</v>
      </c>
      <c r="CN13" s="94">
        <v>1191.6500000000001</v>
      </c>
      <c r="CO13" s="94">
        <v>237</v>
      </c>
      <c r="CP13" s="94">
        <v>2356</v>
      </c>
      <c r="CQ13" s="112">
        <v>500</v>
      </c>
      <c r="CR13" s="94">
        <v>2503</v>
      </c>
      <c r="CS13" s="94">
        <v>335</v>
      </c>
      <c r="CT13" s="94">
        <v>87636.800000000003</v>
      </c>
      <c r="CU13" s="94">
        <v>7964.4</v>
      </c>
      <c r="CV13" s="94">
        <v>6515.72</v>
      </c>
      <c r="CW13" s="94">
        <v>3448.32</v>
      </c>
      <c r="CX13" s="94">
        <v>370.3</v>
      </c>
      <c r="CY13" s="94">
        <v>3870.55</v>
      </c>
      <c r="CZ13" s="94">
        <v>1890</v>
      </c>
      <c r="DA13" s="94">
        <v>2449.35</v>
      </c>
      <c r="DB13" s="94">
        <v>49500</v>
      </c>
      <c r="DC13" s="94">
        <v>1066.42</v>
      </c>
      <c r="DD13" s="94">
        <v>22387.599999999999</v>
      </c>
      <c r="DE13" s="94">
        <v>8517.48</v>
      </c>
      <c r="DF13" s="94">
        <v>4707.3999999999996</v>
      </c>
      <c r="DG13" s="94">
        <v>4472</v>
      </c>
    </row>
    <row r="14" spans="1:111">
      <c r="A14" s="94">
        <v>2021</v>
      </c>
      <c r="B14" s="94">
        <v>276366.7</v>
      </c>
      <c r="C14" s="94">
        <v>56080.25</v>
      </c>
      <c r="D14" s="94">
        <v>27164.26</v>
      </c>
      <c r="E14" s="94">
        <v>20012.05</v>
      </c>
      <c r="F14" s="94">
        <v>37084.839999999997</v>
      </c>
      <c r="G14" s="94">
        <v>64492.69</v>
      </c>
      <c r="H14" s="94">
        <v>45161</v>
      </c>
      <c r="I14" s="94">
        <v>19399.900000000001</v>
      </c>
      <c r="J14" s="94">
        <v>22035.3</v>
      </c>
      <c r="K14" s="94">
        <v>28506.12</v>
      </c>
      <c r="L14" s="94">
        <v>16757.2</v>
      </c>
      <c r="M14" s="94">
        <v>21502</v>
      </c>
      <c r="N14" s="94">
        <v>12018</v>
      </c>
      <c r="O14" s="94">
        <v>3898</v>
      </c>
      <c r="P14" s="94">
        <v>13.07</v>
      </c>
      <c r="Q14" s="94">
        <v>190151.58</v>
      </c>
      <c r="R14" s="94">
        <v>55375.13</v>
      </c>
      <c r="S14" s="94">
        <v>32160.6</v>
      </c>
      <c r="T14" s="94">
        <v>10272</v>
      </c>
      <c r="U14" s="94">
        <v>53260.82</v>
      </c>
      <c r="V14" s="94">
        <v>14110</v>
      </c>
      <c r="W14" s="94">
        <v>7341.38</v>
      </c>
      <c r="X14" s="94">
        <v>28329.7</v>
      </c>
      <c r="Y14" s="94">
        <v>56927.46</v>
      </c>
      <c r="Z14" s="94">
        <v>12975.9</v>
      </c>
      <c r="AA14" s="94">
        <v>52341</v>
      </c>
      <c r="AB14" s="94">
        <v>11359.5</v>
      </c>
      <c r="AC14" s="94">
        <v>6610</v>
      </c>
      <c r="AD14" s="94">
        <v>2290</v>
      </c>
      <c r="AE14" s="94">
        <v>1649</v>
      </c>
      <c r="AF14" s="94">
        <v>16670</v>
      </c>
      <c r="AG14" s="94">
        <v>7550</v>
      </c>
      <c r="AH14" s="94">
        <v>2622.46</v>
      </c>
      <c r="AI14" s="94">
        <v>186.1</v>
      </c>
      <c r="AJ14" s="94">
        <v>2165</v>
      </c>
      <c r="AK14" s="94">
        <v>22389.4</v>
      </c>
      <c r="AL14" s="94">
        <v>2210</v>
      </c>
      <c r="AM14" s="94">
        <f>TREND(AM9:AM13,A9:A13,2021)</f>
        <v>2513.2799999999115</v>
      </c>
      <c r="AN14" s="94">
        <v>2426</v>
      </c>
      <c r="AO14" s="94">
        <v>2900</v>
      </c>
      <c r="AP14" s="94">
        <v>6934</v>
      </c>
      <c r="AQ14" s="94">
        <v>19393</v>
      </c>
      <c r="AR14" s="94">
        <v>4200</v>
      </c>
      <c r="AS14" s="94">
        <v>29571</v>
      </c>
      <c r="AT14" s="94">
        <v>9299.2000000000007</v>
      </c>
      <c r="AU14" s="94">
        <v>1900</v>
      </c>
      <c r="AV14" s="94">
        <v>5273</v>
      </c>
      <c r="AW14" s="94">
        <v>18778</v>
      </c>
      <c r="AX14" s="94">
        <v>9000</v>
      </c>
      <c r="AY14" s="94">
        <v>10070</v>
      </c>
      <c r="AZ14" s="94">
        <v>22230</v>
      </c>
      <c r="BA14" s="94">
        <v>18600</v>
      </c>
      <c r="BB14" s="94">
        <v>125475.15</v>
      </c>
      <c r="BC14" s="94">
        <v>20488</v>
      </c>
      <c r="BD14" s="94">
        <v>6972.2</v>
      </c>
      <c r="BE14" s="94">
        <v>5750</v>
      </c>
      <c r="BF14" s="94">
        <v>11656</v>
      </c>
      <c r="BG14" s="94">
        <v>4325</v>
      </c>
      <c r="BH14" s="94">
        <v>6553.32</v>
      </c>
      <c r="BI14" s="94">
        <v>4800</v>
      </c>
      <c r="BJ14" s="94">
        <v>6917.96</v>
      </c>
      <c r="BK14" s="94">
        <v>1680</v>
      </c>
      <c r="BL14" s="94">
        <v>5102</v>
      </c>
      <c r="BM14" s="94">
        <v>2480</v>
      </c>
      <c r="BN14" s="94">
        <v>71039.64</v>
      </c>
      <c r="BO14" s="94">
        <v>7862.2</v>
      </c>
      <c r="BP14" s="94">
        <v>13000</v>
      </c>
      <c r="BQ14" s="94">
        <v>8300</v>
      </c>
      <c r="BR14" s="94">
        <v>3800</v>
      </c>
      <c r="BS14" s="94">
        <v>23000</v>
      </c>
      <c r="BT14" s="94">
        <v>10071</v>
      </c>
      <c r="BU14" s="94">
        <v>7338.6</v>
      </c>
      <c r="BV14" s="94">
        <v>8500</v>
      </c>
      <c r="BW14" s="94">
        <v>11414.2</v>
      </c>
      <c r="BX14" s="94">
        <v>6890</v>
      </c>
      <c r="BY14" s="94">
        <v>6050</v>
      </c>
      <c r="BZ14" s="94">
        <v>9085</v>
      </c>
      <c r="CA14" s="94">
        <v>64141.07</v>
      </c>
      <c r="CB14" s="94">
        <v>144420.20000000001</v>
      </c>
      <c r="CC14" s="94">
        <f>TREND(CC3:CC13,A3:A13,2021)</f>
        <v>3300.5714285714785</v>
      </c>
      <c r="CD14" s="94">
        <v>1260.8399999999999</v>
      </c>
      <c r="CE14" s="94">
        <v>1138</v>
      </c>
      <c r="CF14" s="94">
        <v>3875.13</v>
      </c>
      <c r="CG14" s="94">
        <v>3977.5</v>
      </c>
      <c r="CH14" s="94">
        <v>1160.4000000000001</v>
      </c>
      <c r="CI14" s="94">
        <v>201</v>
      </c>
      <c r="CJ14" s="94">
        <v>12437</v>
      </c>
      <c r="CK14" s="94">
        <v>5222.7</v>
      </c>
      <c r="CL14" s="94">
        <v>4704</v>
      </c>
      <c r="CM14" s="94">
        <v>511</v>
      </c>
      <c r="CN14" s="94">
        <v>1071</v>
      </c>
      <c r="CO14" s="94">
        <v>237</v>
      </c>
      <c r="CP14" s="94">
        <f>TREND(CP10:CP13,A10:A13,2021)</f>
        <v>2422.5</v>
      </c>
      <c r="CQ14" s="112">
        <v>500</v>
      </c>
      <c r="CR14" s="94">
        <f>TREND(CR9:CR13,A9:A13,2021)</f>
        <v>2297.4000000000233</v>
      </c>
      <c r="CS14" s="94">
        <v>270</v>
      </c>
      <c r="CT14" s="94">
        <v>109347.1</v>
      </c>
      <c r="CU14" s="94">
        <v>7593.93</v>
      </c>
      <c r="CV14" s="94">
        <v>6587.92</v>
      </c>
      <c r="CW14" s="94">
        <v>2066.84</v>
      </c>
      <c r="CX14" s="94">
        <v>380.5</v>
      </c>
      <c r="CY14" s="94">
        <v>3250.84</v>
      </c>
      <c r="CZ14" s="94">
        <v>1822</v>
      </c>
      <c r="DA14" s="94">
        <v>1904.88</v>
      </c>
      <c r="DB14" s="94">
        <v>52000</v>
      </c>
      <c r="DC14" s="94">
        <v>1975</v>
      </c>
      <c r="DD14" s="94">
        <v>8412</v>
      </c>
      <c r="DE14" s="94">
        <v>10439.06</v>
      </c>
      <c r="DF14" s="94">
        <v>4688.8</v>
      </c>
      <c r="DG14" s="94">
        <v>3774</v>
      </c>
    </row>
  </sheetData>
  <mergeCells count="9">
    <mergeCell ref="CB1:CS1"/>
    <mergeCell ref="DB1:DG1"/>
    <mergeCell ref="CT1:DA1"/>
    <mergeCell ref="C1:O1"/>
    <mergeCell ref="P1:Z1"/>
    <mergeCell ref="AA1:AP1"/>
    <mergeCell ref="AQ1:BA1"/>
    <mergeCell ref="BB1:BM1"/>
    <mergeCell ref="BN1:BZ1"/>
  </mergeCells>
  <phoneticPr fontId="31"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01"/>
  <sheetViews>
    <sheetView workbookViewId="0">
      <selection activeCell="C6" sqref="C6"/>
    </sheetView>
  </sheetViews>
  <sheetFormatPr defaultRowHeight="14.4"/>
  <cols>
    <col min="1" max="104" width="9" customWidth="1"/>
    <col min="105" max="111" width="9" style="148" customWidth="1"/>
    <col min="112" max="113" width="9" customWidth="1"/>
    <col min="114" max="127" width="8" customWidth="1"/>
  </cols>
  <sheetData>
    <row r="1" spans="1:127" ht="17.399999999999999">
      <c r="A1" s="5" t="s">
        <v>209</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209" t="s">
        <v>9</v>
      </c>
      <c r="DC1" s="209"/>
      <c r="DD1" s="209"/>
      <c r="DE1" s="209"/>
      <c r="DF1" s="209"/>
      <c r="DG1" s="209"/>
      <c r="DH1" s="5"/>
      <c r="DI1" s="205"/>
      <c r="DJ1" s="210"/>
      <c r="DK1" s="210"/>
      <c r="DL1" s="210"/>
      <c r="DM1" s="210"/>
      <c r="DN1" s="211"/>
      <c r="DO1" s="206"/>
      <c r="DP1" s="207"/>
      <c r="DQ1" s="207"/>
      <c r="DR1" s="207"/>
      <c r="DS1" s="207"/>
      <c r="DT1" s="207"/>
      <c r="DU1" s="207"/>
      <c r="DV1" s="207"/>
      <c r="DW1" s="208"/>
    </row>
    <row r="2" spans="1:127" ht="15.6">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125" t="s">
        <v>113</v>
      </c>
      <c r="DA2" s="149" t="s">
        <v>114</v>
      </c>
      <c r="DB2" s="149" t="s">
        <v>115</v>
      </c>
      <c r="DC2" s="149" t="s">
        <v>116</v>
      </c>
      <c r="DD2" s="149" t="s">
        <v>117</v>
      </c>
      <c r="DE2" s="149" t="s">
        <v>118</v>
      </c>
      <c r="DF2" s="143" t="s">
        <v>119</v>
      </c>
      <c r="DG2" s="143" t="s">
        <v>120</v>
      </c>
      <c r="DH2" s="5"/>
      <c r="DI2" s="6"/>
      <c r="DJ2" s="6"/>
      <c r="DK2" s="6"/>
      <c r="DL2" s="6"/>
      <c r="DM2" s="6"/>
      <c r="DN2" s="6"/>
      <c r="DO2" s="6"/>
      <c r="DP2" s="6"/>
      <c r="DQ2" s="6"/>
      <c r="DR2" s="6"/>
      <c r="DS2" s="6"/>
      <c r="DT2" s="6"/>
      <c r="DU2" s="6"/>
      <c r="DV2" s="6"/>
      <c r="DW2" s="6"/>
    </row>
    <row r="3" spans="1:127" ht="15.6">
      <c r="A3" s="5">
        <v>2010</v>
      </c>
      <c r="B3" s="5">
        <v>1112100</v>
      </c>
      <c r="C3" s="5">
        <v>281601</v>
      </c>
      <c r="D3" s="5">
        <v>330007</v>
      </c>
      <c r="E3" s="5">
        <v>101330</v>
      </c>
      <c r="F3" s="5">
        <v>267000</v>
      </c>
      <c r="G3" s="5">
        <v>853511</v>
      </c>
      <c r="H3" s="5">
        <v>206056</v>
      </c>
      <c r="I3" s="5">
        <v>110120</v>
      </c>
      <c r="J3" s="5">
        <v>105153</v>
      </c>
      <c r="K3" s="5">
        <v>130355</v>
      </c>
      <c r="L3" s="5">
        <v>205645</v>
      </c>
      <c r="M3" s="5">
        <v>161462</v>
      </c>
      <c r="N3" s="5">
        <v>136254</v>
      </c>
      <c r="O3" s="5">
        <v>18071</v>
      </c>
      <c r="P3" s="5">
        <v>435627</v>
      </c>
      <c r="Q3" s="5">
        <v>232336</v>
      </c>
      <c r="R3" s="5">
        <v>17574</v>
      </c>
      <c r="S3" s="5">
        <v>160994</v>
      </c>
      <c r="T3" s="5">
        <v>91905</v>
      </c>
      <c r="U3" s="5">
        <v>95327</v>
      </c>
      <c r="V3" s="5">
        <v>35263</v>
      </c>
      <c r="W3" s="5">
        <v>6237</v>
      </c>
      <c r="X3" s="5">
        <v>6719</v>
      </c>
      <c r="Y3" s="5">
        <v>13206</v>
      </c>
      <c r="Z3" s="5">
        <v>3751</v>
      </c>
      <c r="AA3" s="5">
        <v>124219</v>
      </c>
      <c r="AB3" s="5">
        <v>19151</v>
      </c>
      <c r="AC3" s="5">
        <v>15881</v>
      </c>
      <c r="AD3" s="5">
        <v>13429</v>
      </c>
      <c r="AE3" s="5">
        <v>27262</v>
      </c>
      <c r="AF3" s="5">
        <v>8882</v>
      </c>
      <c r="AG3" s="5">
        <v>9913</v>
      </c>
      <c r="AH3" s="5">
        <v>11745</v>
      </c>
      <c r="AI3" s="5">
        <v>13704</v>
      </c>
      <c r="AJ3" s="5">
        <v>82302</v>
      </c>
      <c r="AK3" s="5">
        <v>78103</v>
      </c>
      <c r="AL3" s="5">
        <v>19654</v>
      </c>
      <c r="AM3" s="5">
        <v>25531</v>
      </c>
      <c r="AN3" s="5">
        <v>15152</v>
      </c>
      <c r="AO3" s="5">
        <v>22255</v>
      </c>
      <c r="AP3" s="5">
        <v>14263</v>
      </c>
      <c r="AQ3" s="5">
        <v>158295</v>
      </c>
      <c r="AR3" s="5">
        <v>10072</v>
      </c>
      <c r="AS3" s="5">
        <v>13939</v>
      </c>
      <c r="AT3" s="5">
        <v>52072</v>
      </c>
      <c r="AU3" s="5">
        <v>42831</v>
      </c>
      <c r="AV3" s="5">
        <v>11079</v>
      </c>
      <c r="AW3" s="5">
        <v>87999</v>
      </c>
      <c r="AX3" s="5">
        <v>34481</v>
      </c>
      <c r="AY3" s="5">
        <v>32614</v>
      </c>
      <c r="AZ3" s="5">
        <v>13599</v>
      </c>
      <c r="BA3" s="5">
        <v>34891</v>
      </c>
      <c r="BB3" s="5">
        <v>293501</v>
      </c>
      <c r="BC3" s="5">
        <v>33000</v>
      </c>
      <c r="BD3" s="5">
        <v>6271</v>
      </c>
      <c r="BE3" s="5">
        <v>20652</v>
      </c>
      <c r="BF3" s="5">
        <v>32606</v>
      </c>
      <c r="BG3" s="5">
        <v>12400</v>
      </c>
      <c r="BH3" s="5">
        <v>16309</v>
      </c>
      <c r="BI3" s="5">
        <v>17289</v>
      </c>
      <c r="BJ3" s="5">
        <v>5600</v>
      </c>
      <c r="BK3" s="5">
        <v>13583</v>
      </c>
      <c r="BL3" s="5">
        <v>15439</v>
      </c>
      <c r="BM3" s="5">
        <v>4800</v>
      </c>
      <c r="BN3" s="5">
        <v>203260</v>
      </c>
      <c r="BO3" s="5">
        <v>36163</v>
      </c>
      <c r="BP3" s="5">
        <v>35027</v>
      </c>
      <c r="BQ3" s="5">
        <v>36166</v>
      </c>
      <c r="BR3" s="5">
        <v>7024</v>
      </c>
      <c r="BS3" s="5">
        <v>18360</v>
      </c>
      <c r="BT3" s="5">
        <v>23637</v>
      </c>
      <c r="BU3" s="5">
        <v>2900</v>
      </c>
      <c r="BV3" s="5">
        <v>9189</v>
      </c>
      <c r="BW3" s="5">
        <v>46493</v>
      </c>
      <c r="BX3" s="5">
        <v>33500</v>
      </c>
      <c r="BY3" s="5">
        <v>5073</v>
      </c>
      <c r="BZ3" s="5">
        <v>9009</v>
      </c>
      <c r="CA3" s="5">
        <v>634397</v>
      </c>
      <c r="CB3" s="5">
        <v>485575</v>
      </c>
      <c r="CC3" s="5">
        <v>1504</v>
      </c>
      <c r="CD3" s="5">
        <v>20834</v>
      </c>
      <c r="CE3" s="5">
        <v>3051</v>
      </c>
      <c r="CF3" s="5">
        <v>15133</v>
      </c>
      <c r="CG3" s="5">
        <v>15063</v>
      </c>
      <c r="CH3" s="5">
        <v>1810</v>
      </c>
      <c r="CI3" s="5">
        <v>2289</v>
      </c>
      <c r="CJ3" s="5">
        <v>4637</v>
      </c>
      <c r="CK3" s="5">
        <v>9199</v>
      </c>
      <c r="CL3" s="5">
        <v>1842</v>
      </c>
      <c r="CM3" s="5">
        <v>13622</v>
      </c>
      <c r="CN3" s="5">
        <v>4077</v>
      </c>
      <c r="CO3" s="5">
        <v>2432</v>
      </c>
      <c r="CP3" s="5">
        <v>5050</v>
      </c>
      <c r="CQ3" s="5">
        <v>3538</v>
      </c>
      <c r="CR3" s="5">
        <v>102</v>
      </c>
      <c r="CS3" s="5">
        <v>1390</v>
      </c>
      <c r="CT3" s="5">
        <v>81294</v>
      </c>
      <c r="CU3" s="5">
        <v>2167</v>
      </c>
      <c r="CV3" s="5">
        <v>3224</v>
      </c>
      <c r="CW3" s="5">
        <v>3365</v>
      </c>
      <c r="CX3" s="5">
        <v>100</v>
      </c>
      <c r="CY3" s="5">
        <v>282</v>
      </c>
      <c r="CZ3" s="125">
        <v>127</v>
      </c>
      <c r="DA3" s="149">
        <v>2110</v>
      </c>
      <c r="DB3" s="149">
        <v>13470</v>
      </c>
      <c r="DC3" s="149">
        <v>1841</v>
      </c>
      <c r="DD3" s="149">
        <v>2973</v>
      </c>
      <c r="DE3" s="149">
        <v>2440</v>
      </c>
      <c r="DF3" s="143">
        <v>1151</v>
      </c>
      <c r="DG3" s="143">
        <v>703</v>
      </c>
      <c r="DH3" s="5"/>
      <c r="DI3" s="6"/>
      <c r="DJ3" s="6"/>
      <c r="DK3" s="6"/>
      <c r="DL3" s="6"/>
      <c r="DM3" s="6"/>
      <c r="DN3" s="6"/>
      <c r="DO3" s="6"/>
      <c r="DP3" s="6"/>
      <c r="DQ3" s="6"/>
      <c r="DR3" s="6"/>
      <c r="DS3" s="6"/>
      <c r="DT3" s="6"/>
      <c r="DU3" s="6"/>
      <c r="DV3" s="6"/>
      <c r="DW3" s="6"/>
    </row>
    <row r="4" spans="1:127" ht="15.6">
      <c r="A4" s="5">
        <v>2011</v>
      </c>
      <c r="B4" s="5">
        <v>1260100</v>
      </c>
      <c r="C4" s="5">
        <v>356588</v>
      </c>
      <c r="D4" s="5">
        <v>350480</v>
      </c>
      <c r="E4" s="5">
        <v>146569</v>
      </c>
      <c r="F4" s="5">
        <v>305238</v>
      </c>
      <c r="G4" s="5">
        <v>891222</v>
      </c>
      <c r="H4" s="5">
        <v>216644</v>
      </c>
      <c r="I4" s="5">
        <v>60986</v>
      </c>
      <c r="J4" s="5">
        <v>161996</v>
      </c>
      <c r="K4" s="5">
        <v>168780</v>
      </c>
      <c r="L4" s="5">
        <v>213808</v>
      </c>
      <c r="M4" s="5">
        <v>180756</v>
      </c>
      <c r="N4" s="5">
        <v>141726</v>
      </c>
      <c r="O4" s="5">
        <v>18971</v>
      </c>
      <c r="P4" s="5">
        <v>472230</v>
      </c>
      <c r="Q4" s="5">
        <v>280929</v>
      </c>
      <c r="R4" s="5">
        <v>10215</v>
      </c>
      <c r="S4" s="5">
        <v>172066</v>
      </c>
      <c r="T4" s="5">
        <v>94038</v>
      </c>
      <c r="U4" s="5">
        <v>80468</v>
      </c>
      <c r="V4" s="5">
        <v>23315</v>
      </c>
      <c r="W4" s="5">
        <v>4541</v>
      </c>
      <c r="X4" s="5">
        <v>10788</v>
      </c>
      <c r="Y4" s="5">
        <v>14301</v>
      </c>
      <c r="Z4" s="5">
        <v>4430</v>
      </c>
      <c r="AA4" s="5">
        <v>145601</v>
      </c>
      <c r="AB4" s="5">
        <v>30123</v>
      </c>
      <c r="AC4" s="5">
        <v>24617</v>
      </c>
      <c r="AD4" s="5">
        <v>25206</v>
      </c>
      <c r="AE4" s="5">
        <v>45574</v>
      </c>
      <c r="AF4" s="5">
        <v>6488</v>
      </c>
      <c r="AG4" s="5">
        <v>12876</v>
      </c>
      <c r="AH4" s="5">
        <v>32297</v>
      </c>
      <c r="AI4" s="5">
        <v>20504</v>
      </c>
      <c r="AJ4" s="5">
        <v>99172</v>
      </c>
      <c r="AK4" s="5">
        <v>104077</v>
      </c>
      <c r="AL4" s="5">
        <v>31195</v>
      </c>
      <c r="AM4" s="5">
        <v>23807</v>
      </c>
      <c r="AN4" s="5">
        <v>16705</v>
      </c>
      <c r="AO4" s="5">
        <v>26430</v>
      </c>
      <c r="AP4" s="5">
        <v>18215</v>
      </c>
      <c r="AQ4" s="5">
        <v>168160</v>
      </c>
      <c r="AR4" s="5">
        <v>10500</v>
      </c>
      <c r="AS4" s="5">
        <v>17990</v>
      </c>
      <c r="AT4" s="5">
        <v>77258</v>
      </c>
      <c r="AU4" s="5">
        <v>59383</v>
      </c>
      <c r="AV4" s="5">
        <v>14535</v>
      </c>
      <c r="AW4" s="5">
        <v>87736</v>
      </c>
      <c r="AX4" s="5">
        <v>50246</v>
      </c>
      <c r="AY4" s="5">
        <v>43077</v>
      </c>
      <c r="AZ4" s="5">
        <v>17630</v>
      </c>
      <c r="BA4" s="5">
        <v>59366</v>
      </c>
      <c r="BB4" s="5">
        <v>376015</v>
      </c>
      <c r="BC4" s="5">
        <v>32604</v>
      </c>
      <c r="BD4" s="5">
        <v>10725</v>
      </c>
      <c r="BE4" s="5">
        <v>18520</v>
      </c>
      <c r="BF4" s="5">
        <v>31290</v>
      </c>
      <c r="BG4" s="5">
        <v>13800</v>
      </c>
      <c r="BH4" s="5">
        <v>18687</v>
      </c>
      <c r="BI4" s="5">
        <v>20044</v>
      </c>
      <c r="BJ4" s="5">
        <v>7429</v>
      </c>
      <c r="BK4" s="5">
        <v>2308</v>
      </c>
      <c r="BL4" s="5">
        <v>17704</v>
      </c>
      <c r="BM4" s="5">
        <v>6213</v>
      </c>
      <c r="BN4" s="5">
        <v>260116</v>
      </c>
      <c r="BO4" s="5">
        <v>49140</v>
      </c>
      <c r="BP4" s="5">
        <v>48397</v>
      </c>
      <c r="BQ4" s="5">
        <v>49698</v>
      </c>
      <c r="BR4" s="5">
        <v>9110</v>
      </c>
      <c r="BS4" s="5">
        <v>18672</v>
      </c>
      <c r="BT4" s="5">
        <v>29830</v>
      </c>
      <c r="BU4" s="5">
        <v>4256</v>
      </c>
      <c r="BV4" s="5">
        <v>12260</v>
      </c>
      <c r="BW4" s="5">
        <v>62784</v>
      </c>
      <c r="BX4" s="5">
        <v>46024</v>
      </c>
      <c r="BY4" s="5">
        <v>7112</v>
      </c>
      <c r="BZ4" s="5">
        <v>16798</v>
      </c>
      <c r="CA4" s="5">
        <v>1052948</v>
      </c>
      <c r="CB4" s="5">
        <v>655299</v>
      </c>
      <c r="CC4" s="5">
        <v>2062</v>
      </c>
      <c r="CD4" s="5">
        <v>15176</v>
      </c>
      <c r="CE4" s="5">
        <v>3862</v>
      </c>
      <c r="CF4" s="5">
        <v>19169</v>
      </c>
      <c r="CG4" s="5">
        <v>31782</v>
      </c>
      <c r="CH4" s="5">
        <v>2311</v>
      </c>
      <c r="CI4" s="5">
        <v>3409</v>
      </c>
      <c r="CJ4" s="5">
        <v>12397</v>
      </c>
      <c r="CK4" s="5">
        <v>12119</v>
      </c>
      <c r="CL4" s="5">
        <v>8400</v>
      </c>
      <c r="CM4" s="5">
        <v>16610</v>
      </c>
      <c r="CN4" s="5">
        <v>5010</v>
      </c>
      <c r="CO4" s="5">
        <v>3416</v>
      </c>
      <c r="CP4" s="5">
        <v>5080</v>
      </c>
      <c r="CQ4" s="5">
        <v>3686</v>
      </c>
      <c r="CR4" s="5">
        <v>831</v>
      </c>
      <c r="CS4" s="5">
        <v>3851</v>
      </c>
      <c r="CT4" s="5">
        <v>110040</v>
      </c>
      <c r="CU4" s="5">
        <v>2801</v>
      </c>
      <c r="CV4" s="5">
        <v>3401</v>
      </c>
      <c r="CW4" s="5">
        <v>5233</v>
      </c>
      <c r="CX4" s="5">
        <v>400</v>
      </c>
      <c r="CY4" s="5">
        <v>337</v>
      </c>
      <c r="CZ4" s="125">
        <v>4164</v>
      </c>
      <c r="DA4" s="149">
        <v>2958</v>
      </c>
      <c r="DB4" s="149">
        <v>27874</v>
      </c>
      <c r="DC4" s="149">
        <v>2982</v>
      </c>
      <c r="DD4" s="149">
        <v>3331</v>
      </c>
      <c r="DE4" s="149">
        <v>4120</v>
      </c>
      <c r="DF4" s="143">
        <v>7627</v>
      </c>
      <c r="DG4" s="143">
        <v>90</v>
      </c>
      <c r="DH4" s="5"/>
      <c r="DI4" s="6"/>
      <c r="DJ4" s="6"/>
      <c r="DK4" s="6"/>
      <c r="DL4" s="6"/>
      <c r="DM4" s="6"/>
      <c r="DN4" s="6"/>
      <c r="DO4" s="6"/>
      <c r="DP4" s="6"/>
      <c r="DQ4" s="6"/>
      <c r="DR4" s="6"/>
      <c r="DS4" s="6"/>
      <c r="DT4" s="6"/>
      <c r="DU4" s="6"/>
      <c r="DV4" s="6"/>
      <c r="DW4" s="6"/>
    </row>
    <row r="5" spans="1:127" ht="15.6">
      <c r="A5" s="5">
        <v>2012</v>
      </c>
      <c r="B5" s="5">
        <v>1518500</v>
      </c>
      <c r="C5" s="5">
        <v>413031</v>
      </c>
      <c r="D5" s="5">
        <v>400953</v>
      </c>
      <c r="E5" s="5">
        <v>170021</v>
      </c>
      <c r="F5" s="5">
        <v>336073</v>
      </c>
      <c r="G5" s="5">
        <v>916490</v>
      </c>
      <c r="H5" s="5">
        <v>220542</v>
      </c>
      <c r="I5" s="5">
        <v>73354</v>
      </c>
      <c r="J5" s="5">
        <v>212094</v>
      </c>
      <c r="K5" s="5">
        <v>211103</v>
      </c>
      <c r="L5" s="5">
        <v>213808</v>
      </c>
      <c r="M5" s="5">
        <v>221410</v>
      </c>
      <c r="N5" s="5">
        <v>145018</v>
      </c>
      <c r="O5" s="5">
        <v>45194</v>
      </c>
      <c r="P5" s="5">
        <v>496061</v>
      </c>
      <c r="Q5" s="5">
        <v>285252</v>
      </c>
      <c r="R5" s="5">
        <v>39836</v>
      </c>
      <c r="S5" s="5">
        <v>178159</v>
      </c>
      <c r="T5" s="5">
        <v>102599</v>
      </c>
      <c r="U5" s="5">
        <v>95400</v>
      </c>
      <c r="V5" s="5">
        <v>28314</v>
      </c>
      <c r="W5" s="5">
        <v>5067</v>
      </c>
      <c r="X5" s="5">
        <v>18339</v>
      </c>
      <c r="Y5" s="5">
        <v>47520</v>
      </c>
      <c r="Z5" s="5">
        <v>10386</v>
      </c>
      <c r="AA5" s="5">
        <v>160110</v>
      </c>
      <c r="AB5" s="5">
        <v>37786</v>
      </c>
      <c r="AC5" s="5">
        <v>36063</v>
      </c>
      <c r="AD5" s="5">
        <v>37049</v>
      </c>
      <c r="AE5" s="5">
        <v>73250</v>
      </c>
      <c r="AF5" s="5">
        <v>10512</v>
      </c>
      <c r="AG5" s="5">
        <v>18924</v>
      </c>
      <c r="AH5" s="5">
        <v>51910</v>
      </c>
      <c r="AI5" s="5">
        <v>26030</v>
      </c>
      <c r="AJ5" s="5">
        <v>127912</v>
      </c>
      <c r="AK5" s="5">
        <v>131655</v>
      </c>
      <c r="AL5" s="5">
        <v>43625</v>
      </c>
      <c r="AM5" s="5">
        <v>33368</v>
      </c>
      <c r="AN5" s="5">
        <v>21017</v>
      </c>
      <c r="AO5" s="5">
        <v>32667</v>
      </c>
      <c r="AP5" s="5">
        <v>21933</v>
      </c>
      <c r="AQ5" s="5">
        <v>190259</v>
      </c>
      <c r="AR5" s="5">
        <v>11762</v>
      </c>
      <c r="AS5" s="5">
        <v>21236</v>
      </c>
      <c r="AT5" s="5">
        <v>98826</v>
      </c>
      <c r="AU5" s="5">
        <v>54503</v>
      </c>
      <c r="AV5" s="5">
        <v>16855</v>
      </c>
      <c r="AW5" s="5">
        <v>97684</v>
      </c>
      <c r="AX5" s="5">
        <v>56498</v>
      </c>
      <c r="AY5" s="5">
        <v>47667</v>
      </c>
      <c r="AZ5" s="5">
        <v>19625</v>
      </c>
      <c r="BA5" s="5">
        <v>67516</v>
      </c>
      <c r="BB5" s="5">
        <v>444424</v>
      </c>
      <c r="BC5" s="5">
        <v>49776</v>
      </c>
      <c r="BD5" s="5">
        <v>13131</v>
      </c>
      <c r="BE5" s="5">
        <v>22876</v>
      </c>
      <c r="BF5" s="5">
        <v>43738</v>
      </c>
      <c r="BG5" s="5">
        <v>16450</v>
      </c>
      <c r="BH5" s="5">
        <v>21656</v>
      </c>
      <c r="BI5" s="5">
        <v>23773</v>
      </c>
      <c r="BJ5" s="5">
        <v>9020</v>
      </c>
      <c r="BK5" s="5">
        <v>3648</v>
      </c>
      <c r="BL5" s="5">
        <v>21144</v>
      </c>
      <c r="BM5" s="5">
        <v>7215</v>
      </c>
      <c r="BN5" s="5">
        <v>297666</v>
      </c>
      <c r="BO5" s="5">
        <v>58227</v>
      </c>
      <c r="BP5" s="5">
        <v>58561</v>
      </c>
      <c r="BQ5" s="5">
        <v>60381</v>
      </c>
      <c r="BR5" s="5">
        <v>11414</v>
      </c>
      <c r="BS5" s="5">
        <v>22690</v>
      </c>
      <c r="BT5" s="5">
        <v>41038</v>
      </c>
      <c r="BU5" s="5">
        <v>5313</v>
      </c>
      <c r="BV5" s="5">
        <v>14315</v>
      </c>
      <c r="BW5" s="5">
        <v>75042</v>
      </c>
      <c r="BX5" s="5">
        <v>54220</v>
      </c>
      <c r="BY5" s="5">
        <v>8179</v>
      </c>
      <c r="BZ5" s="5">
        <v>19800</v>
      </c>
      <c r="CA5" s="5">
        <v>1053347</v>
      </c>
      <c r="CB5" s="5">
        <v>859000</v>
      </c>
      <c r="CC5" s="5">
        <v>2066</v>
      </c>
      <c r="CD5" s="5">
        <v>10382</v>
      </c>
      <c r="CE5" s="5">
        <v>5153</v>
      </c>
      <c r="CF5" s="5">
        <v>19346</v>
      </c>
      <c r="CG5" s="5">
        <v>21020</v>
      </c>
      <c r="CH5" s="5">
        <v>3708</v>
      </c>
      <c r="CI5" s="5">
        <v>5047</v>
      </c>
      <c r="CJ5" s="5">
        <v>14898</v>
      </c>
      <c r="CK5" s="5">
        <v>12758</v>
      </c>
      <c r="CL5" s="5">
        <v>5554</v>
      </c>
      <c r="CM5" s="5">
        <v>20102</v>
      </c>
      <c r="CN5" s="5">
        <v>4536</v>
      </c>
      <c r="CO5" s="5">
        <v>3967</v>
      </c>
      <c r="CP5" s="5">
        <v>5308</v>
      </c>
      <c r="CQ5" s="5">
        <v>4098</v>
      </c>
      <c r="CR5" s="5">
        <v>1100</v>
      </c>
      <c r="CS5" s="5">
        <v>5500</v>
      </c>
      <c r="CT5" s="5">
        <v>140100</v>
      </c>
      <c r="CU5" s="5">
        <v>1100</v>
      </c>
      <c r="CV5" s="5">
        <v>4600</v>
      </c>
      <c r="CW5" s="5">
        <v>7300</v>
      </c>
      <c r="CX5" s="5">
        <v>900</v>
      </c>
      <c r="CY5" s="5">
        <v>2900</v>
      </c>
      <c r="CZ5" s="125">
        <v>10100</v>
      </c>
      <c r="DA5" s="149">
        <v>3200</v>
      </c>
      <c r="DB5" s="149">
        <v>47415</v>
      </c>
      <c r="DC5" s="149">
        <v>9023</v>
      </c>
      <c r="DD5" s="149">
        <v>3278</v>
      </c>
      <c r="DE5" s="149">
        <v>5162</v>
      </c>
      <c r="DF5" s="143">
        <v>8514</v>
      </c>
      <c r="DG5" s="143">
        <v>3299</v>
      </c>
      <c r="DH5" s="5"/>
      <c r="DI5" s="6"/>
      <c r="DJ5" s="6"/>
      <c r="DK5" s="6"/>
      <c r="DL5" s="6"/>
      <c r="DM5" s="6"/>
      <c r="DN5" s="6"/>
      <c r="DO5" s="6"/>
      <c r="DP5" s="6"/>
      <c r="DQ5" s="6"/>
      <c r="DR5" s="6"/>
      <c r="DS5" s="6"/>
      <c r="DT5" s="6"/>
      <c r="DU5" s="6"/>
      <c r="DV5" s="6"/>
      <c r="DW5" s="6"/>
    </row>
    <row r="6" spans="1:127" ht="15.6">
      <c r="A6" s="5">
        <v>2013</v>
      </c>
      <c r="B6" s="5">
        <v>1678000</v>
      </c>
      <c r="C6" s="5">
        <v>403262</v>
      </c>
      <c r="D6" s="5">
        <v>333886</v>
      </c>
      <c r="E6" s="5">
        <v>150047</v>
      </c>
      <c r="F6" s="5">
        <v>353000</v>
      </c>
      <c r="G6" s="5">
        <v>869805</v>
      </c>
      <c r="H6" s="5">
        <v>228743</v>
      </c>
      <c r="I6" s="5">
        <v>86987</v>
      </c>
      <c r="J6" s="5">
        <v>130219</v>
      </c>
      <c r="K6" s="5">
        <v>154983</v>
      </c>
      <c r="L6" s="5">
        <v>182788</v>
      </c>
      <c r="M6" s="5">
        <v>309678</v>
      </c>
      <c r="N6" s="5">
        <v>132259</v>
      </c>
      <c r="O6" s="5">
        <v>50895</v>
      </c>
      <c r="P6" s="5">
        <v>527633</v>
      </c>
      <c r="Q6" s="5">
        <v>327483</v>
      </c>
      <c r="R6" s="5">
        <v>50150</v>
      </c>
      <c r="S6" s="5">
        <v>220676</v>
      </c>
      <c r="T6" s="5">
        <v>105860</v>
      </c>
      <c r="U6" s="5">
        <v>80782</v>
      </c>
      <c r="V6" s="5">
        <v>24905</v>
      </c>
      <c r="W6" s="5">
        <v>6616</v>
      </c>
      <c r="X6" s="5">
        <v>20930</v>
      </c>
      <c r="Y6" s="5">
        <v>40001</v>
      </c>
      <c r="Z6" s="5">
        <v>12784</v>
      </c>
      <c r="AA6" s="5">
        <v>189021</v>
      </c>
      <c r="AB6" s="5">
        <v>45934</v>
      </c>
      <c r="AC6" s="5">
        <v>47383</v>
      </c>
      <c r="AD6" s="5">
        <v>46813</v>
      </c>
      <c r="AE6" s="5">
        <v>96830</v>
      </c>
      <c r="AF6" s="5">
        <v>13134</v>
      </c>
      <c r="AG6" s="5">
        <v>23914</v>
      </c>
      <c r="AH6" s="5">
        <v>72596</v>
      </c>
      <c r="AI6" s="5">
        <v>30403</v>
      </c>
      <c r="AJ6" s="5">
        <v>147895</v>
      </c>
      <c r="AK6" s="5">
        <v>160548</v>
      </c>
      <c r="AL6" s="5">
        <v>57303</v>
      </c>
      <c r="AM6" s="5">
        <v>40310</v>
      </c>
      <c r="AN6" s="5">
        <v>26208</v>
      </c>
      <c r="AO6" s="5">
        <v>45178</v>
      </c>
      <c r="AP6" s="5">
        <v>25302</v>
      </c>
      <c r="AQ6" s="5">
        <v>211657</v>
      </c>
      <c r="AR6" s="5">
        <v>14042</v>
      </c>
      <c r="AS6" s="5">
        <v>25486</v>
      </c>
      <c r="AT6" s="5">
        <v>123107</v>
      </c>
      <c r="AU6" s="5">
        <v>31414</v>
      </c>
      <c r="AV6" s="5">
        <v>19219</v>
      </c>
      <c r="AW6" s="5">
        <v>110714</v>
      </c>
      <c r="AX6" s="5">
        <v>68427</v>
      </c>
      <c r="AY6" s="5">
        <v>53208</v>
      </c>
      <c r="AZ6" s="5">
        <v>22089</v>
      </c>
      <c r="BA6" s="5">
        <v>75733</v>
      </c>
      <c r="BB6" s="5">
        <v>525011</v>
      </c>
      <c r="BC6" s="5">
        <v>49000</v>
      </c>
      <c r="BD6" s="5">
        <v>15615</v>
      </c>
      <c r="BE6" s="5">
        <v>27002</v>
      </c>
      <c r="BF6" s="5">
        <v>53746</v>
      </c>
      <c r="BG6" s="5">
        <v>16200</v>
      </c>
      <c r="BH6" s="5">
        <v>26275</v>
      </c>
      <c r="BI6" s="5">
        <v>27519</v>
      </c>
      <c r="BJ6" s="5">
        <v>10824</v>
      </c>
      <c r="BK6" s="5">
        <v>6749</v>
      </c>
      <c r="BL6" s="5">
        <v>24674</v>
      </c>
      <c r="BM6" s="5">
        <v>8774</v>
      </c>
      <c r="BN6" s="5">
        <v>340043</v>
      </c>
      <c r="BO6" s="5">
        <v>69314</v>
      </c>
      <c r="BP6" s="5">
        <v>69693</v>
      </c>
      <c r="BQ6" s="5">
        <v>76215</v>
      </c>
      <c r="BR6" s="5">
        <v>13737</v>
      </c>
      <c r="BS6" s="5">
        <v>27503</v>
      </c>
      <c r="BT6" s="5">
        <v>50785</v>
      </c>
      <c r="BU6" s="5">
        <v>6701</v>
      </c>
      <c r="BV6" s="5">
        <v>16979</v>
      </c>
      <c r="BW6" s="5">
        <v>101808</v>
      </c>
      <c r="BX6" s="5">
        <v>62513</v>
      </c>
      <c r="BY6" s="5">
        <v>9415</v>
      </c>
      <c r="BZ6" s="5">
        <v>23761</v>
      </c>
      <c r="CA6" s="5">
        <v>1059715</v>
      </c>
      <c r="CB6" s="5">
        <v>1121599</v>
      </c>
      <c r="CC6" s="5">
        <v>2278</v>
      </c>
      <c r="CD6" s="5">
        <v>11130</v>
      </c>
      <c r="CE6" s="5">
        <v>5293</v>
      </c>
      <c r="CF6" s="5">
        <v>20294</v>
      </c>
      <c r="CG6" s="5">
        <v>24134</v>
      </c>
      <c r="CH6" s="5">
        <v>4678</v>
      </c>
      <c r="CI6" s="5">
        <v>5506</v>
      </c>
      <c r="CJ6" s="5">
        <v>9980</v>
      </c>
      <c r="CK6" s="5">
        <v>10593</v>
      </c>
      <c r="CL6" s="5">
        <v>5894</v>
      </c>
      <c r="CM6" s="5">
        <v>20304</v>
      </c>
      <c r="CN6" s="5">
        <v>4549</v>
      </c>
      <c r="CO6" s="5">
        <v>4104</v>
      </c>
      <c r="CP6" s="5">
        <v>4797</v>
      </c>
      <c r="CQ6" s="5">
        <v>1142</v>
      </c>
      <c r="CR6" s="5">
        <v>0</v>
      </c>
      <c r="CS6" s="5">
        <v>4116</v>
      </c>
      <c r="CT6" s="5">
        <v>156300</v>
      </c>
      <c r="CU6" s="5">
        <v>7100</v>
      </c>
      <c r="CV6" s="5">
        <v>8100</v>
      </c>
      <c r="CW6" s="5">
        <v>10600</v>
      </c>
      <c r="CX6" s="5">
        <v>1400</v>
      </c>
      <c r="CY6" s="5">
        <v>700</v>
      </c>
      <c r="CZ6" s="125">
        <v>7900</v>
      </c>
      <c r="DA6" s="149">
        <v>3200</v>
      </c>
      <c r="DB6" s="149">
        <v>63000</v>
      </c>
      <c r="DC6" s="149">
        <v>28000</v>
      </c>
      <c r="DD6" s="149">
        <v>10001</v>
      </c>
      <c r="DE6" s="149">
        <v>8037</v>
      </c>
      <c r="DF6" s="143">
        <v>10622</v>
      </c>
      <c r="DG6" s="143">
        <v>4163</v>
      </c>
      <c r="DH6" s="5"/>
      <c r="DI6" s="6"/>
      <c r="DJ6" s="6"/>
      <c r="DK6" s="6"/>
      <c r="DL6" s="6"/>
      <c r="DM6" s="6"/>
      <c r="DN6" s="6"/>
      <c r="DO6" s="6"/>
      <c r="DP6" s="6"/>
      <c r="DQ6" s="6"/>
      <c r="DR6" s="6"/>
      <c r="DS6" s="6"/>
      <c r="DT6" s="6"/>
      <c r="DU6" s="6"/>
      <c r="DV6" s="6"/>
      <c r="DW6" s="6"/>
    </row>
    <row r="7" spans="1:127" ht="15.6">
      <c r="A7" s="5">
        <v>2014</v>
      </c>
      <c r="B7" s="5">
        <v>1816600</v>
      </c>
      <c r="C7" s="5">
        <v>329070</v>
      </c>
      <c r="D7" s="5">
        <v>290438</v>
      </c>
      <c r="E7" s="5">
        <v>165786</v>
      </c>
      <c r="F7" s="5">
        <v>312072</v>
      </c>
      <c r="G7" s="5">
        <v>811978</v>
      </c>
      <c r="H7" s="5">
        <v>232309</v>
      </c>
      <c r="I7" s="5">
        <v>95437</v>
      </c>
      <c r="J7" s="5">
        <v>119867</v>
      </c>
      <c r="K7" s="5">
        <v>104732</v>
      </c>
      <c r="L7" s="5">
        <v>150208</v>
      </c>
      <c r="M7" s="5">
        <v>129508</v>
      </c>
      <c r="N7" s="5">
        <v>93945</v>
      </c>
      <c r="O7" s="5">
        <v>66480</v>
      </c>
      <c r="P7" s="5">
        <v>633460</v>
      </c>
      <c r="Q7" s="5">
        <v>402514</v>
      </c>
      <c r="R7" s="5">
        <v>53267</v>
      </c>
      <c r="S7" s="5">
        <v>249577</v>
      </c>
      <c r="T7" s="5">
        <v>98419</v>
      </c>
      <c r="U7" s="5">
        <v>67130</v>
      </c>
      <c r="V7" s="5">
        <v>27840</v>
      </c>
      <c r="W7" s="5">
        <v>7009</v>
      </c>
      <c r="X7" s="5">
        <v>19962</v>
      </c>
      <c r="Y7" s="5">
        <v>27705</v>
      </c>
      <c r="Z7" s="5">
        <v>17838</v>
      </c>
      <c r="AA7" s="5">
        <v>225877</v>
      </c>
      <c r="AB7" s="5">
        <v>54431</v>
      </c>
      <c r="AC7" s="5">
        <v>59687</v>
      </c>
      <c r="AD7" s="5">
        <v>58966</v>
      </c>
      <c r="AE7" s="5">
        <v>121357</v>
      </c>
      <c r="AF7" s="5">
        <v>16207</v>
      </c>
      <c r="AG7" s="5">
        <v>20095</v>
      </c>
      <c r="AH7" s="5">
        <v>92353</v>
      </c>
      <c r="AI7" s="5">
        <v>35191</v>
      </c>
      <c r="AJ7" s="5">
        <v>176131</v>
      </c>
      <c r="AK7" s="5">
        <v>200340</v>
      </c>
      <c r="AL7" s="5">
        <v>69002</v>
      </c>
      <c r="AM7" s="5">
        <v>19577</v>
      </c>
      <c r="AN7" s="5">
        <v>30260</v>
      </c>
      <c r="AO7" s="5">
        <v>26666</v>
      </c>
      <c r="AP7" s="5">
        <v>27838</v>
      </c>
      <c r="AQ7" s="5">
        <v>232115</v>
      </c>
      <c r="AR7" s="5">
        <v>15507</v>
      </c>
      <c r="AS7" s="5">
        <v>28012</v>
      </c>
      <c r="AT7" s="5">
        <v>145006</v>
      </c>
      <c r="AU7" s="5">
        <v>34561</v>
      </c>
      <c r="AV7" s="5">
        <v>21566</v>
      </c>
      <c r="AW7" s="5">
        <v>122204</v>
      </c>
      <c r="AX7" s="5">
        <v>78583</v>
      </c>
      <c r="AY7" s="5">
        <v>58504</v>
      </c>
      <c r="AZ7" s="5">
        <v>25104</v>
      </c>
      <c r="BA7" s="5">
        <v>83912</v>
      </c>
      <c r="BB7" s="5">
        <v>619858</v>
      </c>
      <c r="BC7" s="5">
        <v>55000</v>
      </c>
      <c r="BD7" s="5">
        <v>18047</v>
      </c>
      <c r="BE7" s="5">
        <v>31151</v>
      </c>
      <c r="BF7" s="5">
        <v>56946</v>
      </c>
      <c r="BG7" s="5">
        <v>21094</v>
      </c>
      <c r="BH7" s="5">
        <v>29559</v>
      </c>
      <c r="BI7" s="5">
        <v>31061</v>
      </c>
      <c r="BJ7" s="5">
        <v>12200</v>
      </c>
      <c r="BK7" s="5">
        <v>8690</v>
      </c>
      <c r="BL7" s="5">
        <v>5880</v>
      </c>
      <c r="BM7" s="5">
        <v>9985</v>
      </c>
      <c r="BN7" s="5">
        <v>396910</v>
      </c>
      <c r="BO7" s="5">
        <v>82402</v>
      </c>
      <c r="BP7" s="5">
        <v>82823</v>
      </c>
      <c r="BQ7" s="5">
        <v>89960</v>
      </c>
      <c r="BR7" s="5">
        <v>16814</v>
      </c>
      <c r="BS7" s="5">
        <v>32918</v>
      </c>
      <c r="BT7" s="5">
        <v>60649</v>
      </c>
      <c r="BU7" s="5">
        <v>8100</v>
      </c>
      <c r="BV7" s="5">
        <v>20826</v>
      </c>
      <c r="BW7" s="5">
        <v>117706</v>
      </c>
      <c r="BX7" s="5">
        <v>75060</v>
      </c>
      <c r="BY7" s="5">
        <v>10906</v>
      </c>
      <c r="BZ7" s="5">
        <v>29186</v>
      </c>
      <c r="CA7" s="5">
        <v>1062946</v>
      </c>
      <c r="CB7" s="5">
        <v>876000</v>
      </c>
      <c r="CC7" s="5">
        <v>2218</v>
      </c>
      <c r="CD7" s="5">
        <v>11139</v>
      </c>
      <c r="CE7" s="5">
        <v>6302</v>
      </c>
      <c r="CF7" s="5">
        <v>20700</v>
      </c>
      <c r="CG7" s="5">
        <v>22982</v>
      </c>
      <c r="CH7" s="5">
        <v>5608</v>
      </c>
      <c r="CI7" s="5">
        <v>6008</v>
      </c>
      <c r="CJ7" s="5">
        <v>7115</v>
      </c>
      <c r="CK7" s="5">
        <v>10624</v>
      </c>
      <c r="CL7" s="5">
        <v>8032</v>
      </c>
      <c r="CM7" s="5">
        <v>20514</v>
      </c>
      <c r="CN7" s="5">
        <v>5055</v>
      </c>
      <c r="CO7" s="5">
        <v>4194</v>
      </c>
      <c r="CP7" s="5">
        <v>6000</v>
      </c>
      <c r="CQ7" s="5">
        <v>2066</v>
      </c>
      <c r="CR7" s="5">
        <v>2076</v>
      </c>
      <c r="CS7" s="5">
        <v>10480</v>
      </c>
      <c r="CT7" s="5">
        <v>204400</v>
      </c>
      <c r="CU7" s="5">
        <v>8900</v>
      </c>
      <c r="CV7" s="5">
        <v>7400</v>
      </c>
      <c r="CW7" s="5">
        <v>11900</v>
      </c>
      <c r="CX7" s="5" t="s">
        <v>128</v>
      </c>
      <c r="CY7" s="5">
        <v>700</v>
      </c>
      <c r="CZ7" s="125">
        <v>6900</v>
      </c>
      <c r="DA7" s="149">
        <v>6500</v>
      </c>
      <c r="DB7" s="149">
        <v>76174</v>
      </c>
      <c r="DC7" s="149">
        <v>39014</v>
      </c>
      <c r="DD7" s="149">
        <v>12603</v>
      </c>
      <c r="DE7" s="149">
        <v>10002</v>
      </c>
      <c r="DF7" s="143">
        <v>14156</v>
      </c>
      <c r="DG7" s="143">
        <v>6500</v>
      </c>
      <c r="DH7" s="5"/>
      <c r="DI7" s="6"/>
      <c r="DJ7" s="6"/>
      <c r="DK7" s="6"/>
      <c r="DL7" s="6"/>
      <c r="DM7" s="6"/>
      <c r="DN7" s="6"/>
      <c r="DO7" s="6"/>
      <c r="DP7" s="6"/>
      <c r="DQ7" s="6"/>
      <c r="DR7" s="6"/>
      <c r="DS7" s="6"/>
      <c r="DT7" s="6"/>
      <c r="DU7" s="6"/>
      <c r="DV7" s="6"/>
      <c r="DW7" s="6"/>
    </row>
    <row r="8" spans="1:127" ht="15.6">
      <c r="A8" s="5">
        <v>2015</v>
      </c>
      <c r="B8" s="5">
        <v>1845900</v>
      </c>
      <c r="C8" s="5">
        <v>333459</v>
      </c>
      <c r="D8" s="5">
        <v>320219</v>
      </c>
      <c r="E8" s="5">
        <v>142788</v>
      </c>
      <c r="F8" s="5">
        <v>248700</v>
      </c>
      <c r="G8" s="5">
        <v>600023</v>
      </c>
      <c r="H8" s="5">
        <v>231559</v>
      </c>
      <c r="I8" s="5">
        <v>80109</v>
      </c>
      <c r="J8" s="5">
        <v>121386</v>
      </c>
      <c r="K8" s="5">
        <v>79519</v>
      </c>
      <c r="L8" s="5">
        <v>84841</v>
      </c>
      <c r="M8" s="5">
        <v>130516</v>
      </c>
      <c r="N8" s="5">
        <v>106550</v>
      </c>
      <c r="O8" s="5">
        <v>29839</v>
      </c>
      <c r="P8" s="5">
        <v>711253</v>
      </c>
      <c r="Q8" s="5">
        <v>423375</v>
      </c>
      <c r="R8" s="5">
        <v>30123</v>
      </c>
      <c r="S8" s="5">
        <v>268427</v>
      </c>
      <c r="T8" s="5">
        <v>94188</v>
      </c>
      <c r="U8" s="5">
        <v>94152</v>
      </c>
      <c r="V8" s="5">
        <v>27431</v>
      </c>
      <c r="W8" s="5">
        <v>6006</v>
      </c>
      <c r="X8" s="5">
        <v>7792</v>
      </c>
      <c r="Y8" s="5">
        <v>11635</v>
      </c>
      <c r="Z8" s="5">
        <v>21886</v>
      </c>
      <c r="AA8" s="5">
        <v>250678</v>
      </c>
      <c r="AB8" s="5">
        <v>59979</v>
      </c>
      <c r="AC8" s="5">
        <v>65656</v>
      </c>
      <c r="AD8" s="5">
        <v>67623</v>
      </c>
      <c r="AE8" s="5">
        <v>139197</v>
      </c>
      <c r="AF8" s="5">
        <v>18463</v>
      </c>
      <c r="AG8" s="5">
        <v>20797</v>
      </c>
      <c r="AH8" s="5">
        <v>105886</v>
      </c>
      <c r="AI8" s="5">
        <v>38720</v>
      </c>
      <c r="AJ8" s="5">
        <v>194002</v>
      </c>
      <c r="AK8" s="5">
        <v>230062</v>
      </c>
      <c r="AL8" s="5">
        <v>79606</v>
      </c>
      <c r="AM8" s="5">
        <v>22324</v>
      </c>
      <c r="AN8" s="5">
        <v>34703</v>
      </c>
      <c r="AO8" s="5">
        <v>18253</v>
      </c>
      <c r="AP8" s="5">
        <v>15996</v>
      </c>
      <c r="AQ8" s="5">
        <v>261656</v>
      </c>
      <c r="AR8" s="5">
        <v>17115</v>
      </c>
      <c r="AS8" s="5">
        <v>30758</v>
      </c>
      <c r="AT8" s="5">
        <v>163019</v>
      </c>
      <c r="AU8" s="5">
        <v>36562</v>
      </c>
      <c r="AV8" s="5">
        <v>24011</v>
      </c>
      <c r="AW8" s="5">
        <v>137013</v>
      </c>
      <c r="AX8" s="5">
        <v>88323</v>
      </c>
      <c r="AY8" s="5">
        <v>65440</v>
      </c>
      <c r="AZ8" s="5">
        <v>29313</v>
      </c>
      <c r="BA8" s="5">
        <v>94111</v>
      </c>
      <c r="BB8" s="5">
        <v>734303</v>
      </c>
      <c r="BC8" s="5">
        <v>12453</v>
      </c>
      <c r="BD8" s="5">
        <v>23805</v>
      </c>
      <c r="BE8" s="5">
        <v>35450</v>
      </c>
      <c r="BF8" s="5">
        <v>72780</v>
      </c>
      <c r="BG8" s="5">
        <v>24450</v>
      </c>
      <c r="BH8" s="5">
        <v>34000</v>
      </c>
      <c r="BI8" s="5">
        <v>34501</v>
      </c>
      <c r="BJ8" s="5">
        <v>13295</v>
      </c>
      <c r="BK8" s="5">
        <v>10357</v>
      </c>
      <c r="BL8" s="5">
        <v>6474</v>
      </c>
      <c r="BM8" s="5">
        <v>11398</v>
      </c>
      <c r="BN8" s="5">
        <v>440580</v>
      </c>
      <c r="BO8" s="5">
        <v>94175</v>
      </c>
      <c r="BP8" s="5">
        <v>92000</v>
      </c>
      <c r="BQ8" s="5">
        <v>103013</v>
      </c>
      <c r="BR8" s="5">
        <v>19200</v>
      </c>
      <c r="BS8" s="5">
        <v>36307</v>
      </c>
      <c r="BT8" s="5">
        <v>74116</v>
      </c>
      <c r="BU8" s="5">
        <v>9250</v>
      </c>
      <c r="BV8" s="5">
        <v>22132</v>
      </c>
      <c r="BW8" s="5">
        <v>135413</v>
      </c>
      <c r="BX8" s="5">
        <v>83160</v>
      </c>
      <c r="BY8" s="5">
        <v>11394</v>
      </c>
      <c r="BZ8" s="5">
        <v>34501</v>
      </c>
      <c r="CA8" s="5">
        <v>1076505</v>
      </c>
      <c r="CB8" s="5">
        <v>752000</v>
      </c>
      <c r="CC8" s="5">
        <v>2234</v>
      </c>
      <c r="CD8" s="5">
        <v>10012</v>
      </c>
      <c r="CE8" s="5">
        <v>7040</v>
      </c>
      <c r="CF8" s="5">
        <v>20251</v>
      </c>
      <c r="CG8" s="5">
        <v>23221</v>
      </c>
      <c r="CH8" s="5">
        <v>3776</v>
      </c>
      <c r="CI8" s="5">
        <v>7261</v>
      </c>
      <c r="CJ8" s="5">
        <v>7109</v>
      </c>
      <c r="CK8" s="5">
        <v>11558</v>
      </c>
      <c r="CL8" s="5">
        <v>7238</v>
      </c>
      <c r="CM8" s="5">
        <v>14052</v>
      </c>
      <c r="CN8" s="5">
        <v>5501</v>
      </c>
      <c r="CO8" s="5">
        <v>5484</v>
      </c>
      <c r="CP8" s="5">
        <v>8050</v>
      </c>
      <c r="CQ8" s="5">
        <v>2000</v>
      </c>
      <c r="CR8" s="5">
        <v>2476</v>
      </c>
      <c r="CS8" s="5">
        <v>12583</v>
      </c>
      <c r="CT8" s="5">
        <v>194400</v>
      </c>
      <c r="CU8" s="5">
        <v>14000</v>
      </c>
      <c r="CV8" s="5">
        <v>2600</v>
      </c>
      <c r="CW8" s="5">
        <v>9900</v>
      </c>
      <c r="CX8" s="5">
        <v>400</v>
      </c>
      <c r="CY8" s="5">
        <v>300</v>
      </c>
      <c r="CZ8" s="125">
        <v>5300</v>
      </c>
      <c r="DA8" s="149">
        <v>6900</v>
      </c>
      <c r="DB8" s="149">
        <v>92740</v>
      </c>
      <c r="DC8" s="149">
        <v>21198</v>
      </c>
      <c r="DD8" s="149">
        <v>15607</v>
      </c>
      <c r="DE8" s="149">
        <v>12141</v>
      </c>
      <c r="DF8" s="143">
        <v>17963</v>
      </c>
      <c r="DG8" s="143">
        <v>8100</v>
      </c>
      <c r="DH8" s="5"/>
      <c r="DI8" s="6"/>
      <c r="DJ8" s="6"/>
      <c r="DK8" s="6"/>
      <c r="DL8" s="6"/>
      <c r="DM8" s="6"/>
      <c r="DN8" s="6"/>
      <c r="DO8" s="6"/>
      <c r="DP8" s="6"/>
      <c r="DQ8" s="6"/>
      <c r="DR8" s="6"/>
      <c r="DS8" s="6"/>
      <c r="DT8" s="6"/>
      <c r="DU8" s="6"/>
      <c r="DV8" s="6"/>
      <c r="DW8" s="6"/>
    </row>
    <row r="9" spans="1:127" ht="15.6">
      <c r="A9" s="5">
        <v>2016</v>
      </c>
      <c r="B9" s="5">
        <v>1851400</v>
      </c>
      <c r="C9" s="5">
        <v>347937</v>
      </c>
      <c r="D9" s="5">
        <v>341273</v>
      </c>
      <c r="E9" s="5">
        <v>150574</v>
      </c>
      <c r="F9" s="5">
        <v>250020</v>
      </c>
      <c r="G9" s="5">
        <v>484938</v>
      </c>
      <c r="H9" s="5">
        <v>238724</v>
      </c>
      <c r="I9" s="5">
        <v>55044</v>
      </c>
      <c r="J9" s="5">
        <v>116135</v>
      </c>
      <c r="K9" s="5">
        <v>70669</v>
      </c>
      <c r="L9" s="5">
        <v>120392</v>
      </c>
      <c r="M9" s="5">
        <v>135068</v>
      </c>
      <c r="N9" s="5">
        <v>134448</v>
      </c>
      <c r="O9" s="5">
        <v>44988</v>
      </c>
      <c r="P9" s="13">
        <v>720915</v>
      </c>
      <c r="Q9" s="13">
        <v>451333</v>
      </c>
      <c r="R9" s="13">
        <v>24330</v>
      </c>
      <c r="S9" s="13">
        <v>269240</v>
      </c>
      <c r="T9" s="13">
        <v>100131</v>
      </c>
      <c r="U9" s="13">
        <v>80031</v>
      </c>
      <c r="V9" s="13">
        <v>34329</v>
      </c>
      <c r="W9" s="13">
        <v>6109</v>
      </c>
      <c r="X9" s="13">
        <v>21017</v>
      </c>
      <c r="Y9" s="13">
        <v>33683</v>
      </c>
      <c r="Z9" s="13">
        <v>22130</v>
      </c>
      <c r="AA9" s="13">
        <v>280843</v>
      </c>
      <c r="AB9" s="5">
        <v>64780</v>
      </c>
      <c r="AC9" s="5">
        <v>72279</v>
      </c>
      <c r="AD9" s="5">
        <v>73033</v>
      </c>
      <c r="AE9" s="5">
        <v>150383</v>
      </c>
      <c r="AF9" s="5">
        <v>20309</v>
      </c>
      <c r="AG9" s="5">
        <v>22298</v>
      </c>
      <c r="AH9" s="5">
        <v>114366</v>
      </c>
      <c r="AI9" s="5">
        <v>37209</v>
      </c>
      <c r="AJ9" s="5">
        <v>209531</v>
      </c>
      <c r="AK9" s="5">
        <v>251145</v>
      </c>
      <c r="AL9" s="5">
        <v>85975</v>
      </c>
      <c r="AM9" s="5">
        <v>24303</v>
      </c>
      <c r="AN9" s="5">
        <v>36132</v>
      </c>
      <c r="AO9" s="5">
        <v>18074</v>
      </c>
      <c r="AP9" s="5">
        <v>16052</v>
      </c>
      <c r="AQ9" s="5">
        <v>288964</v>
      </c>
      <c r="AR9" s="5">
        <v>18772</v>
      </c>
      <c r="AS9" s="5">
        <v>33664</v>
      </c>
      <c r="AT9" s="5">
        <v>180313</v>
      </c>
      <c r="AU9" s="5">
        <v>39868</v>
      </c>
      <c r="AV9" s="5">
        <v>26460</v>
      </c>
      <c r="AW9" s="5">
        <v>151543</v>
      </c>
      <c r="AX9" s="5">
        <v>97473</v>
      </c>
      <c r="AY9" s="5">
        <v>70769</v>
      </c>
      <c r="AZ9" s="5">
        <v>32373</v>
      </c>
      <c r="BA9" s="5">
        <v>103857</v>
      </c>
      <c r="BB9" s="5">
        <v>852255</v>
      </c>
      <c r="BC9" s="5">
        <v>18823</v>
      </c>
      <c r="BD9" s="5">
        <v>27752</v>
      </c>
      <c r="BE9" s="5">
        <v>39149</v>
      </c>
      <c r="BF9" s="5">
        <v>82426</v>
      </c>
      <c r="BG9" s="5">
        <v>27087</v>
      </c>
      <c r="BH9" s="5">
        <v>37630</v>
      </c>
      <c r="BI9" s="5">
        <v>37269</v>
      </c>
      <c r="BJ9" s="5">
        <v>14360</v>
      </c>
      <c r="BK9" s="5">
        <v>12930</v>
      </c>
      <c r="BL9" s="5">
        <v>6998</v>
      </c>
      <c r="BM9" s="5">
        <v>12828</v>
      </c>
      <c r="BN9" s="5">
        <v>481385</v>
      </c>
      <c r="BO9" s="5">
        <v>105130</v>
      </c>
      <c r="BP9" s="5">
        <v>105503</v>
      </c>
      <c r="BQ9" s="5">
        <v>114560</v>
      </c>
      <c r="BR9" s="5">
        <v>22547</v>
      </c>
      <c r="BS9" s="5">
        <v>41539</v>
      </c>
      <c r="BT9" s="5">
        <v>88889</v>
      </c>
      <c r="BU9" s="5">
        <v>10179</v>
      </c>
      <c r="BV9" s="5">
        <v>23947</v>
      </c>
      <c r="BW9" s="5">
        <v>151976</v>
      </c>
      <c r="BX9" s="5">
        <v>95300</v>
      </c>
      <c r="BY9" s="5">
        <v>4235</v>
      </c>
      <c r="BZ9" s="5">
        <v>39800</v>
      </c>
      <c r="CA9" s="5">
        <v>1134184</v>
      </c>
      <c r="CB9" s="5">
        <v>600453</v>
      </c>
      <c r="CC9" s="5">
        <v>1030</v>
      </c>
      <c r="CD9" s="5">
        <v>3095</v>
      </c>
      <c r="CE9" s="5">
        <v>8201</v>
      </c>
      <c r="CF9" s="5">
        <v>12142</v>
      </c>
      <c r="CG9" s="5">
        <v>18240</v>
      </c>
      <c r="CH9" s="5">
        <v>1680</v>
      </c>
      <c r="CI9" s="5">
        <v>5562</v>
      </c>
      <c r="CJ9" s="5">
        <v>4725</v>
      </c>
      <c r="CK9" s="5">
        <v>5011</v>
      </c>
      <c r="CL9" s="5">
        <v>5200</v>
      </c>
      <c r="CM9" s="5">
        <v>11015</v>
      </c>
      <c r="CN9" s="5">
        <v>4135</v>
      </c>
      <c r="CO9" s="5">
        <v>5011</v>
      </c>
      <c r="CP9" s="5">
        <v>5087</v>
      </c>
      <c r="CQ9" s="5">
        <v>543</v>
      </c>
      <c r="CR9" s="5">
        <v>1973</v>
      </c>
      <c r="CS9" s="5">
        <v>7252</v>
      </c>
      <c r="CT9" s="5">
        <v>43000</v>
      </c>
      <c r="CU9" s="5">
        <v>500</v>
      </c>
      <c r="CV9" s="5">
        <v>100</v>
      </c>
      <c r="CW9" s="5">
        <v>1200</v>
      </c>
      <c r="CX9" s="5">
        <v>100</v>
      </c>
      <c r="CY9" s="5">
        <v>100</v>
      </c>
      <c r="CZ9" s="125">
        <v>1100</v>
      </c>
      <c r="DA9" s="149">
        <v>200</v>
      </c>
      <c r="DB9" s="149">
        <v>111988</v>
      </c>
      <c r="DC9" s="149">
        <v>31280</v>
      </c>
      <c r="DD9" s="149">
        <v>36600</v>
      </c>
      <c r="DE9" s="149">
        <v>15916</v>
      </c>
      <c r="DF9" s="143">
        <v>21924</v>
      </c>
      <c r="DG9" s="143">
        <v>1742</v>
      </c>
      <c r="DH9" s="5"/>
      <c r="DI9" s="6"/>
      <c r="DJ9" s="6"/>
      <c r="DK9" s="6"/>
      <c r="DL9" s="6"/>
      <c r="DM9" s="6"/>
      <c r="DN9" s="6"/>
      <c r="DO9" s="6"/>
      <c r="DP9" s="6"/>
      <c r="DQ9" s="6"/>
      <c r="DR9" s="6"/>
      <c r="DS9" s="6"/>
      <c r="DT9" s="6"/>
      <c r="DU9" s="6"/>
      <c r="DV9" s="6"/>
      <c r="DW9" s="6"/>
    </row>
    <row r="10" spans="1:127" ht="15.6">
      <c r="A10" s="5">
        <v>2017</v>
      </c>
      <c r="B10" s="5">
        <v>1700800</v>
      </c>
      <c r="C10" s="5">
        <v>367273</v>
      </c>
      <c r="D10" s="5">
        <v>367545</v>
      </c>
      <c r="E10" s="5">
        <v>165991</v>
      </c>
      <c r="F10" s="5">
        <v>255148</v>
      </c>
      <c r="G10" s="5">
        <v>450392</v>
      </c>
      <c r="H10" s="5">
        <v>242266</v>
      </c>
      <c r="I10" s="5">
        <v>70902</v>
      </c>
      <c r="J10" s="5">
        <v>117824</v>
      </c>
      <c r="K10" s="5">
        <v>78862</v>
      </c>
      <c r="L10" s="5">
        <v>108660</v>
      </c>
      <c r="M10" s="5">
        <v>135267</v>
      </c>
      <c r="N10" s="5">
        <v>170242</v>
      </c>
      <c r="O10" s="5">
        <v>36354</v>
      </c>
      <c r="P10" s="13">
        <v>661001</v>
      </c>
      <c r="Q10" s="13">
        <v>402995</v>
      </c>
      <c r="R10" s="13">
        <v>35822</v>
      </c>
      <c r="S10" s="13">
        <v>299452</v>
      </c>
      <c r="T10" s="13">
        <v>105320</v>
      </c>
      <c r="U10" s="13">
        <v>128666</v>
      </c>
      <c r="V10" s="13">
        <v>43044</v>
      </c>
      <c r="W10" s="13">
        <v>7396</v>
      </c>
      <c r="X10" s="13">
        <v>40518</v>
      </c>
      <c r="Y10" s="13">
        <v>44332</v>
      </c>
      <c r="Z10" s="13">
        <v>21665</v>
      </c>
      <c r="AA10" s="13">
        <v>302037</v>
      </c>
      <c r="AB10" s="5">
        <v>66695</v>
      </c>
      <c r="AC10" s="5">
        <v>78064</v>
      </c>
      <c r="AD10" s="5">
        <v>78510</v>
      </c>
      <c r="AE10" s="5">
        <v>160963</v>
      </c>
      <c r="AF10" s="5">
        <v>21934</v>
      </c>
      <c r="AG10" s="5">
        <v>23859</v>
      </c>
      <c r="AH10" s="5">
        <v>122355</v>
      </c>
      <c r="AI10" s="5">
        <v>43786</v>
      </c>
      <c r="AJ10" s="5">
        <v>227642</v>
      </c>
      <c r="AK10" s="5">
        <v>268730</v>
      </c>
      <c r="AL10" s="5">
        <v>92386</v>
      </c>
      <c r="AM10" s="5">
        <v>27025</v>
      </c>
      <c r="AN10" s="5">
        <v>39006</v>
      </c>
      <c r="AO10" s="5">
        <v>19339</v>
      </c>
      <c r="AP10" s="5">
        <v>17321</v>
      </c>
      <c r="AQ10" s="5">
        <v>318065</v>
      </c>
      <c r="AR10" s="5">
        <v>20463</v>
      </c>
      <c r="AS10" s="5">
        <v>36704</v>
      </c>
      <c r="AT10" s="5">
        <v>198436</v>
      </c>
      <c r="AU10" s="5">
        <v>43500</v>
      </c>
      <c r="AV10" s="5">
        <v>28901</v>
      </c>
      <c r="AW10" s="5">
        <v>166738</v>
      </c>
      <c r="AX10" s="5">
        <v>107035</v>
      </c>
      <c r="AY10" s="5">
        <v>77176</v>
      </c>
      <c r="AZ10" s="5">
        <v>35309</v>
      </c>
      <c r="BA10" s="5">
        <v>114046</v>
      </c>
      <c r="BB10" s="5">
        <v>964690</v>
      </c>
      <c r="BC10" s="5">
        <v>15800</v>
      </c>
      <c r="BD10" s="5">
        <v>30583</v>
      </c>
      <c r="BE10" s="5">
        <v>25635</v>
      </c>
      <c r="BF10" s="5">
        <v>91560</v>
      </c>
      <c r="BG10" s="5">
        <v>29256</v>
      </c>
      <c r="BH10" s="5">
        <v>41935</v>
      </c>
      <c r="BI10" s="5">
        <v>31515</v>
      </c>
      <c r="BJ10" s="5">
        <v>2978</v>
      </c>
      <c r="BK10" s="5">
        <v>4125</v>
      </c>
      <c r="BL10" s="5">
        <v>3174</v>
      </c>
      <c r="BM10" s="5">
        <v>14080</v>
      </c>
      <c r="BN10" s="5">
        <v>525044</v>
      </c>
      <c r="BO10" s="5">
        <v>120632</v>
      </c>
      <c r="BP10" s="5">
        <v>121220</v>
      </c>
      <c r="BQ10" s="5">
        <v>128314</v>
      </c>
      <c r="BR10" s="5">
        <v>26619</v>
      </c>
      <c r="BS10" s="5">
        <v>48118</v>
      </c>
      <c r="BT10" s="5">
        <v>107180</v>
      </c>
      <c r="BU10" s="5">
        <v>11800</v>
      </c>
      <c r="BV10" s="5">
        <v>27478</v>
      </c>
      <c r="BW10" s="5">
        <v>171352</v>
      </c>
      <c r="BX10" s="5">
        <v>108190</v>
      </c>
      <c r="BY10" s="5">
        <v>5042</v>
      </c>
      <c r="BZ10" s="5">
        <v>46200</v>
      </c>
      <c r="CA10" s="5">
        <v>1018255</v>
      </c>
      <c r="CB10" s="5">
        <v>1004100</v>
      </c>
      <c r="CC10" s="5">
        <v>500</v>
      </c>
      <c r="CD10" s="5">
        <v>3</v>
      </c>
      <c r="CE10" s="5">
        <v>12465</v>
      </c>
      <c r="CF10" s="5">
        <v>8296</v>
      </c>
      <c r="CG10" s="5">
        <v>10330</v>
      </c>
      <c r="CH10" s="5">
        <v>3520</v>
      </c>
      <c r="CI10" s="5">
        <v>4108</v>
      </c>
      <c r="CJ10" s="5">
        <v>2728</v>
      </c>
      <c r="CK10" s="5">
        <v>3224</v>
      </c>
      <c r="CL10" s="5">
        <v>7147</v>
      </c>
      <c r="CM10" s="5">
        <v>10292</v>
      </c>
      <c r="CN10" s="5">
        <v>3901</v>
      </c>
      <c r="CO10" s="5">
        <v>4600</v>
      </c>
      <c r="CP10" s="5">
        <v>9500</v>
      </c>
      <c r="CQ10" s="5">
        <v>552</v>
      </c>
      <c r="CR10" s="5">
        <v>1400</v>
      </c>
      <c r="CS10" s="5">
        <v>10050</v>
      </c>
      <c r="CT10" s="5">
        <v>80100</v>
      </c>
      <c r="CU10" s="5">
        <v>2300</v>
      </c>
      <c r="CV10" s="5">
        <v>1100</v>
      </c>
      <c r="CW10" s="5">
        <v>1000</v>
      </c>
      <c r="CX10" s="5">
        <v>400</v>
      </c>
      <c r="CY10" s="5">
        <v>8</v>
      </c>
      <c r="CZ10" s="125">
        <v>1100</v>
      </c>
      <c r="DA10" s="149">
        <v>400</v>
      </c>
      <c r="DB10" s="149">
        <v>134540</v>
      </c>
      <c r="DC10" s="149">
        <v>36152</v>
      </c>
      <c r="DD10" s="149">
        <v>13079</v>
      </c>
      <c r="DE10" s="149">
        <v>20412</v>
      </c>
      <c r="DF10" s="143">
        <v>26188</v>
      </c>
      <c r="DG10" s="143">
        <v>10371</v>
      </c>
      <c r="DH10" s="5"/>
      <c r="DI10" s="6"/>
      <c r="DJ10" s="6"/>
      <c r="DK10" s="6"/>
      <c r="DL10" s="6"/>
      <c r="DM10" s="6"/>
      <c r="DN10" s="6"/>
      <c r="DO10" s="6"/>
      <c r="DP10" s="6"/>
      <c r="DQ10" s="6"/>
      <c r="DR10" s="6"/>
      <c r="DS10" s="6"/>
      <c r="DT10" s="6"/>
      <c r="DU10" s="6"/>
      <c r="DV10" s="6"/>
      <c r="DW10" s="6"/>
    </row>
    <row r="11" spans="1:127" ht="15.6">
      <c r="A11" s="5">
        <v>2018</v>
      </c>
      <c r="B11" s="5">
        <v>1730000</v>
      </c>
      <c r="C11" s="5">
        <v>385339</v>
      </c>
      <c r="D11" s="5">
        <v>369133</v>
      </c>
      <c r="E11" s="5">
        <v>189848</v>
      </c>
      <c r="F11" s="5">
        <v>261134</v>
      </c>
      <c r="G11" s="5">
        <v>452492</v>
      </c>
      <c r="H11" s="5">
        <v>258140</v>
      </c>
      <c r="I11" s="5">
        <v>60345</v>
      </c>
      <c r="J11" s="5">
        <v>118213</v>
      </c>
      <c r="K11" s="5">
        <v>91314</v>
      </c>
      <c r="L11" s="5">
        <v>122044</v>
      </c>
      <c r="M11" s="5">
        <v>86774</v>
      </c>
      <c r="N11" s="5">
        <v>150731</v>
      </c>
      <c r="O11" s="5">
        <v>37684</v>
      </c>
      <c r="P11" s="13">
        <v>682658</v>
      </c>
      <c r="Q11" s="13">
        <v>432017</v>
      </c>
      <c r="R11" s="13">
        <v>52307</v>
      </c>
      <c r="S11" s="13">
        <v>313980</v>
      </c>
      <c r="T11" s="13">
        <v>127143</v>
      </c>
      <c r="U11" s="13">
        <v>135141</v>
      </c>
      <c r="V11" s="13">
        <v>31854</v>
      </c>
      <c r="W11" s="13">
        <v>7431</v>
      </c>
      <c r="X11" s="13">
        <v>41762</v>
      </c>
      <c r="Y11" s="13">
        <v>28893</v>
      </c>
      <c r="Z11" s="13">
        <v>10691</v>
      </c>
      <c r="AA11" s="13">
        <v>323000</v>
      </c>
      <c r="AB11" s="5">
        <v>25697</v>
      </c>
      <c r="AC11" s="5">
        <v>90108</v>
      </c>
      <c r="AD11" s="5">
        <v>91805</v>
      </c>
      <c r="AE11" s="5">
        <v>139845</v>
      </c>
      <c r="AF11" s="5">
        <v>41213</v>
      </c>
      <c r="AG11" s="5">
        <v>28525</v>
      </c>
      <c r="AH11" s="5">
        <v>139230</v>
      </c>
      <c r="AI11" s="5">
        <v>50306</v>
      </c>
      <c r="AJ11" s="5">
        <v>248490</v>
      </c>
      <c r="AK11" s="5">
        <v>291642</v>
      </c>
      <c r="AL11" s="5">
        <v>112397</v>
      </c>
      <c r="AM11" s="5">
        <v>32806</v>
      </c>
      <c r="AN11" s="5">
        <v>39588</v>
      </c>
      <c r="AO11" s="5">
        <v>25494</v>
      </c>
      <c r="AP11" s="5">
        <v>20014</v>
      </c>
      <c r="AQ11" s="5">
        <v>348899</v>
      </c>
      <c r="AR11" s="5">
        <v>22309</v>
      </c>
      <c r="AS11" s="5">
        <v>40111</v>
      </c>
      <c r="AT11" s="5">
        <v>217223</v>
      </c>
      <c r="AU11" s="5">
        <v>47508</v>
      </c>
      <c r="AV11" s="5">
        <v>31589</v>
      </c>
      <c r="AW11" s="5">
        <v>184420</v>
      </c>
      <c r="AX11" s="5">
        <v>117225</v>
      </c>
      <c r="AY11" s="5">
        <v>84471</v>
      </c>
      <c r="AZ11" s="5">
        <v>38504</v>
      </c>
      <c r="BA11" s="5">
        <v>124907</v>
      </c>
      <c r="BB11" s="5">
        <v>1092684</v>
      </c>
      <c r="BC11" s="5">
        <v>18400</v>
      </c>
      <c r="BD11" s="5">
        <v>33059</v>
      </c>
      <c r="BE11" s="5">
        <v>27696</v>
      </c>
      <c r="BF11" s="5">
        <v>88015</v>
      </c>
      <c r="BG11" s="5">
        <v>3857</v>
      </c>
      <c r="BH11" s="5">
        <v>46065</v>
      </c>
      <c r="BI11" s="5">
        <v>34979</v>
      </c>
      <c r="BJ11" s="5">
        <v>2901</v>
      </c>
      <c r="BK11" s="5">
        <v>5360</v>
      </c>
      <c r="BL11" s="5">
        <v>4031</v>
      </c>
      <c r="BM11" s="5">
        <v>15223</v>
      </c>
      <c r="BN11" s="5">
        <v>577997</v>
      </c>
      <c r="BO11" s="5">
        <v>135412</v>
      </c>
      <c r="BP11" s="5">
        <v>136051</v>
      </c>
      <c r="BQ11" s="5">
        <v>142547</v>
      </c>
      <c r="BR11" s="5">
        <v>30235</v>
      </c>
      <c r="BS11" s="5">
        <v>55872</v>
      </c>
      <c r="BT11" s="5">
        <v>125001</v>
      </c>
      <c r="BU11" s="5">
        <v>13063</v>
      </c>
      <c r="BV11" s="5">
        <v>31192</v>
      </c>
      <c r="BW11" s="5">
        <v>190565</v>
      </c>
      <c r="BX11" s="5">
        <v>121247</v>
      </c>
      <c r="BY11" s="5">
        <v>5640</v>
      </c>
      <c r="BZ11" s="5">
        <v>53900</v>
      </c>
      <c r="CA11" s="5">
        <v>1027344</v>
      </c>
      <c r="CB11" s="5">
        <v>1227500</v>
      </c>
      <c r="CC11" s="5">
        <v>1097</v>
      </c>
      <c r="CD11" s="5">
        <v>13600</v>
      </c>
      <c r="CE11" s="5">
        <v>15968</v>
      </c>
      <c r="CF11" s="5">
        <v>8948</v>
      </c>
      <c r="CG11" s="5">
        <v>28975</v>
      </c>
      <c r="CH11" s="5">
        <v>2305</v>
      </c>
      <c r="CI11" s="5">
        <v>4042</v>
      </c>
      <c r="CJ11" s="5">
        <v>4433</v>
      </c>
      <c r="CK11" s="5">
        <v>5765</v>
      </c>
      <c r="CL11" s="5">
        <v>8500</v>
      </c>
      <c r="CM11" s="5">
        <v>10237</v>
      </c>
      <c r="CN11" s="5">
        <v>4010</v>
      </c>
      <c r="CO11" s="5">
        <v>4836</v>
      </c>
      <c r="CP11" s="5">
        <v>3095</v>
      </c>
      <c r="CQ11" s="5">
        <v>1028</v>
      </c>
      <c r="CR11" s="5">
        <v>500</v>
      </c>
      <c r="CS11" s="5">
        <v>8200</v>
      </c>
      <c r="CT11" s="5">
        <v>79600</v>
      </c>
      <c r="CU11" s="5">
        <v>1500</v>
      </c>
      <c r="CV11" s="5">
        <v>500</v>
      </c>
      <c r="CW11" s="5">
        <v>2400</v>
      </c>
      <c r="CX11" s="5">
        <v>400</v>
      </c>
      <c r="CY11" s="5">
        <v>3900</v>
      </c>
      <c r="CZ11" s="125">
        <v>9400</v>
      </c>
      <c r="DA11" s="149">
        <v>500</v>
      </c>
      <c r="DB11" s="149">
        <v>158906</v>
      </c>
      <c r="DC11" s="149">
        <v>26135</v>
      </c>
      <c r="DD11" s="149">
        <v>765</v>
      </c>
      <c r="DE11" s="149">
        <v>9400</v>
      </c>
      <c r="DF11" s="143">
        <v>3313</v>
      </c>
      <c r="DG11" s="143">
        <v>13579</v>
      </c>
      <c r="DH11" s="5"/>
      <c r="DI11" s="6"/>
      <c r="DJ11" s="6"/>
      <c r="DK11" s="6"/>
      <c r="DL11" s="6"/>
      <c r="DM11" s="6"/>
      <c r="DN11" s="6"/>
      <c r="DO11" s="6"/>
      <c r="DP11" s="6"/>
      <c r="DQ11" s="6"/>
      <c r="DR11" s="6"/>
      <c r="DS11" s="6"/>
      <c r="DT11" s="6"/>
      <c r="DU11" s="6"/>
      <c r="DV11" s="6"/>
      <c r="DW11" s="6"/>
    </row>
    <row r="12" spans="1:127" ht="15.6">
      <c r="A12" s="5">
        <v>2019</v>
      </c>
      <c r="B12" s="5">
        <v>1904800</v>
      </c>
      <c r="C12" s="5">
        <v>410058</v>
      </c>
      <c r="D12" s="5">
        <v>361977</v>
      </c>
      <c r="E12" s="5">
        <v>208997</v>
      </c>
      <c r="F12" s="5">
        <v>262812</v>
      </c>
      <c r="G12" s="5">
        <v>461546</v>
      </c>
      <c r="H12" s="5">
        <v>266528</v>
      </c>
      <c r="I12" s="5">
        <v>61402</v>
      </c>
      <c r="J12" s="5">
        <v>104854</v>
      </c>
      <c r="K12" s="5">
        <v>92012</v>
      </c>
      <c r="L12" s="5">
        <v>138756</v>
      </c>
      <c r="M12" s="5">
        <v>65957</v>
      </c>
      <c r="N12" s="5">
        <v>146864</v>
      </c>
      <c r="O12" s="5">
        <v>44556</v>
      </c>
      <c r="P12" s="13">
        <v>612818</v>
      </c>
      <c r="Q12" s="13">
        <v>236341</v>
      </c>
      <c r="R12" s="13">
        <v>75842</v>
      </c>
      <c r="S12" s="13">
        <v>412541</v>
      </c>
      <c r="T12" s="13">
        <v>189881</v>
      </c>
      <c r="U12" s="13">
        <v>65739</v>
      </c>
      <c r="V12" s="13">
        <v>21657</v>
      </c>
      <c r="W12" s="13">
        <v>7779</v>
      </c>
      <c r="X12" s="13">
        <v>50093</v>
      </c>
      <c r="Y12" s="13">
        <v>65118</v>
      </c>
      <c r="Z12" s="13">
        <v>12079</v>
      </c>
      <c r="AA12" s="13">
        <v>339150</v>
      </c>
      <c r="AB12" s="5">
        <v>28781</v>
      </c>
      <c r="AC12" s="5">
        <v>96416</v>
      </c>
      <c r="AD12" s="5">
        <v>98231</v>
      </c>
      <c r="AE12" s="5">
        <v>140000</v>
      </c>
      <c r="AF12" s="5">
        <v>45335</v>
      </c>
      <c r="AG12" s="5">
        <v>31120</v>
      </c>
      <c r="AH12" s="5">
        <v>148985</v>
      </c>
      <c r="AI12" s="5">
        <v>54870</v>
      </c>
      <c r="AJ12" s="5">
        <v>265883</v>
      </c>
      <c r="AK12" s="5">
        <v>292000</v>
      </c>
      <c r="AL12" s="5">
        <v>120265</v>
      </c>
      <c r="AM12" s="5">
        <v>40000</v>
      </c>
      <c r="AN12" s="5">
        <v>40223</v>
      </c>
      <c r="AO12" s="5">
        <v>31000</v>
      </c>
      <c r="AP12" s="5">
        <v>21415</v>
      </c>
      <c r="AQ12" s="5">
        <v>377156</v>
      </c>
      <c r="AR12" s="5">
        <v>23675</v>
      </c>
      <c r="AS12" s="5">
        <v>42602</v>
      </c>
      <c r="AT12" s="5">
        <v>234697</v>
      </c>
      <c r="AU12" s="5">
        <v>50944</v>
      </c>
      <c r="AV12" s="5">
        <v>34122</v>
      </c>
      <c r="AW12" s="5">
        <v>201182</v>
      </c>
      <c r="AX12" s="5">
        <v>126637</v>
      </c>
      <c r="AY12" s="5">
        <v>90763</v>
      </c>
      <c r="AZ12" s="5">
        <v>41192</v>
      </c>
      <c r="BA12" s="5">
        <v>134935</v>
      </c>
      <c r="BB12" s="5">
        <v>1230896</v>
      </c>
      <c r="BC12" s="5">
        <v>21800</v>
      </c>
      <c r="BD12" s="5">
        <v>8694</v>
      </c>
      <c r="BE12" s="5">
        <v>30191</v>
      </c>
      <c r="BF12" s="5">
        <v>95797</v>
      </c>
      <c r="BG12" s="5">
        <v>4400</v>
      </c>
      <c r="BH12" s="5">
        <v>49337</v>
      </c>
      <c r="BI12" s="5">
        <v>38597</v>
      </c>
      <c r="BJ12" s="5">
        <v>4959</v>
      </c>
      <c r="BK12" s="5">
        <v>5843</v>
      </c>
      <c r="BL12" s="5">
        <v>3697</v>
      </c>
      <c r="BM12" s="5">
        <v>16745</v>
      </c>
      <c r="BN12" s="5">
        <v>637366</v>
      </c>
      <c r="BO12" s="5">
        <v>153591</v>
      </c>
      <c r="BP12" s="5">
        <v>154421</v>
      </c>
      <c r="BQ12" s="5">
        <v>158032</v>
      </c>
      <c r="BR12" s="5">
        <v>34056</v>
      </c>
      <c r="BS12" s="5">
        <v>63861</v>
      </c>
      <c r="BT12" s="5">
        <v>141929</v>
      </c>
      <c r="BU12" s="5">
        <v>14689</v>
      </c>
      <c r="BV12" s="5">
        <v>35326</v>
      </c>
      <c r="BW12" s="5">
        <v>211530</v>
      </c>
      <c r="BX12" s="5">
        <v>136859</v>
      </c>
      <c r="BY12" s="5">
        <v>6508</v>
      </c>
      <c r="BZ12" s="5">
        <v>61010</v>
      </c>
      <c r="CA12" s="5">
        <v>1031042</v>
      </c>
      <c r="CB12" s="5">
        <v>1316900</v>
      </c>
      <c r="CC12" s="5">
        <v>1014</v>
      </c>
      <c r="CD12" s="5">
        <v>7370</v>
      </c>
      <c r="CE12" s="5">
        <v>16000</v>
      </c>
      <c r="CF12" s="5">
        <v>12400</v>
      </c>
      <c r="CG12" s="5">
        <v>17951</v>
      </c>
      <c r="CH12" s="5">
        <v>2488</v>
      </c>
      <c r="CI12" s="5">
        <v>28524</v>
      </c>
      <c r="CJ12" s="5">
        <v>4545</v>
      </c>
      <c r="CK12" s="5">
        <v>7029</v>
      </c>
      <c r="CL12" s="5">
        <v>8351</v>
      </c>
      <c r="CM12" s="5">
        <v>114601</v>
      </c>
      <c r="CN12" s="5">
        <v>6585</v>
      </c>
      <c r="CO12" s="5">
        <v>3976</v>
      </c>
      <c r="CP12" s="5">
        <v>0</v>
      </c>
      <c r="CQ12" s="5">
        <v>1008</v>
      </c>
      <c r="CR12" s="5">
        <v>679</v>
      </c>
      <c r="CS12" s="5">
        <v>6676</v>
      </c>
      <c r="CT12" s="5">
        <v>64900</v>
      </c>
      <c r="CU12" s="5">
        <v>300</v>
      </c>
      <c r="CV12" s="5">
        <v>1000</v>
      </c>
      <c r="CW12" s="5">
        <v>400</v>
      </c>
      <c r="CX12" s="5">
        <v>400</v>
      </c>
      <c r="CY12" s="5">
        <v>1100</v>
      </c>
      <c r="CZ12" s="125">
        <v>700</v>
      </c>
      <c r="DA12" s="149">
        <v>510</v>
      </c>
      <c r="DB12" s="149">
        <v>178000</v>
      </c>
      <c r="DC12" s="149">
        <v>104</v>
      </c>
      <c r="DD12" s="149">
        <v>5250</v>
      </c>
      <c r="DE12" s="149">
        <v>2000</v>
      </c>
      <c r="DF12" s="143">
        <v>4544</v>
      </c>
      <c r="DG12" s="143">
        <v>2754</v>
      </c>
      <c r="DH12" s="5"/>
      <c r="DI12" s="6"/>
      <c r="DJ12" s="6"/>
      <c r="DK12" s="6"/>
      <c r="DL12" s="6"/>
      <c r="DM12" s="6"/>
      <c r="DN12" s="6"/>
      <c r="DO12" s="6"/>
      <c r="DP12" s="6"/>
      <c r="DQ12" s="6"/>
      <c r="DR12" s="6"/>
      <c r="DS12" s="6"/>
      <c r="DT12" s="6"/>
      <c r="DU12" s="6"/>
      <c r="DV12" s="6"/>
      <c r="DW12" s="6"/>
    </row>
    <row r="13" spans="1:127" ht="15.6">
      <c r="A13" s="5">
        <v>2020</v>
      </c>
      <c r="B13" s="5">
        <v>2023300</v>
      </c>
      <c r="C13" s="5">
        <v>451504</v>
      </c>
      <c r="D13" s="5">
        <v>362107</v>
      </c>
      <c r="E13" s="5">
        <v>220100</v>
      </c>
      <c r="F13" s="5">
        <v>287838</v>
      </c>
      <c r="G13" s="5">
        <v>554000</v>
      </c>
      <c r="H13" s="5">
        <v>271248</v>
      </c>
      <c r="I13" s="5">
        <v>67645</v>
      </c>
      <c r="J13" s="5">
        <v>105800</v>
      </c>
      <c r="K13" s="5">
        <v>101218</v>
      </c>
      <c r="L13" s="5">
        <v>147000</v>
      </c>
      <c r="M13" s="5">
        <v>78800</v>
      </c>
      <c r="N13" s="5">
        <v>149400</v>
      </c>
      <c r="O13" s="5">
        <v>55578</v>
      </c>
      <c r="P13" s="13">
        <v>720000</v>
      </c>
      <c r="Q13" s="13">
        <v>247000</v>
      </c>
      <c r="R13" s="13">
        <v>32719</v>
      </c>
      <c r="S13" s="13">
        <v>264700</v>
      </c>
      <c r="T13" s="13">
        <v>120619</v>
      </c>
      <c r="U13" s="13">
        <v>72141</v>
      </c>
      <c r="V13" s="13">
        <v>32534</v>
      </c>
      <c r="W13" s="13">
        <v>6459</v>
      </c>
      <c r="X13" s="13">
        <v>40885</v>
      </c>
      <c r="Y13" s="13">
        <v>36319</v>
      </c>
      <c r="Z13" s="13">
        <v>6005</v>
      </c>
      <c r="AA13" s="13">
        <v>359500</v>
      </c>
      <c r="AB13" s="5">
        <v>31659</v>
      </c>
      <c r="AC13" s="5">
        <v>43000</v>
      </c>
      <c r="AD13" s="5">
        <v>107000</v>
      </c>
      <c r="AE13" s="5">
        <v>120500</v>
      </c>
      <c r="AF13" s="5">
        <v>41982.466666666798</v>
      </c>
      <c r="AG13" s="5">
        <v>36591</v>
      </c>
      <c r="AH13" s="5">
        <v>171664.26666666899</v>
      </c>
      <c r="AI13" s="5">
        <v>61069</v>
      </c>
      <c r="AJ13" s="5">
        <v>281500</v>
      </c>
      <c r="AK13" s="5">
        <v>304000</v>
      </c>
      <c r="AL13" s="5">
        <v>129000</v>
      </c>
      <c r="AM13" s="5">
        <v>43000</v>
      </c>
      <c r="AN13" s="5">
        <v>46000</v>
      </c>
      <c r="AO13" s="5">
        <v>34421</v>
      </c>
      <c r="AP13" s="5">
        <v>24200</v>
      </c>
      <c r="AQ13" s="5">
        <v>406008</v>
      </c>
      <c r="AR13" s="5">
        <v>25143</v>
      </c>
      <c r="AS13" s="5">
        <v>45265</v>
      </c>
      <c r="AT13" s="5">
        <v>252414</v>
      </c>
      <c r="AU13" s="5">
        <v>54348</v>
      </c>
      <c r="AV13" s="5">
        <v>36534</v>
      </c>
      <c r="AW13" s="5">
        <v>216577</v>
      </c>
      <c r="AX13" s="5">
        <v>136186</v>
      </c>
      <c r="AY13" s="5">
        <v>97529</v>
      </c>
      <c r="AZ13" s="5">
        <v>44087</v>
      </c>
      <c r="BA13" s="5">
        <v>146130</v>
      </c>
      <c r="BB13" s="5">
        <v>1116486</v>
      </c>
      <c r="BC13" s="5">
        <v>19875</v>
      </c>
      <c r="BD13" s="5">
        <v>7212</v>
      </c>
      <c r="BE13" s="5">
        <v>14144</v>
      </c>
      <c r="BF13" s="8">
        <v>83113</v>
      </c>
      <c r="BG13" s="5">
        <v>4742</v>
      </c>
      <c r="BH13" s="5">
        <v>12508</v>
      </c>
      <c r="BI13" s="5">
        <v>29245</v>
      </c>
      <c r="BJ13" s="5">
        <v>8684</v>
      </c>
      <c r="BK13" s="5">
        <v>6502.6000000000304</v>
      </c>
      <c r="BL13" s="5">
        <v>1927</v>
      </c>
      <c r="BM13" s="8">
        <v>4759</v>
      </c>
      <c r="BN13" s="5">
        <v>728165</v>
      </c>
      <c r="BO13" s="5">
        <v>178932</v>
      </c>
      <c r="BP13" s="5">
        <v>180182</v>
      </c>
      <c r="BQ13" s="5">
        <v>181503</v>
      </c>
      <c r="BR13" s="5">
        <v>39656</v>
      </c>
      <c r="BS13" s="5">
        <v>74273</v>
      </c>
      <c r="BT13" s="5">
        <v>169799</v>
      </c>
      <c r="BU13" s="5">
        <v>17552</v>
      </c>
      <c r="BV13" s="5">
        <v>42095</v>
      </c>
      <c r="BW13" s="5">
        <v>242119</v>
      </c>
      <c r="BX13" s="5">
        <v>161247</v>
      </c>
      <c r="BY13" s="5">
        <v>10634</v>
      </c>
      <c r="BZ13" s="5">
        <v>72034</v>
      </c>
      <c r="CA13" s="5">
        <v>210119</v>
      </c>
      <c r="CB13" s="5">
        <v>1240689.0666666599</v>
      </c>
      <c r="CC13" s="5">
        <v>842.86666666663996</v>
      </c>
      <c r="CD13" s="5">
        <v>3296.2666666666</v>
      </c>
      <c r="CE13" s="5">
        <v>16577</v>
      </c>
      <c r="CF13" s="5">
        <v>9791.2666666665991</v>
      </c>
      <c r="CG13" s="5">
        <v>19218.133333333401</v>
      </c>
      <c r="CH13" s="5">
        <v>2998.2</v>
      </c>
      <c r="CI13" s="5">
        <v>15084.666666667001</v>
      </c>
      <c r="CJ13" s="5">
        <v>2816.7999999998101</v>
      </c>
      <c r="CK13" s="5">
        <v>16164.7004260093</v>
      </c>
      <c r="CL13" s="5">
        <v>8087</v>
      </c>
      <c r="CM13" s="5">
        <v>54726.4714210928</v>
      </c>
      <c r="CN13" s="5">
        <v>5010.0814476906098</v>
      </c>
      <c r="CO13" s="5">
        <v>5397.3321864792997</v>
      </c>
      <c r="CP13" s="5">
        <v>7221.9293908834197</v>
      </c>
      <c r="CQ13" s="5">
        <v>1013.28834227147</v>
      </c>
      <c r="CR13" s="5">
        <v>3734.3426416304801</v>
      </c>
      <c r="CS13" s="5">
        <v>3703.2706309667001</v>
      </c>
      <c r="CT13" s="5">
        <v>66200</v>
      </c>
      <c r="CU13" s="5">
        <v>1200</v>
      </c>
      <c r="CV13" s="5">
        <v>200</v>
      </c>
      <c r="CW13" s="5">
        <v>1900</v>
      </c>
      <c r="CX13" s="5">
        <v>100</v>
      </c>
      <c r="CY13" s="5">
        <v>1100</v>
      </c>
      <c r="CZ13" s="125">
        <v>3839.3999999999701</v>
      </c>
      <c r="DA13" s="149">
        <v>840.93333333346504</v>
      </c>
      <c r="DB13" s="149">
        <v>202100</v>
      </c>
      <c r="DC13" s="149">
        <v>0</v>
      </c>
      <c r="DD13" s="149">
        <v>103</v>
      </c>
      <c r="DE13" s="149">
        <v>1600</v>
      </c>
      <c r="DF13" s="143">
        <v>15814.266666666599</v>
      </c>
      <c r="DG13" s="143">
        <v>9882.7333333334009</v>
      </c>
      <c r="DH13" s="5"/>
      <c r="DI13" s="6"/>
      <c r="DJ13" s="6"/>
      <c r="DK13" s="6"/>
      <c r="DL13" s="6"/>
      <c r="DM13" s="6"/>
      <c r="DN13" s="6"/>
      <c r="DO13" s="6"/>
      <c r="DP13" s="6"/>
      <c r="DQ13" s="6"/>
      <c r="DR13" s="6"/>
      <c r="DS13" s="6"/>
      <c r="DT13" s="6"/>
      <c r="DU13" s="6"/>
      <c r="DV13" s="6"/>
      <c r="DW13" s="6"/>
    </row>
    <row r="14" spans="1:127" ht="15.6">
      <c r="A14" s="5">
        <v>2021</v>
      </c>
      <c r="B14" s="5">
        <v>1962000</v>
      </c>
      <c r="C14" s="5">
        <v>501445</v>
      </c>
      <c r="D14" s="5">
        <v>380714</v>
      </c>
      <c r="E14" s="5">
        <v>242250</v>
      </c>
      <c r="F14" s="5">
        <v>307147</v>
      </c>
      <c r="G14" s="5">
        <v>699218</v>
      </c>
      <c r="H14" s="5">
        <v>312093</v>
      </c>
      <c r="I14" s="5">
        <v>82430</v>
      </c>
      <c r="J14" s="5">
        <v>120100</v>
      </c>
      <c r="K14" s="5">
        <v>126019</v>
      </c>
      <c r="L14" s="5">
        <v>173007</v>
      </c>
      <c r="M14" s="5">
        <v>80948</v>
      </c>
      <c r="N14" s="5">
        <v>182753</v>
      </c>
      <c r="O14" s="5">
        <v>85231</v>
      </c>
      <c r="P14" s="13">
        <v>817116</v>
      </c>
      <c r="Q14" s="13">
        <v>327427</v>
      </c>
      <c r="R14" s="13">
        <v>54450</v>
      </c>
      <c r="S14" s="13">
        <v>304262</v>
      </c>
      <c r="T14" s="13">
        <v>121400</v>
      </c>
      <c r="U14" s="13">
        <v>75929</v>
      </c>
      <c r="V14" s="13">
        <v>42874</v>
      </c>
      <c r="W14" s="13">
        <v>7678</v>
      </c>
      <c r="X14" s="13">
        <v>50401</v>
      </c>
      <c r="Y14" s="13">
        <v>48259</v>
      </c>
      <c r="Z14" s="13">
        <v>8429</v>
      </c>
      <c r="AA14" s="13">
        <v>374800</v>
      </c>
      <c r="AB14" s="8">
        <v>34825</v>
      </c>
      <c r="AC14" s="8">
        <v>51495</v>
      </c>
      <c r="AD14" s="8">
        <v>107710</v>
      </c>
      <c r="AE14" s="8">
        <v>124031</v>
      </c>
      <c r="AF14" s="8">
        <v>46304</v>
      </c>
      <c r="AG14" s="8">
        <v>40179</v>
      </c>
      <c r="AH14" s="8">
        <v>170906</v>
      </c>
      <c r="AI14" s="8">
        <v>67883</v>
      </c>
      <c r="AJ14" s="8">
        <v>293661</v>
      </c>
      <c r="AK14" s="8">
        <v>319657</v>
      </c>
      <c r="AL14" s="8">
        <v>138615</v>
      </c>
      <c r="AM14" s="8">
        <v>45993</v>
      </c>
      <c r="AN14" s="8">
        <v>49341</v>
      </c>
      <c r="AO14" s="8">
        <v>38021</v>
      </c>
      <c r="AP14" s="8">
        <v>26307</v>
      </c>
      <c r="AQ14" s="8">
        <v>440000</v>
      </c>
      <c r="AR14" s="8">
        <v>27229.87</v>
      </c>
      <c r="AS14" s="8">
        <v>48524.08</v>
      </c>
      <c r="AT14" s="8">
        <v>273112</v>
      </c>
      <c r="AU14" s="5">
        <v>57794</v>
      </c>
      <c r="AV14" s="5">
        <v>39482</v>
      </c>
      <c r="AW14" s="8">
        <v>235000</v>
      </c>
      <c r="AX14" s="5">
        <v>146400</v>
      </c>
      <c r="AY14" s="8">
        <v>105500</v>
      </c>
      <c r="AZ14" s="8">
        <v>47000</v>
      </c>
      <c r="BA14" s="8">
        <v>158300</v>
      </c>
      <c r="BB14" s="8">
        <v>1257000</v>
      </c>
      <c r="BC14" s="8">
        <v>6873</v>
      </c>
      <c r="BD14" s="8">
        <v>10211</v>
      </c>
      <c r="BE14" s="8">
        <v>16893</v>
      </c>
      <c r="BF14" s="8">
        <v>97819</v>
      </c>
      <c r="BG14" s="8">
        <v>28900</v>
      </c>
      <c r="BH14" s="8">
        <v>15419</v>
      </c>
      <c r="BI14" s="8">
        <v>35870</v>
      </c>
      <c r="BJ14" s="8">
        <v>21324</v>
      </c>
      <c r="BK14" s="8">
        <v>7057</v>
      </c>
      <c r="BL14" s="8">
        <v>5186</v>
      </c>
      <c r="BM14" s="8">
        <v>6029</v>
      </c>
      <c r="BN14" s="8">
        <v>201000</v>
      </c>
      <c r="BO14" s="8">
        <v>874</v>
      </c>
      <c r="BP14" s="8">
        <v>5085</v>
      </c>
      <c r="BQ14" s="8">
        <v>1540</v>
      </c>
      <c r="BR14" s="8">
        <v>3317</v>
      </c>
      <c r="BS14" s="8">
        <v>4113</v>
      </c>
      <c r="BT14" s="8">
        <v>5132</v>
      </c>
      <c r="BU14" s="8">
        <v>2403</v>
      </c>
      <c r="BV14" s="8">
        <v>2805</v>
      </c>
      <c r="BW14" s="8">
        <v>5691</v>
      </c>
      <c r="BX14" s="8">
        <v>4265</v>
      </c>
      <c r="BY14" s="8">
        <v>2225</v>
      </c>
      <c r="BZ14" s="8">
        <v>3001</v>
      </c>
      <c r="CA14" s="5">
        <v>223583</v>
      </c>
      <c r="CB14" s="5">
        <v>2565000</v>
      </c>
      <c r="CC14" s="5">
        <v>359.76</v>
      </c>
      <c r="CD14" s="13">
        <v>1143510.6599999999</v>
      </c>
      <c r="CE14" s="5">
        <v>13536</v>
      </c>
      <c r="CF14" s="5">
        <v>15773</v>
      </c>
      <c r="CG14" s="5">
        <v>24646</v>
      </c>
      <c r="CH14" s="5">
        <v>1232.9035022244368</v>
      </c>
      <c r="CI14" s="5">
        <v>1886491.51</v>
      </c>
      <c r="CJ14" s="5">
        <v>1403</v>
      </c>
      <c r="CK14" s="5">
        <v>3111.89722418476</v>
      </c>
      <c r="CL14" s="1">
        <v>9548.17</v>
      </c>
      <c r="CM14" s="5">
        <v>17900</v>
      </c>
      <c r="CN14" s="5">
        <v>3504</v>
      </c>
      <c r="CO14" s="5">
        <v>5270.09</v>
      </c>
      <c r="CP14" s="5">
        <v>3846.1923749873476</v>
      </c>
      <c r="CQ14" s="5">
        <v>1572.2211660762064</v>
      </c>
      <c r="CR14" s="5">
        <v>412</v>
      </c>
      <c r="CS14" s="5">
        <v>15000</v>
      </c>
      <c r="CT14" s="5">
        <v>72200</v>
      </c>
      <c r="CU14" s="5">
        <v>1900</v>
      </c>
      <c r="CV14" s="5">
        <v>600</v>
      </c>
      <c r="CW14" s="5">
        <v>1100</v>
      </c>
      <c r="CX14" s="5">
        <v>100</v>
      </c>
      <c r="CY14" s="5">
        <v>1600</v>
      </c>
      <c r="CZ14" s="125">
        <v>100</v>
      </c>
      <c r="DA14" s="149">
        <v>0</v>
      </c>
      <c r="DB14" s="149">
        <v>229600</v>
      </c>
      <c r="DC14" s="149">
        <v>0</v>
      </c>
      <c r="DD14" s="149">
        <v>327</v>
      </c>
      <c r="DE14" s="149">
        <v>463</v>
      </c>
      <c r="DF14" s="143">
        <v>91</v>
      </c>
      <c r="DG14" s="143">
        <v>1002</v>
      </c>
      <c r="DH14" s="5"/>
      <c r="DI14" s="6"/>
      <c r="DJ14" s="6"/>
      <c r="DK14" s="6"/>
      <c r="DL14" s="6"/>
      <c r="DM14" s="6"/>
      <c r="DN14" s="6"/>
      <c r="DO14" s="6"/>
      <c r="DP14" s="6"/>
      <c r="DQ14" s="6"/>
      <c r="DR14" s="6"/>
      <c r="DS14" s="6"/>
      <c r="DT14" s="6"/>
      <c r="DU14" s="6"/>
      <c r="DV14" s="6"/>
      <c r="DW14" s="6"/>
    </row>
    <row r="15" spans="1:127">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3"/>
      <c r="CE15" s="5"/>
      <c r="CF15" s="5"/>
      <c r="CG15" s="5"/>
      <c r="CH15" s="5"/>
      <c r="CI15" s="2"/>
      <c r="CJ15" s="5"/>
      <c r="CK15" s="5"/>
      <c r="CL15" s="5"/>
      <c r="CM15" s="5"/>
      <c r="CN15" s="5"/>
      <c r="CO15" s="5"/>
      <c r="CP15" s="5"/>
      <c r="CQ15" s="5"/>
      <c r="CR15" s="5"/>
      <c r="CS15" s="5"/>
      <c r="CT15" s="5"/>
      <c r="CU15" s="5"/>
      <c r="CV15" s="5"/>
      <c r="CW15" s="5"/>
      <c r="CX15" s="5"/>
      <c r="CY15" s="5"/>
      <c r="CZ15" s="5"/>
      <c r="DA15" s="143"/>
      <c r="DB15" s="143"/>
      <c r="DC15" s="143"/>
      <c r="DD15" s="143"/>
      <c r="DE15" s="147"/>
      <c r="DF15" s="143"/>
      <c r="DG15" s="143"/>
      <c r="DH15" s="5"/>
      <c r="DI15" s="5"/>
    </row>
    <row r="16" spans="1:127">
      <c r="A16" s="3"/>
      <c r="B16" s="5"/>
      <c r="C16" s="5"/>
      <c r="D16" s="5"/>
      <c r="E16" s="5"/>
      <c r="F16" s="3"/>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143"/>
      <c r="DB16" s="143"/>
      <c r="DC16" s="143"/>
      <c r="DD16" s="143"/>
      <c r="DE16" s="143"/>
      <c r="DF16" s="143"/>
      <c r="DG16" s="143"/>
      <c r="DH16" s="5"/>
      <c r="DI16" s="5"/>
    </row>
    <row r="17" spans="1:11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143"/>
      <c r="DB17" s="143"/>
      <c r="DC17" s="143"/>
      <c r="DD17" s="143"/>
      <c r="DE17" s="143"/>
      <c r="DF17" s="143"/>
      <c r="DG17" s="143"/>
      <c r="DH17" s="5"/>
      <c r="DI17" s="5"/>
    </row>
    <row r="18" spans="1:11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143"/>
      <c r="DB18" s="143"/>
      <c r="DC18" s="143"/>
      <c r="DD18" s="143"/>
      <c r="DE18" s="143"/>
      <c r="DF18" s="143"/>
      <c r="DG18" s="143"/>
      <c r="DH18" s="5"/>
      <c r="DI18" s="5"/>
    </row>
    <row r="19" spans="1:11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143"/>
      <c r="DB19" s="143"/>
      <c r="DC19" s="143"/>
      <c r="DD19" s="143"/>
      <c r="DE19" s="143"/>
      <c r="DF19" s="143"/>
      <c r="DG19" s="143"/>
      <c r="DH19" s="5"/>
      <c r="DI19" s="5"/>
    </row>
    <row r="20" spans="1:113">
      <c r="A20" s="1"/>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143"/>
      <c r="DB20" s="143"/>
      <c r="DC20" s="143"/>
      <c r="DD20" s="143"/>
      <c r="DE20" s="143"/>
      <c r="DF20" s="143"/>
      <c r="DG20" s="143"/>
      <c r="DH20" s="5"/>
      <c r="DI20" s="5"/>
    </row>
    <row r="21" spans="1:11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143"/>
      <c r="DB21" s="143"/>
      <c r="DC21" s="143"/>
      <c r="DD21" s="143"/>
      <c r="DE21" s="143"/>
      <c r="DF21" s="143"/>
      <c r="DG21" s="143"/>
      <c r="DH21" s="5"/>
      <c r="DI21" s="5"/>
    </row>
    <row r="22" spans="1:11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143"/>
      <c r="DB22" s="143"/>
      <c r="DC22" s="143"/>
      <c r="DD22" s="143"/>
      <c r="DE22" s="143"/>
      <c r="DF22" s="143"/>
      <c r="DG22" s="143"/>
      <c r="DH22" s="5"/>
      <c r="DI22" s="5"/>
    </row>
    <row r="23" spans="1:11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143"/>
      <c r="DB23" s="143"/>
      <c r="DC23" s="143"/>
      <c r="DD23" s="143"/>
      <c r="DE23" s="143"/>
      <c r="DF23" s="143"/>
      <c r="DG23" s="143"/>
      <c r="DH23" s="5"/>
      <c r="DI23" s="5"/>
    </row>
    <row r="24" spans="1:11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143"/>
      <c r="DB24" s="143"/>
      <c r="DC24" s="143"/>
      <c r="DD24" s="143"/>
      <c r="DE24" s="143"/>
      <c r="DF24" s="143"/>
      <c r="DG24" s="143"/>
      <c r="DH24" s="5"/>
      <c r="DI24" s="5"/>
    </row>
    <row r="25" spans="1:11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143"/>
      <c r="DB25" s="143"/>
      <c r="DC25" s="143"/>
      <c r="DD25" s="143"/>
      <c r="DE25" s="143"/>
      <c r="DF25" s="143"/>
      <c r="DG25" s="143"/>
      <c r="DH25" s="5"/>
      <c r="DI25" s="5"/>
    </row>
    <row r="26" spans="1:11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143"/>
      <c r="DB26" s="143"/>
      <c r="DC26" s="143"/>
      <c r="DD26" s="143"/>
      <c r="DE26" s="143"/>
      <c r="DF26" s="143"/>
      <c r="DG26" s="143"/>
      <c r="DH26" s="5"/>
      <c r="DI26" s="5"/>
    </row>
    <row r="27" spans="1:11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143"/>
      <c r="DB27" s="143"/>
      <c r="DC27" s="143"/>
      <c r="DD27" s="143"/>
      <c r="DE27" s="143"/>
      <c r="DF27" s="143"/>
      <c r="DG27" s="143"/>
      <c r="DH27" s="5"/>
      <c r="DI27" s="5"/>
    </row>
    <row r="28" spans="1:11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143"/>
      <c r="DB28" s="143"/>
      <c r="DC28" s="143"/>
      <c r="DD28" s="143"/>
      <c r="DE28" s="143"/>
      <c r="DF28" s="143"/>
      <c r="DG28" s="143"/>
      <c r="DH28" s="5"/>
      <c r="DI28" s="5"/>
    </row>
    <row r="29" spans="1:11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143"/>
      <c r="DB29" s="143"/>
      <c r="DC29" s="143"/>
      <c r="DD29" s="143"/>
      <c r="DE29" s="143"/>
      <c r="DF29" s="143"/>
      <c r="DG29" s="143"/>
      <c r="DH29" s="5"/>
      <c r="DI29" s="5"/>
    </row>
    <row r="30" spans="1:11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143"/>
      <c r="DB30" s="143"/>
      <c r="DC30" s="143"/>
      <c r="DD30" s="143"/>
      <c r="DE30" s="143"/>
      <c r="DF30" s="143"/>
      <c r="DG30" s="143"/>
      <c r="DH30" s="5"/>
      <c r="DI30" s="5"/>
    </row>
    <row r="31" spans="1:11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143"/>
      <c r="DB31" s="143"/>
      <c r="DC31" s="143"/>
      <c r="DD31" s="143"/>
      <c r="DE31" s="143"/>
      <c r="DF31" s="143"/>
      <c r="DG31" s="143"/>
      <c r="DH31" s="5"/>
      <c r="DI31" s="5"/>
    </row>
    <row r="32" spans="1:11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143"/>
      <c r="DB32" s="143"/>
      <c r="DC32" s="143"/>
      <c r="DD32" s="143"/>
      <c r="DE32" s="143"/>
      <c r="DF32" s="143"/>
      <c r="DG32" s="143"/>
      <c r="DH32" s="5"/>
      <c r="DI32" s="5"/>
    </row>
    <row r="33" spans="1:11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143"/>
      <c r="DB33" s="143"/>
      <c r="DC33" s="143"/>
      <c r="DD33" s="143"/>
      <c r="DE33" s="143"/>
      <c r="DF33" s="143"/>
      <c r="DG33" s="143"/>
      <c r="DH33" s="5"/>
      <c r="DI33" s="5"/>
    </row>
    <row r="34" spans="1:11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143"/>
      <c r="DB34" s="143"/>
      <c r="DC34" s="143"/>
      <c r="DD34" s="143"/>
      <c r="DE34" s="143"/>
      <c r="DF34" s="143"/>
      <c r="DG34" s="143"/>
      <c r="DH34" s="5"/>
      <c r="DI34" s="5"/>
    </row>
    <row r="35" spans="1:11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143"/>
      <c r="DB35" s="143"/>
      <c r="DC35" s="143"/>
      <c r="DD35" s="143"/>
      <c r="DE35" s="143"/>
      <c r="DF35" s="143"/>
      <c r="DG35" s="143"/>
      <c r="DH35" s="5"/>
      <c r="DI35" s="5"/>
    </row>
    <row r="36" spans="1:11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143"/>
      <c r="DB36" s="143"/>
      <c r="DC36" s="143"/>
      <c r="DD36" s="143"/>
      <c r="DE36" s="143"/>
      <c r="DF36" s="143"/>
      <c r="DG36" s="143"/>
      <c r="DH36" s="5"/>
      <c r="DI36" s="5"/>
    </row>
    <row r="37" spans="1:11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143"/>
      <c r="DB37" s="143"/>
      <c r="DC37" s="143"/>
      <c r="DD37" s="143"/>
      <c r="DE37" s="143"/>
      <c r="DF37" s="143"/>
      <c r="DG37" s="143"/>
      <c r="DH37" s="5"/>
      <c r="DI37" s="5"/>
    </row>
    <row r="38" spans="1:11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143"/>
      <c r="DB38" s="143"/>
      <c r="DC38" s="143"/>
      <c r="DD38" s="143"/>
      <c r="DE38" s="143"/>
      <c r="DF38" s="143"/>
      <c r="DG38" s="143"/>
      <c r="DH38" s="5"/>
      <c r="DI38" s="5"/>
    </row>
    <row r="39" spans="1:11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143"/>
      <c r="DB39" s="143"/>
      <c r="DC39" s="143"/>
      <c r="DD39" s="143"/>
      <c r="DE39" s="143"/>
      <c r="DF39" s="143"/>
      <c r="DG39" s="143"/>
      <c r="DH39" s="5"/>
      <c r="DI39" s="5"/>
    </row>
    <row r="40" spans="1:11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143"/>
      <c r="DB40" s="143"/>
      <c r="DC40" s="143"/>
      <c r="DD40" s="143"/>
      <c r="DE40" s="143"/>
      <c r="DF40" s="143"/>
      <c r="DG40" s="143"/>
      <c r="DH40" s="5"/>
      <c r="DI40" s="5"/>
    </row>
    <row r="41" spans="1:11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143"/>
      <c r="DB41" s="143"/>
      <c r="DC41" s="143"/>
      <c r="DD41" s="143"/>
      <c r="DE41" s="143"/>
      <c r="DF41" s="143"/>
      <c r="DG41" s="143"/>
      <c r="DH41" s="5"/>
      <c r="DI41" s="5"/>
    </row>
    <row r="42" spans="1:11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143"/>
      <c r="DB42" s="143"/>
      <c r="DC42" s="143"/>
      <c r="DD42" s="143"/>
      <c r="DE42" s="143"/>
      <c r="DF42" s="143"/>
      <c r="DG42" s="143"/>
      <c r="DH42" s="5"/>
      <c r="DI42" s="5"/>
    </row>
    <row r="43" spans="1:11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143"/>
      <c r="DB43" s="143"/>
      <c r="DC43" s="143"/>
      <c r="DD43" s="143"/>
      <c r="DE43" s="143"/>
      <c r="DF43" s="143"/>
      <c r="DG43" s="143"/>
      <c r="DH43" s="5"/>
      <c r="DI43" s="5"/>
    </row>
    <row r="44" spans="1:11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143"/>
      <c r="DB44" s="143"/>
      <c r="DC44" s="143"/>
      <c r="DD44" s="143"/>
      <c r="DE44" s="143"/>
      <c r="DF44" s="143"/>
      <c r="DG44" s="143"/>
      <c r="DH44" s="5"/>
      <c r="DI44" s="5"/>
    </row>
    <row r="45" spans="1:11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143"/>
      <c r="DB45" s="143"/>
      <c r="DC45" s="143"/>
      <c r="DD45" s="143"/>
      <c r="DE45" s="143"/>
      <c r="DF45" s="143"/>
      <c r="DG45" s="143"/>
      <c r="DH45" s="5"/>
      <c r="DI45" s="5"/>
    </row>
    <row r="46" spans="1:11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143"/>
      <c r="DB46" s="143"/>
      <c r="DC46" s="143"/>
      <c r="DD46" s="143"/>
      <c r="DE46" s="143"/>
      <c r="DF46" s="143"/>
      <c r="DG46" s="143"/>
      <c r="DH46" s="5"/>
      <c r="DI46" s="5"/>
    </row>
    <row r="47" spans="1:11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143"/>
      <c r="DB47" s="143"/>
      <c r="DC47" s="143"/>
      <c r="DD47" s="143"/>
      <c r="DE47" s="143"/>
      <c r="DF47" s="143"/>
      <c r="DG47" s="143"/>
      <c r="DH47" s="5"/>
      <c r="DI47" s="5"/>
    </row>
    <row r="48" spans="1:11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143"/>
      <c r="DB48" s="143"/>
      <c r="DC48" s="143"/>
      <c r="DD48" s="143"/>
      <c r="DE48" s="143"/>
      <c r="DF48" s="143"/>
      <c r="DG48" s="143"/>
      <c r="DH48" s="5"/>
      <c r="DI48" s="5"/>
    </row>
    <row r="49" spans="1:11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143"/>
      <c r="DB49" s="143"/>
      <c r="DC49" s="143"/>
      <c r="DD49" s="143"/>
      <c r="DE49" s="143"/>
      <c r="DF49" s="143"/>
      <c r="DG49" s="143"/>
      <c r="DH49" s="5"/>
      <c r="DI49" s="5"/>
    </row>
    <row r="50" spans="1:11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143"/>
      <c r="DB50" s="143"/>
      <c r="DC50" s="143"/>
      <c r="DD50" s="143"/>
      <c r="DE50" s="143"/>
      <c r="DF50" s="143"/>
      <c r="DG50" s="143"/>
      <c r="DH50" s="5"/>
      <c r="DI50" s="5"/>
    </row>
    <row r="51" spans="1:11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143"/>
      <c r="DB51" s="143"/>
      <c r="DC51" s="143"/>
      <c r="DD51" s="143"/>
      <c r="DE51" s="143"/>
      <c r="DF51" s="143"/>
      <c r="DG51" s="143"/>
      <c r="DH51" s="5"/>
      <c r="DI51" s="5"/>
    </row>
    <row r="52" spans="1:11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143"/>
      <c r="DB52" s="143"/>
      <c r="DC52" s="143"/>
      <c r="DD52" s="143"/>
      <c r="DE52" s="143"/>
      <c r="DF52" s="143"/>
      <c r="DG52" s="143"/>
      <c r="DH52" s="5"/>
      <c r="DI52" s="5"/>
    </row>
    <row r="53" spans="1:11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143"/>
      <c r="DB53" s="143"/>
      <c r="DC53" s="143"/>
      <c r="DD53" s="143"/>
      <c r="DE53" s="143"/>
      <c r="DF53" s="143"/>
      <c r="DG53" s="143"/>
      <c r="DH53" s="5"/>
      <c r="DI53" s="5"/>
    </row>
    <row r="54" spans="1:11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143"/>
      <c r="DB54" s="143"/>
      <c r="DC54" s="143"/>
      <c r="DD54" s="143"/>
      <c r="DE54" s="143"/>
      <c r="DF54" s="143"/>
      <c r="DG54" s="143"/>
      <c r="DH54" s="5"/>
      <c r="DI54" s="5"/>
    </row>
    <row r="55" spans="1:11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143"/>
      <c r="DB55" s="143"/>
      <c r="DC55" s="143"/>
      <c r="DD55" s="143"/>
      <c r="DE55" s="143"/>
      <c r="DF55" s="143"/>
      <c r="DG55" s="143"/>
      <c r="DH55" s="5"/>
      <c r="DI55" s="5"/>
    </row>
    <row r="56" spans="1:11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143"/>
      <c r="DB56" s="143"/>
      <c r="DC56" s="143"/>
      <c r="DD56" s="143"/>
      <c r="DE56" s="143"/>
      <c r="DF56" s="143"/>
      <c r="DG56" s="143"/>
      <c r="DH56" s="5"/>
      <c r="DI56" s="5"/>
    </row>
    <row r="57" spans="1:11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143"/>
      <c r="DB57" s="143"/>
      <c r="DC57" s="143"/>
      <c r="DD57" s="143"/>
      <c r="DE57" s="143"/>
      <c r="DF57" s="143"/>
      <c r="DG57" s="143"/>
      <c r="DH57" s="5"/>
      <c r="DI57" s="5"/>
    </row>
    <row r="58" spans="1:11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143"/>
      <c r="DB58" s="143"/>
      <c r="DC58" s="143"/>
      <c r="DD58" s="143"/>
      <c r="DE58" s="143"/>
      <c r="DF58" s="143"/>
      <c r="DG58" s="143"/>
      <c r="DH58" s="5"/>
      <c r="DI58" s="5"/>
    </row>
    <row r="59" spans="1:11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143"/>
      <c r="DB59" s="143"/>
      <c r="DC59" s="143"/>
      <c r="DD59" s="143"/>
      <c r="DE59" s="143"/>
      <c r="DF59" s="143"/>
      <c r="DG59" s="143"/>
      <c r="DH59" s="5"/>
      <c r="DI59" s="5"/>
    </row>
    <row r="60" spans="1:11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143"/>
      <c r="DB60" s="143"/>
      <c r="DC60" s="143"/>
      <c r="DD60" s="143"/>
      <c r="DE60" s="143"/>
      <c r="DF60" s="143"/>
      <c r="DG60" s="143"/>
      <c r="DH60" s="5"/>
      <c r="DI60" s="5"/>
    </row>
    <row r="61" spans="1:11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143"/>
      <c r="DB61" s="143"/>
      <c r="DC61" s="143"/>
      <c r="DD61" s="143"/>
      <c r="DE61" s="143"/>
      <c r="DF61" s="143"/>
      <c r="DG61" s="143"/>
      <c r="DH61" s="5"/>
      <c r="DI61" s="5"/>
    </row>
    <row r="62" spans="1:11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143"/>
      <c r="DB62" s="143"/>
      <c r="DC62" s="143"/>
      <c r="DD62" s="143"/>
      <c r="DE62" s="143"/>
      <c r="DF62" s="143"/>
      <c r="DG62" s="143"/>
      <c r="DH62" s="5"/>
      <c r="DI62" s="5"/>
    </row>
    <row r="63" spans="1:11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143"/>
      <c r="DB63" s="143"/>
      <c r="DC63" s="143"/>
      <c r="DD63" s="143"/>
      <c r="DE63" s="143"/>
      <c r="DF63" s="143"/>
      <c r="DG63" s="143"/>
      <c r="DH63" s="5"/>
      <c r="DI63" s="5"/>
    </row>
    <row r="64" spans="1:11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143"/>
      <c r="DB64" s="143"/>
      <c r="DC64" s="143"/>
      <c r="DD64" s="143"/>
      <c r="DE64" s="143"/>
      <c r="DF64" s="143"/>
      <c r="DG64" s="143"/>
      <c r="DH64" s="5"/>
      <c r="DI64" s="5"/>
    </row>
    <row r="65" spans="1:11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143"/>
      <c r="DB65" s="143"/>
      <c r="DC65" s="143"/>
      <c r="DD65" s="143"/>
      <c r="DE65" s="143"/>
      <c r="DF65" s="143"/>
      <c r="DG65" s="143"/>
      <c r="DH65" s="5"/>
      <c r="DI65" s="5"/>
    </row>
    <row r="66" spans="1:11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143"/>
      <c r="DB66" s="143"/>
      <c r="DC66" s="143"/>
      <c r="DD66" s="143"/>
      <c r="DE66" s="143"/>
      <c r="DF66" s="143"/>
      <c r="DG66" s="143"/>
      <c r="DH66" s="5"/>
      <c r="DI66" s="5"/>
    </row>
    <row r="67" spans="1:11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143"/>
      <c r="DB67" s="143"/>
      <c r="DC67" s="143"/>
      <c r="DD67" s="143"/>
      <c r="DE67" s="143"/>
      <c r="DF67" s="143"/>
      <c r="DG67" s="143"/>
      <c r="DH67" s="5"/>
      <c r="DI67" s="5"/>
    </row>
    <row r="68" spans="1:11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143"/>
      <c r="DB68" s="143"/>
      <c r="DC68" s="143"/>
      <c r="DD68" s="143"/>
      <c r="DE68" s="143"/>
      <c r="DF68" s="143"/>
      <c r="DG68" s="143"/>
      <c r="DH68" s="5"/>
      <c r="DI68" s="5"/>
    </row>
    <row r="69" spans="1:11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143"/>
      <c r="DB69" s="143"/>
      <c r="DC69" s="143"/>
      <c r="DD69" s="143"/>
      <c r="DE69" s="143"/>
      <c r="DF69" s="143"/>
      <c r="DG69" s="143"/>
      <c r="DH69" s="5"/>
      <c r="DI69" s="5"/>
    </row>
    <row r="70" spans="1:11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143"/>
      <c r="DB70" s="143"/>
      <c r="DC70" s="143"/>
      <c r="DD70" s="143"/>
      <c r="DE70" s="143"/>
      <c r="DF70" s="143"/>
      <c r="DG70" s="143"/>
      <c r="DH70" s="5"/>
      <c r="DI70" s="5"/>
    </row>
    <row r="71" spans="1:11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143"/>
      <c r="DB71" s="143"/>
      <c r="DC71" s="143"/>
      <c r="DD71" s="143"/>
      <c r="DE71" s="143"/>
      <c r="DF71" s="143"/>
      <c r="DG71" s="143"/>
      <c r="DH71" s="5"/>
      <c r="DI71" s="5"/>
    </row>
    <row r="72" spans="1:11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143"/>
      <c r="DB72" s="143"/>
      <c r="DC72" s="143"/>
      <c r="DD72" s="143"/>
      <c r="DE72" s="143"/>
      <c r="DF72" s="143"/>
      <c r="DG72" s="143"/>
      <c r="DH72" s="5"/>
      <c r="DI72" s="5"/>
    </row>
    <row r="73" spans="1:11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143"/>
      <c r="DB73" s="143"/>
      <c r="DC73" s="143"/>
      <c r="DD73" s="143"/>
      <c r="DE73" s="143"/>
      <c r="DF73" s="143"/>
      <c r="DG73" s="143"/>
      <c r="DH73" s="5"/>
      <c r="DI73" s="5"/>
    </row>
    <row r="74" spans="1:11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143"/>
      <c r="DB74" s="143"/>
      <c r="DC74" s="143"/>
      <c r="DD74" s="143"/>
      <c r="DE74" s="143"/>
      <c r="DF74" s="143"/>
      <c r="DG74" s="143"/>
      <c r="DH74" s="5"/>
      <c r="DI74" s="5"/>
    </row>
    <row r="75" spans="1:11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143"/>
      <c r="DB75" s="143"/>
      <c r="DC75" s="143"/>
      <c r="DD75" s="143"/>
      <c r="DE75" s="143"/>
      <c r="DF75" s="143"/>
      <c r="DG75" s="143"/>
      <c r="DH75" s="5"/>
      <c r="DI75" s="5"/>
    </row>
    <row r="76" spans="1:11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143"/>
      <c r="DB76" s="143"/>
      <c r="DC76" s="143"/>
      <c r="DD76" s="143"/>
      <c r="DE76" s="143"/>
      <c r="DF76" s="143"/>
      <c r="DG76" s="143"/>
      <c r="DH76" s="5"/>
      <c r="DI76" s="5"/>
    </row>
    <row r="77" spans="1:11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143"/>
      <c r="DB77" s="143"/>
      <c r="DC77" s="143"/>
      <c r="DD77" s="143"/>
      <c r="DE77" s="143"/>
      <c r="DF77" s="143"/>
      <c r="DG77" s="143"/>
      <c r="DH77" s="5"/>
      <c r="DI77" s="5"/>
    </row>
    <row r="78" spans="1:11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143"/>
      <c r="DB78" s="143"/>
      <c r="DC78" s="143"/>
      <c r="DD78" s="143"/>
      <c r="DE78" s="143"/>
      <c r="DF78" s="143"/>
      <c r="DG78" s="143"/>
      <c r="DH78" s="5"/>
      <c r="DI78" s="5"/>
    </row>
    <row r="79" spans="1:11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143"/>
      <c r="DB79" s="143"/>
      <c r="DC79" s="143"/>
      <c r="DD79" s="143"/>
      <c r="DE79" s="143"/>
      <c r="DF79" s="143"/>
      <c r="DG79" s="143"/>
      <c r="DH79" s="5"/>
      <c r="DI79" s="5"/>
    </row>
    <row r="80" spans="1:11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143"/>
      <c r="DB80" s="143"/>
      <c r="DC80" s="143"/>
      <c r="DD80" s="143"/>
      <c r="DE80" s="143"/>
      <c r="DF80" s="143"/>
      <c r="DG80" s="143"/>
      <c r="DH80" s="5"/>
      <c r="DI80" s="5"/>
    </row>
    <row r="81" spans="1:11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143"/>
      <c r="DB81" s="143"/>
      <c r="DC81" s="143"/>
      <c r="DD81" s="143"/>
      <c r="DE81" s="143"/>
      <c r="DF81" s="143"/>
      <c r="DG81" s="143"/>
      <c r="DH81" s="5"/>
      <c r="DI81" s="5"/>
    </row>
    <row r="82" spans="1:11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143"/>
      <c r="DB82" s="143"/>
      <c r="DC82" s="143"/>
      <c r="DD82" s="143"/>
      <c r="DE82" s="143"/>
      <c r="DF82" s="143"/>
      <c r="DG82" s="143"/>
      <c r="DH82" s="5"/>
      <c r="DI82" s="5"/>
    </row>
    <row r="83" spans="1:11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143"/>
      <c r="DB83" s="143"/>
      <c r="DC83" s="143"/>
      <c r="DD83" s="143"/>
      <c r="DE83" s="143"/>
      <c r="DF83" s="143"/>
      <c r="DG83" s="143"/>
      <c r="DH83" s="5"/>
      <c r="DI83" s="5"/>
    </row>
    <row r="84" spans="1:11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143"/>
      <c r="DB84" s="143"/>
      <c r="DC84" s="143"/>
      <c r="DD84" s="143"/>
      <c r="DE84" s="143"/>
      <c r="DF84" s="143"/>
      <c r="DG84" s="143"/>
      <c r="DH84" s="5"/>
      <c r="DI84" s="5"/>
    </row>
    <row r="85" spans="1:11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143"/>
      <c r="DB85" s="143"/>
      <c r="DC85" s="143"/>
      <c r="DD85" s="143"/>
      <c r="DE85" s="143"/>
      <c r="DF85" s="143"/>
      <c r="DG85" s="143"/>
      <c r="DH85" s="5"/>
      <c r="DI85" s="5"/>
    </row>
    <row r="86" spans="1:11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143"/>
      <c r="DB86" s="143"/>
      <c r="DC86" s="143"/>
      <c r="DD86" s="143"/>
      <c r="DE86" s="143"/>
      <c r="DF86" s="143"/>
      <c r="DG86" s="143"/>
      <c r="DH86" s="5"/>
      <c r="DI86" s="5"/>
    </row>
    <row r="87" spans="1:11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143"/>
      <c r="DB87" s="143"/>
      <c r="DC87" s="143"/>
      <c r="DD87" s="143"/>
      <c r="DE87" s="143"/>
      <c r="DF87" s="143"/>
      <c r="DG87" s="143"/>
      <c r="DH87" s="5"/>
      <c r="DI87" s="5"/>
    </row>
    <row r="88" spans="1:11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143"/>
      <c r="DB88" s="143"/>
      <c r="DC88" s="143"/>
      <c r="DD88" s="143"/>
      <c r="DE88" s="143"/>
      <c r="DF88" s="143"/>
      <c r="DG88" s="143"/>
      <c r="DH88" s="5"/>
      <c r="DI88" s="5"/>
    </row>
    <row r="89" spans="1:11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143"/>
      <c r="DB89" s="143"/>
      <c r="DC89" s="143"/>
      <c r="DD89" s="143"/>
      <c r="DE89" s="143"/>
      <c r="DF89" s="143"/>
      <c r="DG89" s="143"/>
      <c r="DH89" s="5"/>
      <c r="DI89" s="5"/>
    </row>
    <row r="90" spans="1:11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143"/>
      <c r="DB90" s="143"/>
      <c r="DC90" s="143"/>
      <c r="DD90" s="143"/>
      <c r="DE90" s="143"/>
      <c r="DF90" s="143"/>
      <c r="DG90" s="143"/>
      <c r="DH90" s="5"/>
      <c r="DI90" s="5"/>
    </row>
    <row r="91" spans="1:11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143"/>
      <c r="DB91" s="143"/>
      <c r="DC91" s="143"/>
      <c r="DD91" s="143"/>
      <c r="DE91" s="143"/>
      <c r="DF91" s="143"/>
      <c r="DG91" s="143"/>
      <c r="DH91" s="5"/>
      <c r="DI91" s="5"/>
    </row>
    <row r="92" spans="1:11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143"/>
      <c r="DB92" s="143"/>
      <c r="DC92" s="143"/>
      <c r="DD92" s="143"/>
      <c r="DE92" s="143"/>
      <c r="DF92" s="143"/>
      <c r="DG92" s="143"/>
      <c r="DH92" s="5"/>
      <c r="DI92" s="5"/>
    </row>
    <row r="93" spans="1:11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143"/>
      <c r="DB93" s="143"/>
      <c r="DC93" s="143"/>
      <c r="DD93" s="143"/>
      <c r="DE93" s="143"/>
      <c r="DF93" s="143"/>
      <c r="DG93" s="143"/>
      <c r="DH93" s="5"/>
      <c r="DI93" s="5"/>
    </row>
    <row r="94" spans="1:11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143"/>
      <c r="DB94" s="143"/>
      <c r="DC94" s="143"/>
      <c r="DD94" s="143"/>
      <c r="DE94" s="143"/>
      <c r="DF94" s="143"/>
      <c r="DG94" s="143"/>
      <c r="DH94" s="5"/>
      <c r="DI94" s="5"/>
    </row>
    <row r="95" spans="1:11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143"/>
      <c r="DB95" s="143"/>
      <c r="DC95" s="143"/>
      <c r="DD95" s="143"/>
      <c r="DE95" s="143"/>
      <c r="DF95" s="143"/>
      <c r="DG95" s="143"/>
      <c r="DH95" s="5"/>
      <c r="DI95" s="5"/>
    </row>
    <row r="96" spans="1:11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143"/>
      <c r="DB96" s="143"/>
      <c r="DC96" s="143"/>
      <c r="DD96" s="143"/>
      <c r="DE96" s="143"/>
      <c r="DF96" s="143"/>
      <c r="DG96" s="143"/>
      <c r="DH96" s="5"/>
      <c r="DI96" s="5"/>
    </row>
    <row r="97" spans="1:11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143"/>
      <c r="DB97" s="143"/>
      <c r="DC97" s="143"/>
      <c r="DD97" s="143"/>
      <c r="DE97" s="143"/>
      <c r="DF97" s="143"/>
      <c r="DG97" s="143"/>
      <c r="DH97" s="5"/>
      <c r="DI97" s="5"/>
    </row>
    <row r="98" spans="1:11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143"/>
      <c r="DB98" s="143"/>
      <c r="DC98" s="143"/>
      <c r="DD98" s="143"/>
      <c r="DE98" s="143"/>
      <c r="DF98" s="143"/>
      <c r="DG98" s="143"/>
      <c r="DH98" s="5"/>
      <c r="DI98" s="5"/>
    </row>
    <row r="99" spans="1:11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143"/>
      <c r="DB99" s="143"/>
      <c r="DC99" s="143"/>
      <c r="DD99" s="143"/>
      <c r="DE99" s="143"/>
      <c r="DF99" s="143"/>
      <c r="DG99" s="143"/>
      <c r="DH99" s="5"/>
      <c r="DI99" s="5"/>
    </row>
    <row r="100" spans="1:11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143"/>
      <c r="DB100" s="143"/>
      <c r="DC100" s="143"/>
      <c r="DD100" s="143"/>
      <c r="DE100" s="143"/>
      <c r="DF100" s="143"/>
      <c r="DG100" s="143"/>
      <c r="DH100" s="5"/>
      <c r="DI100" s="5"/>
    </row>
    <row r="101" spans="1:11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143"/>
      <c r="DB101" s="143"/>
      <c r="DC101" s="143"/>
      <c r="DD101" s="143"/>
      <c r="DE101" s="143"/>
      <c r="DF101" s="143"/>
      <c r="DG101" s="143"/>
      <c r="DH101" s="5"/>
      <c r="DI101" s="5"/>
    </row>
    <row r="102" spans="1:11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143"/>
      <c r="DB102" s="143"/>
      <c r="DC102" s="143"/>
      <c r="DD102" s="143"/>
      <c r="DE102" s="143"/>
      <c r="DF102" s="143"/>
      <c r="DG102" s="143"/>
      <c r="DH102" s="5"/>
      <c r="DI102" s="5"/>
    </row>
    <row r="103" spans="1:11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143"/>
      <c r="DB103" s="143"/>
      <c r="DC103" s="143"/>
      <c r="DD103" s="143"/>
      <c r="DE103" s="143"/>
      <c r="DF103" s="143"/>
      <c r="DG103" s="143"/>
      <c r="DH103" s="5"/>
      <c r="DI103" s="5"/>
    </row>
    <row r="104" spans="1:11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143"/>
      <c r="DB104" s="143"/>
      <c r="DC104" s="143"/>
      <c r="DD104" s="143"/>
      <c r="DE104" s="143"/>
      <c r="DF104" s="143"/>
      <c r="DG104" s="143"/>
      <c r="DH104" s="5"/>
      <c r="DI104" s="5"/>
    </row>
    <row r="105" spans="1:11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143"/>
      <c r="DB105" s="143"/>
      <c r="DC105" s="143"/>
      <c r="DD105" s="143"/>
      <c r="DE105" s="143"/>
      <c r="DF105" s="143"/>
      <c r="DG105" s="143"/>
      <c r="DH105" s="5"/>
      <c r="DI105" s="5"/>
    </row>
    <row r="106" spans="1:11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143"/>
      <c r="DB106" s="143"/>
      <c r="DC106" s="143"/>
      <c r="DD106" s="143"/>
      <c r="DE106" s="143"/>
      <c r="DF106" s="143"/>
      <c r="DG106" s="143"/>
      <c r="DH106" s="5"/>
      <c r="DI106" s="5"/>
    </row>
    <row r="107" spans="1:11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143"/>
      <c r="DB107" s="143"/>
      <c r="DC107" s="143"/>
      <c r="DD107" s="143"/>
      <c r="DE107" s="143"/>
      <c r="DF107" s="143"/>
      <c r="DG107" s="143"/>
      <c r="DH107" s="5"/>
      <c r="DI107" s="5"/>
    </row>
    <row r="108" spans="1:11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143"/>
      <c r="DB108" s="143"/>
      <c r="DC108" s="143"/>
      <c r="DD108" s="143"/>
      <c r="DE108" s="143"/>
      <c r="DF108" s="143"/>
      <c r="DG108" s="143"/>
      <c r="DH108" s="5"/>
      <c r="DI108" s="5"/>
    </row>
    <row r="109" spans="1:11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143"/>
      <c r="DB109" s="143"/>
      <c r="DC109" s="143"/>
      <c r="DD109" s="143"/>
      <c r="DE109" s="143"/>
      <c r="DF109" s="143"/>
      <c r="DG109" s="143"/>
      <c r="DH109" s="5"/>
      <c r="DI109" s="5"/>
    </row>
    <row r="110" spans="1:11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143"/>
      <c r="DB110" s="143"/>
      <c r="DC110" s="143"/>
      <c r="DD110" s="143"/>
      <c r="DE110" s="143"/>
      <c r="DF110" s="143"/>
      <c r="DG110" s="143"/>
      <c r="DH110" s="5"/>
      <c r="DI110" s="5"/>
    </row>
    <row r="111" spans="1:11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143"/>
      <c r="DB111" s="143"/>
      <c r="DC111" s="143"/>
      <c r="DD111" s="143"/>
      <c r="DE111" s="143"/>
      <c r="DF111" s="143"/>
      <c r="DG111" s="143"/>
      <c r="DH111" s="5"/>
      <c r="DI111" s="5"/>
    </row>
    <row r="112" spans="1:11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143"/>
      <c r="DB112" s="143"/>
      <c r="DC112" s="143"/>
      <c r="DD112" s="143"/>
      <c r="DE112" s="143"/>
      <c r="DF112" s="143"/>
      <c r="DG112" s="143"/>
      <c r="DH112" s="5"/>
      <c r="DI112" s="5"/>
    </row>
    <row r="113" spans="1: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143"/>
      <c r="DB113" s="143"/>
      <c r="DC113" s="143"/>
      <c r="DD113" s="143"/>
      <c r="DE113" s="143"/>
      <c r="DF113" s="143"/>
      <c r="DG113" s="143"/>
      <c r="DH113" s="5"/>
      <c r="DI113" s="5"/>
    </row>
    <row r="114" spans="1:11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143"/>
      <c r="DB114" s="143"/>
      <c r="DC114" s="143"/>
      <c r="DD114" s="143"/>
      <c r="DE114" s="143"/>
      <c r="DF114" s="143"/>
      <c r="DG114" s="143"/>
      <c r="DH114" s="5"/>
      <c r="DI114" s="5"/>
    </row>
    <row r="115" spans="1:11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143"/>
      <c r="DB115" s="143"/>
      <c r="DC115" s="143"/>
      <c r="DD115" s="143"/>
      <c r="DE115" s="143"/>
      <c r="DF115" s="143"/>
      <c r="DG115" s="143"/>
      <c r="DH115" s="5"/>
      <c r="DI115" s="5"/>
    </row>
    <row r="116" spans="1:11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143"/>
      <c r="DB116" s="143"/>
      <c r="DC116" s="143"/>
      <c r="DD116" s="143"/>
      <c r="DE116" s="143"/>
      <c r="DF116" s="143"/>
      <c r="DG116" s="143"/>
      <c r="DH116" s="5"/>
      <c r="DI116" s="5"/>
    </row>
    <row r="117" spans="1:11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143"/>
      <c r="DB117" s="143"/>
      <c r="DC117" s="143"/>
      <c r="DD117" s="143"/>
      <c r="DE117" s="143"/>
      <c r="DF117" s="143"/>
      <c r="DG117" s="143"/>
      <c r="DH117" s="5"/>
      <c r="DI117" s="5"/>
    </row>
    <row r="118" spans="1:11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143"/>
      <c r="DB118" s="143"/>
      <c r="DC118" s="143"/>
      <c r="DD118" s="143"/>
      <c r="DE118" s="143"/>
      <c r="DF118" s="143"/>
      <c r="DG118" s="143"/>
      <c r="DH118" s="5"/>
      <c r="DI118" s="5"/>
    </row>
    <row r="119" spans="1:11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143"/>
      <c r="DB119" s="143"/>
      <c r="DC119" s="143"/>
      <c r="DD119" s="143"/>
      <c r="DE119" s="143"/>
      <c r="DF119" s="143"/>
      <c r="DG119" s="143"/>
      <c r="DH119" s="5"/>
      <c r="DI119" s="5"/>
    </row>
    <row r="120" spans="1:11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143"/>
      <c r="DB120" s="143"/>
      <c r="DC120" s="143"/>
      <c r="DD120" s="143"/>
      <c r="DE120" s="143"/>
      <c r="DF120" s="143"/>
      <c r="DG120" s="143"/>
      <c r="DH120" s="5"/>
      <c r="DI120" s="5"/>
    </row>
    <row r="121" spans="1:11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143"/>
      <c r="DB121" s="143"/>
      <c r="DC121" s="143"/>
      <c r="DD121" s="143"/>
      <c r="DE121" s="143"/>
      <c r="DF121" s="143"/>
      <c r="DG121" s="143"/>
      <c r="DH121" s="5"/>
      <c r="DI121" s="5"/>
    </row>
    <row r="122" spans="1:11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143"/>
      <c r="DB122" s="143"/>
      <c r="DC122" s="143"/>
      <c r="DD122" s="143"/>
      <c r="DE122" s="143"/>
      <c r="DF122" s="143"/>
      <c r="DG122" s="143"/>
      <c r="DH122" s="5"/>
      <c r="DI122" s="5"/>
    </row>
    <row r="123" spans="1:11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143"/>
      <c r="DB123" s="143"/>
      <c r="DC123" s="143"/>
      <c r="DD123" s="143"/>
      <c r="DE123" s="143"/>
      <c r="DF123" s="143"/>
      <c r="DG123" s="143"/>
      <c r="DH123" s="5"/>
      <c r="DI123" s="5"/>
    </row>
    <row r="124" spans="1:11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143"/>
      <c r="DB124" s="143"/>
      <c r="DC124" s="143"/>
      <c r="DD124" s="143"/>
      <c r="DE124" s="143"/>
      <c r="DF124" s="143"/>
      <c r="DG124" s="143"/>
      <c r="DH124" s="5"/>
      <c r="DI124" s="5"/>
    </row>
    <row r="125" spans="1:11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143"/>
      <c r="DB125" s="143"/>
      <c r="DC125" s="143"/>
      <c r="DD125" s="143"/>
      <c r="DE125" s="143"/>
      <c r="DF125" s="143"/>
      <c r="DG125" s="143"/>
      <c r="DH125" s="5"/>
      <c r="DI125" s="5"/>
    </row>
    <row r="126" spans="1:11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143"/>
      <c r="DB126" s="143"/>
      <c r="DC126" s="143"/>
      <c r="DD126" s="143"/>
      <c r="DE126" s="143"/>
      <c r="DF126" s="143"/>
      <c r="DG126" s="143"/>
      <c r="DH126" s="5"/>
      <c r="DI126" s="5"/>
    </row>
    <row r="127" spans="1:11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143"/>
      <c r="DB127" s="143"/>
      <c r="DC127" s="143"/>
      <c r="DD127" s="143"/>
      <c r="DE127" s="143"/>
      <c r="DF127" s="143"/>
      <c r="DG127" s="143"/>
      <c r="DH127" s="5"/>
      <c r="DI127" s="5"/>
    </row>
    <row r="128" spans="1:11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143"/>
      <c r="DB128" s="143"/>
      <c r="DC128" s="143"/>
      <c r="DD128" s="143"/>
      <c r="DE128" s="143"/>
      <c r="DF128" s="143"/>
      <c r="DG128" s="143"/>
      <c r="DH128" s="5"/>
      <c r="DI128" s="5"/>
    </row>
    <row r="129" spans="1:11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143"/>
      <c r="DB129" s="143"/>
      <c r="DC129" s="143"/>
      <c r="DD129" s="143"/>
      <c r="DE129" s="143"/>
      <c r="DF129" s="143"/>
      <c r="DG129" s="143"/>
      <c r="DH129" s="5"/>
      <c r="DI129" s="5"/>
    </row>
    <row r="130" spans="1:11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143"/>
      <c r="DB130" s="143"/>
      <c r="DC130" s="143"/>
      <c r="DD130" s="143"/>
      <c r="DE130" s="143"/>
      <c r="DF130" s="143"/>
      <c r="DG130" s="143"/>
      <c r="DH130" s="5"/>
      <c r="DI130" s="5"/>
    </row>
    <row r="131" spans="1:11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143"/>
      <c r="DB131" s="143"/>
      <c r="DC131" s="143"/>
      <c r="DD131" s="143"/>
      <c r="DE131" s="143"/>
      <c r="DF131" s="143"/>
      <c r="DG131" s="143"/>
      <c r="DH131" s="5"/>
      <c r="DI131" s="5"/>
    </row>
    <row r="132" spans="1:11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143"/>
      <c r="DB132" s="143"/>
      <c r="DC132" s="143"/>
      <c r="DD132" s="143"/>
      <c r="DE132" s="143"/>
      <c r="DF132" s="143"/>
      <c r="DG132" s="143"/>
      <c r="DH132" s="5"/>
      <c r="DI132" s="5"/>
    </row>
    <row r="133" spans="1:11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143"/>
      <c r="DB133" s="143"/>
      <c r="DC133" s="143"/>
      <c r="DD133" s="143"/>
      <c r="DE133" s="143"/>
      <c r="DF133" s="143"/>
      <c r="DG133" s="143"/>
      <c r="DH133" s="5"/>
      <c r="DI133" s="5"/>
    </row>
    <row r="134" spans="1:11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143"/>
      <c r="DB134" s="143"/>
      <c r="DC134" s="143"/>
      <c r="DD134" s="143"/>
      <c r="DE134" s="143"/>
      <c r="DF134" s="143"/>
      <c r="DG134" s="143"/>
      <c r="DH134" s="5"/>
      <c r="DI134" s="5"/>
    </row>
    <row r="135" spans="1:11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143"/>
      <c r="DB135" s="143"/>
      <c r="DC135" s="143"/>
      <c r="DD135" s="143"/>
      <c r="DE135" s="143"/>
      <c r="DF135" s="143"/>
      <c r="DG135" s="143"/>
      <c r="DH135" s="5"/>
      <c r="DI135" s="5"/>
    </row>
    <row r="136" spans="1:11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143"/>
      <c r="DB136" s="143"/>
      <c r="DC136" s="143"/>
      <c r="DD136" s="143"/>
      <c r="DE136" s="143"/>
      <c r="DF136" s="143"/>
      <c r="DG136" s="143"/>
      <c r="DH136" s="5"/>
      <c r="DI136" s="5"/>
    </row>
    <row r="137" spans="1:11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143"/>
      <c r="DB137" s="143"/>
      <c r="DC137" s="143"/>
      <c r="DD137" s="143"/>
      <c r="DE137" s="143"/>
      <c r="DF137" s="143"/>
      <c r="DG137" s="143"/>
      <c r="DH137" s="5"/>
      <c r="DI137" s="5"/>
    </row>
    <row r="138" spans="1:11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143"/>
      <c r="DB138" s="143"/>
      <c r="DC138" s="143"/>
      <c r="DD138" s="143"/>
      <c r="DE138" s="143"/>
      <c r="DF138" s="143"/>
      <c r="DG138" s="143"/>
      <c r="DH138" s="5"/>
      <c r="DI138" s="5"/>
    </row>
    <row r="139" spans="1:11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143"/>
      <c r="DB139" s="143"/>
      <c r="DC139" s="143"/>
      <c r="DD139" s="143"/>
      <c r="DE139" s="143"/>
      <c r="DF139" s="143"/>
      <c r="DG139" s="143"/>
      <c r="DH139" s="5"/>
      <c r="DI139" s="5"/>
    </row>
    <row r="140" spans="1:11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143"/>
      <c r="DB140" s="143"/>
      <c r="DC140" s="143"/>
      <c r="DD140" s="143"/>
      <c r="DE140" s="143"/>
      <c r="DF140" s="143"/>
      <c r="DG140" s="143"/>
      <c r="DH140" s="5"/>
      <c r="DI140" s="5"/>
    </row>
    <row r="141" spans="1:11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143"/>
      <c r="DB141" s="143"/>
      <c r="DC141" s="143"/>
      <c r="DD141" s="143"/>
      <c r="DE141" s="143"/>
      <c r="DF141" s="143"/>
      <c r="DG141" s="143"/>
      <c r="DH141" s="5"/>
      <c r="DI141" s="5"/>
    </row>
    <row r="142" spans="1:11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143"/>
      <c r="DB142" s="143"/>
      <c r="DC142" s="143"/>
      <c r="DD142" s="143"/>
      <c r="DE142" s="143"/>
      <c r="DF142" s="143"/>
      <c r="DG142" s="143"/>
      <c r="DH142" s="5"/>
      <c r="DI142" s="5"/>
    </row>
    <row r="143" spans="1:11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143"/>
      <c r="DB143" s="143"/>
      <c r="DC143" s="143"/>
      <c r="DD143" s="143"/>
      <c r="DE143" s="143"/>
      <c r="DF143" s="143"/>
      <c r="DG143" s="143"/>
      <c r="DH143" s="5"/>
      <c r="DI143" s="5"/>
    </row>
    <row r="144" spans="1:11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143"/>
      <c r="DB144" s="143"/>
      <c r="DC144" s="143"/>
      <c r="DD144" s="143"/>
      <c r="DE144" s="143"/>
      <c r="DF144" s="143"/>
      <c r="DG144" s="143"/>
      <c r="DH144" s="5"/>
      <c r="DI144" s="5"/>
    </row>
    <row r="145" spans="1:11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143"/>
      <c r="DB145" s="143"/>
      <c r="DC145" s="143"/>
      <c r="DD145" s="143"/>
      <c r="DE145" s="143"/>
      <c r="DF145" s="143"/>
      <c r="DG145" s="143"/>
      <c r="DH145" s="5"/>
      <c r="DI145" s="5"/>
    </row>
    <row r="146" spans="1:11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143"/>
      <c r="DB146" s="143"/>
      <c r="DC146" s="143"/>
      <c r="DD146" s="143"/>
      <c r="DE146" s="143"/>
      <c r="DF146" s="143"/>
      <c r="DG146" s="143"/>
      <c r="DH146" s="5"/>
      <c r="DI146" s="5"/>
    </row>
    <row r="147" spans="1:11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143"/>
      <c r="DB147" s="143"/>
      <c r="DC147" s="143"/>
      <c r="DD147" s="143"/>
      <c r="DE147" s="143"/>
      <c r="DF147" s="143"/>
      <c r="DG147" s="143"/>
      <c r="DH147" s="5"/>
      <c r="DI147" s="5"/>
    </row>
    <row r="148" spans="1:11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143"/>
      <c r="DB148" s="143"/>
      <c r="DC148" s="143"/>
      <c r="DD148" s="143"/>
      <c r="DE148" s="143"/>
      <c r="DF148" s="143"/>
      <c r="DG148" s="143"/>
      <c r="DH148" s="5"/>
      <c r="DI148" s="5"/>
    </row>
    <row r="149" spans="1:11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143"/>
      <c r="DB149" s="143"/>
      <c r="DC149" s="143"/>
      <c r="DD149" s="143"/>
      <c r="DE149" s="143"/>
      <c r="DF149" s="143"/>
      <c r="DG149" s="143"/>
      <c r="DH149" s="5"/>
      <c r="DI149" s="5"/>
    </row>
    <row r="150" spans="1:11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143"/>
      <c r="DB150" s="143"/>
      <c r="DC150" s="143"/>
      <c r="DD150" s="143"/>
      <c r="DE150" s="143"/>
      <c r="DF150" s="143"/>
      <c r="DG150" s="143"/>
      <c r="DH150" s="5"/>
      <c r="DI150" s="5"/>
    </row>
    <row r="151" spans="1:11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143"/>
      <c r="DB151" s="143"/>
      <c r="DC151" s="143"/>
      <c r="DD151" s="143"/>
      <c r="DE151" s="143"/>
      <c r="DF151" s="143"/>
      <c r="DG151" s="143"/>
      <c r="DH151" s="5"/>
      <c r="DI151" s="5"/>
    </row>
    <row r="152" spans="1:11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143"/>
      <c r="DB152" s="143"/>
      <c r="DC152" s="143"/>
      <c r="DD152" s="143"/>
      <c r="DE152" s="143"/>
      <c r="DF152" s="143"/>
      <c r="DG152" s="143"/>
      <c r="DH152" s="5"/>
      <c r="DI152" s="5"/>
    </row>
    <row r="153" spans="1:11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143"/>
      <c r="DB153" s="143"/>
      <c r="DC153" s="143"/>
      <c r="DD153" s="143"/>
      <c r="DE153" s="143"/>
      <c r="DF153" s="143"/>
      <c r="DG153" s="143"/>
      <c r="DH153" s="5"/>
      <c r="DI153" s="5"/>
    </row>
    <row r="154" spans="1:11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143"/>
      <c r="DB154" s="143"/>
      <c r="DC154" s="143"/>
      <c r="DD154" s="143"/>
      <c r="DE154" s="143"/>
      <c r="DF154" s="143"/>
      <c r="DG154" s="143"/>
      <c r="DH154" s="5"/>
      <c r="DI154" s="5"/>
    </row>
    <row r="155" spans="1:11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143"/>
      <c r="DB155" s="143"/>
      <c r="DC155" s="143"/>
      <c r="DD155" s="143"/>
      <c r="DE155" s="143"/>
      <c r="DF155" s="143"/>
      <c r="DG155" s="143"/>
      <c r="DH155" s="5"/>
      <c r="DI155" s="5"/>
    </row>
    <row r="156" spans="1:11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143"/>
      <c r="DB156" s="143"/>
      <c r="DC156" s="143"/>
      <c r="DD156" s="143"/>
      <c r="DE156" s="143"/>
      <c r="DF156" s="143"/>
      <c r="DG156" s="143"/>
      <c r="DH156" s="5"/>
      <c r="DI156" s="5"/>
    </row>
    <row r="157" spans="1:11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143"/>
      <c r="DB157" s="143"/>
      <c r="DC157" s="143"/>
      <c r="DD157" s="143"/>
      <c r="DE157" s="143"/>
      <c r="DF157" s="143"/>
      <c r="DG157" s="143"/>
      <c r="DH157" s="5"/>
      <c r="DI157" s="5"/>
    </row>
    <row r="158" spans="1:11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143"/>
      <c r="DB158" s="143"/>
      <c r="DC158" s="143"/>
      <c r="DD158" s="143"/>
      <c r="DE158" s="143"/>
      <c r="DF158" s="143"/>
      <c r="DG158" s="143"/>
      <c r="DH158" s="5"/>
      <c r="DI158" s="5"/>
    </row>
    <row r="159" spans="1:11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143"/>
      <c r="DB159" s="143"/>
      <c r="DC159" s="143"/>
      <c r="DD159" s="143"/>
      <c r="DE159" s="143"/>
      <c r="DF159" s="143"/>
      <c r="DG159" s="143"/>
      <c r="DH159" s="5"/>
      <c r="DI159" s="5"/>
    </row>
    <row r="160" spans="1:11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143"/>
      <c r="DB160" s="143"/>
      <c r="DC160" s="143"/>
      <c r="DD160" s="143"/>
      <c r="DE160" s="143"/>
      <c r="DF160" s="143"/>
      <c r="DG160" s="143"/>
      <c r="DH160" s="5"/>
      <c r="DI160" s="5"/>
    </row>
    <row r="161" spans="1:11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143"/>
      <c r="DB161" s="143"/>
      <c r="DC161" s="143"/>
      <c r="DD161" s="143"/>
      <c r="DE161" s="143"/>
      <c r="DF161" s="143"/>
      <c r="DG161" s="143"/>
      <c r="DH161" s="5"/>
      <c r="DI161" s="5"/>
    </row>
    <row r="162" spans="1:11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143"/>
      <c r="DB162" s="143"/>
      <c r="DC162" s="143"/>
      <c r="DD162" s="143"/>
      <c r="DE162" s="143"/>
      <c r="DF162" s="143"/>
      <c r="DG162" s="143"/>
      <c r="DH162" s="5"/>
      <c r="DI162" s="5"/>
    </row>
    <row r="163" spans="1:11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143"/>
      <c r="DB163" s="143"/>
      <c r="DC163" s="143"/>
      <c r="DD163" s="143"/>
      <c r="DE163" s="143"/>
      <c r="DF163" s="143"/>
      <c r="DG163" s="143"/>
      <c r="DH163" s="5"/>
      <c r="DI163" s="5"/>
    </row>
    <row r="164" spans="1:11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143"/>
      <c r="DB164" s="143"/>
      <c r="DC164" s="143"/>
      <c r="DD164" s="143"/>
      <c r="DE164" s="143"/>
      <c r="DF164" s="143"/>
      <c r="DG164" s="143"/>
      <c r="DH164" s="5"/>
      <c r="DI164" s="5"/>
    </row>
    <row r="165" spans="1:11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143"/>
      <c r="DB165" s="143"/>
      <c r="DC165" s="143"/>
      <c r="DD165" s="143"/>
      <c r="DE165" s="143"/>
      <c r="DF165" s="143"/>
      <c r="DG165" s="143"/>
      <c r="DH165" s="5"/>
      <c r="DI165" s="5"/>
    </row>
    <row r="166" spans="1:11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143"/>
      <c r="DB166" s="143"/>
      <c r="DC166" s="143"/>
      <c r="DD166" s="143"/>
      <c r="DE166" s="143"/>
      <c r="DF166" s="143"/>
      <c r="DG166" s="143"/>
      <c r="DH166" s="5"/>
      <c r="DI166" s="5"/>
    </row>
    <row r="167" spans="1:11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143"/>
      <c r="DB167" s="143"/>
      <c r="DC167" s="143"/>
      <c r="DD167" s="143"/>
      <c r="DE167" s="143"/>
      <c r="DF167" s="143"/>
      <c r="DG167" s="143"/>
      <c r="DH167" s="5"/>
      <c r="DI167" s="5"/>
    </row>
    <row r="168" spans="1:11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143"/>
      <c r="DB168" s="143"/>
      <c r="DC168" s="143"/>
      <c r="DD168" s="143"/>
      <c r="DE168" s="143"/>
      <c r="DF168" s="143"/>
      <c r="DG168" s="143"/>
      <c r="DH168" s="5"/>
      <c r="DI168" s="5"/>
    </row>
    <row r="169" spans="1:11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143"/>
      <c r="DB169" s="143"/>
      <c r="DC169" s="143"/>
      <c r="DD169" s="143"/>
      <c r="DE169" s="143"/>
      <c r="DF169" s="143"/>
      <c r="DG169" s="143"/>
      <c r="DH169" s="5"/>
      <c r="DI169" s="5"/>
    </row>
    <row r="170" spans="1:11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143"/>
      <c r="DB170" s="143"/>
      <c r="DC170" s="143"/>
      <c r="DD170" s="143"/>
      <c r="DE170" s="143"/>
      <c r="DF170" s="143"/>
      <c r="DG170" s="143"/>
      <c r="DH170" s="5"/>
      <c r="DI170" s="5"/>
    </row>
    <row r="171" spans="1:11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143"/>
      <c r="DB171" s="143"/>
      <c r="DC171" s="143"/>
      <c r="DD171" s="143"/>
      <c r="DE171" s="143"/>
      <c r="DF171" s="143"/>
      <c r="DG171" s="143"/>
      <c r="DH171" s="5"/>
      <c r="DI171" s="5"/>
    </row>
    <row r="172" spans="1:11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143"/>
      <c r="DB172" s="143"/>
      <c r="DC172" s="143"/>
      <c r="DD172" s="143"/>
      <c r="DE172" s="143"/>
      <c r="DF172" s="143"/>
      <c r="DG172" s="143"/>
      <c r="DH172" s="5"/>
      <c r="DI172" s="5"/>
    </row>
    <row r="173" spans="1:11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143"/>
      <c r="DB173" s="143"/>
      <c r="DC173" s="143"/>
      <c r="DD173" s="143"/>
      <c r="DE173" s="143"/>
      <c r="DF173" s="143"/>
      <c r="DG173" s="143"/>
      <c r="DH173" s="5"/>
      <c r="DI173" s="5"/>
    </row>
    <row r="174" spans="1:11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143"/>
      <c r="DB174" s="143"/>
      <c r="DC174" s="143"/>
      <c r="DD174" s="143"/>
      <c r="DE174" s="143"/>
      <c r="DF174" s="143"/>
      <c r="DG174" s="143"/>
      <c r="DH174" s="5"/>
      <c r="DI174" s="5"/>
    </row>
    <row r="175" spans="1:11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143"/>
      <c r="DB175" s="143"/>
      <c r="DC175" s="143"/>
      <c r="DD175" s="143"/>
      <c r="DE175" s="143"/>
      <c r="DF175" s="143"/>
      <c r="DG175" s="143"/>
      <c r="DH175" s="5"/>
      <c r="DI175" s="5"/>
    </row>
    <row r="176" spans="1:11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143"/>
      <c r="DB176" s="143"/>
      <c r="DC176" s="143"/>
      <c r="DD176" s="143"/>
      <c r="DE176" s="143"/>
      <c r="DF176" s="143"/>
      <c r="DG176" s="143"/>
      <c r="DH176" s="5"/>
      <c r="DI176" s="5"/>
    </row>
    <row r="177" spans="1:11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143"/>
      <c r="DB177" s="143"/>
      <c r="DC177" s="143"/>
      <c r="DD177" s="143"/>
      <c r="DE177" s="143"/>
      <c r="DF177" s="143"/>
      <c r="DG177" s="143"/>
      <c r="DH177" s="5"/>
      <c r="DI177" s="5"/>
    </row>
    <row r="178" spans="1:11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143"/>
      <c r="DB178" s="143"/>
      <c r="DC178" s="143"/>
      <c r="DD178" s="143"/>
      <c r="DE178" s="143"/>
      <c r="DF178" s="143"/>
      <c r="DG178" s="143"/>
      <c r="DH178" s="5"/>
      <c r="DI178" s="5"/>
    </row>
    <row r="179" spans="1:11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143"/>
      <c r="DB179" s="143"/>
      <c r="DC179" s="143"/>
      <c r="DD179" s="143"/>
      <c r="DE179" s="143"/>
      <c r="DF179" s="143"/>
      <c r="DG179" s="143"/>
      <c r="DH179" s="5"/>
      <c r="DI179" s="5"/>
    </row>
    <row r="180" spans="1:11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143"/>
      <c r="DB180" s="143"/>
      <c r="DC180" s="143"/>
      <c r="DD180" s="143"/>
      <c r="DE180" s="143"/>
      <c r="DF180" s="143"/>
      <c r="DG180" s="143"/>
      <c r="DH180" s="5"/>
      <c r="DI180" s="5"/>
    </row>
    <row r="181" spans="1:11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143"/>
      <c r="DB181" s="143"/>
      <c r="DC181" s="143"/>
      <c r="DD181" s="143"/>
      <c r="DE181" s="143"/>
      <c r="DF181" s="143"/>
      <c r="DG181" s="143"/>
      <c r="DH181" s="5"/>
      <c r="DI181" s="5"/>
    </row>
    <row r="182" spans="1:11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143"/>
      <c r="DB182" s="143"/>
      <c r="DC182" s="143"/>
      <c r="DD182" s="143"/>
      <c r="DE182" s="143"/>
      <c r="DF182" s="143"/>
      <c r="DG182" s="143"/>
      <c r="DH182" s="5"/>
      <c r="DI182" s="5"/>
    </row>
    <row r="183" spans="1:11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143"/>
      <c r="DB183" s="143"/>
      <c r="DC183" s="143"/>
      <c r="DD183" s="143"/>
      <c r="DE183" s="143"/>
      <c r="DF183" s="143"/>
      <c r="DG183" s="143"/>
      <c r="DH183" s="5"/>
      <c r="DI183" s="5"/>
    </row>
    <row r="184" spans="1:11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143"/>
      <c r="DB184" s="143"/>
      <c r="DC184" s="143"/>
      <c r="DD184" s="143"/>
      <c r="DE184" s="143"/>
      <c r="DF184" s="143"/>
      <c r="DG184" s="143"/>
      <c r="DH184" s="5"/>
      <c r="DI184" s="5"/>
    </row>
    <row r="185" spans="1:11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143"/>
      <c r="DB185" s="143"/>
      <c r="DC185" s="143"/>
      <c r="DD185" s="143"/>
      <c r="DE185" s="143"/>
      <c r="DF185" s="143"/>
      <c r="DG185" s="143"/>
      <c r="DH185" s="5"/>
      <c r="DI185" s="5"/>
    </row>
    <row r="186" spans="1:11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143"/>
      <c r="DB186" s="143"/>
      <c r="DC186" s="143"/>
      <c r="DD186" s="143"/>
      <c r="DE186" s="143"/>
      <c r="DF186" s="143"/>
      <c r="DG186" s="143"/>
      <c r="DH186" s="5"/>
      <c r="DI186" s="5"/>
    </row>
    <row r="187" spans="1:11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143"/>
      <c r="DB187" s="143"/>
      <c r="DC187" s="143"/>
      <c r="DD187" s="143"/>
      <c r="DE187" s="143"/>
      <c r="DF187" s="143"/>
      <c r="DG187" s="143"/>
      <c r="DH187" s="5"/>
      <c r="DI187" s="5"/>
    </row>
    <row r="188" spans="1:11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143"/>
      <c r="DB188" s="143"/>
      <c r="DC188" s="143"/>
      <c r="DD188" s="143"/>
      <c r="DE188" s="143"/>
      <c r="DF188" s="143"/>
      <c r="DG188" s="143"/>
      <c r="DH188" s="5"/>
      <c r="DI188" s="5"/>
    </row>
    <row r="189" spans="1:11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143"/>
      <c r="DB189" s="143"/>
      <c r="DC189" s="143"/>
      <c r="DD189" s="143"/>
      <c r="DE189" s="143"/>
      <c r="DF189" s="143"/>
      <c r="DG189" s="143"/>
      <c r="DH189" s="5"/>
      <c r="DI189" s="5"/>
    </row>
    <row r="190" spans="1:11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143"/>
      <c r="DB190" s="143"/>
      <c r="DC190" s="143"/>
      <c r="DD190" s="143"/>
      <c r="DE190" s="143"/>
      <c r="DF190" s="143"/>
      <c r="DG190" s="143"/>
      <c r="DH190" s="5"/>
      <c r="DI190" s="5"/>
    </row>
    <row r="191" spans="1:11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143"/>
      <c r="DB191" s="143"/>
      <c r="DC191" s="143"/>
      <c r="DD191" s="143"/>
      <c r="DE191" s="143"/>
      <c r="DF191" s="143"/>
      <c r="DG191" s="143"/>
      <c r="DH191" s="5"/>
      <c r="DI191" s="5"/>
    </row>
    <row r="192" spans="1:11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143"/>
      <c r="DB192" s="143"/>
      <c r="DC192" s="143"/>
      <c r="DD192" s="143"/>
      <c r="DE192" s="143"/>
      <c r="DF192" s="143"/>
      <c r="DG192" s="143"/>
      <c r="DH192" s="5"/>
      <c r="DI192" s="5"/>
    </row>
    <row r="193" spans="1:11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143"/>
      <c r="DB193" s="143"/>
      <c r="DC193" s="143"/>
      <c r="DD193" s="143"/>
      <c r="DE193" s="143"/>
      <c r="DF193" s="143"/>
      <c r="DG193" s="143"/>
      <c r="DH193" s="5"/>
      <c r="DI193" s="5"/>
    </row>
    <row r="194" spans="1:11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143"/>
      <c r="DB194" s="143"/>
      <c r="DC194" s="143"/>
      <c r="DD194" s="143"/>
      <c r="DE194" s="143"/>
      <c r="DF194" s="143"/>
      <c r="DG194" s="143"/>
      <c r="DH194" s="5"/>
      <c r="DI194" s="5"/>
    </row>
    <row r="195" spans="1:11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143"/>
      <c r="DB195" s="143"/>
      <c r="DC195" s="143"/>
      <c r="DD195" s="143"/>
      <c r="DE195" s="143"/>
      <c r="DF195" s="143"/>
      <c r="DG195" s="143"/>
      <c r="DH195" s="5"/>
      <c r="DI195" s="5"/>
    </row>
    <row r="196" spans="1:11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143"/>
      <c r="DB196" s="143"/>
      <c r="DC196" s="143"/>
      <c r="DD196" s="143"/>
      <c r="DE196" s="143"/>
      <c r="DF196" s="143"/>
      <c r="DG196" s="143"/>
      <c r="DH196" s="5"/>
      <c r="DI196" s="5"/>
    </row>
    <row r="197" spans="1:11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143"/>
      <c r="DB197" s="143"/>
      <c r="DC197" s="143"/>
      <c r="DD197" s="143"/>
      <c r="DE197" s="143"/>
      <c r="DF197" s="143"/>
      <c r="DG197" s="143"/>
      <c r="DH197" s="5"/>
      <c r="DI197" s="5"/>
    </row>
    <row r="198" spans="1:11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143"/>
      <c r="DB198" s="143"/>
      <c r="DC198" s="143"/>
      <c r="DD198" s="143"/>
      <c r="DE198" s="143"/>
      <c r="DF198" s="143"/>
      <c r="DG198" s="143"/>
      <c r="DH198" s="5"/>
      <c r="DI198" s="5"/>
    </row>
    <row r="199" spans="1:11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143"/>
      <c r="DB199" s="143"/>
      <c r="DC199" s="143"/>
      <c r="DD199" s="143"/>
      <c r="DE199" s="143"/>
      <c r="DF199" s="143"/>
      <c r="DG199" s="143"/>
      <c r="DH199" s="5"/>
      <c r="DI199" s="5"/>
    </row>
    <row r="200" spans="1:11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143"/>
      <c r="DB200" s="143"/>
      <c r="DC200" s="143"/>
      <c r="DD200" s="143"/>
      <c r="DE200" s="143"/>
      <c r="DF200" s="143"/>
      <c r="DG200" s="143"/>
      <c r="DH200" s="5"/>
      <c r="DI200" s="5"/>
    </row>
    <row r="201" spans="1:11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143"/>
      <c r="DB201" s="143"/>
      <c r="DC201" s="143"/>
      <c r="DD201" s="143"/>
      <c r="DE201" s="143"/>
      <c r="DF201" s="143"/>
      <c r="DG201" s="143"/>
      <c r="DH201" s="5"/>
      <c r="DI201" s="5"/>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4"/>
  <sheetViews>
    <sheetView workbookViewId="0">
      <selection activeCell="AB7" sqref="AB7"/>
    </sheetView>
  </sheetViews>
  <sheetFormatPr defaultColWidth="8.77734375" defaultRowHeight="14.4"/>
  <cols>
    <col min="1" max="1" width="17.5546875" style="94" bestFit="1" customWidth="1"/>
    <col min="2" max="16384" width="8.77734375" style="94"/>
  </cols>
  <sheetData>
    <row r="1" spans="1:111">
      <c r="A1" s="98" t="s">
        <v>233</v>
      </c>
      <c r="B1" s="98"/>
      <c r="C1" s="239" t="s">
        <v>1</v>
      </c>
      <c r="D1" s="239"/>
      <c r="E1" s="239"/>
      <c r="F1" s="239"/>
      <c r="G1" s="239"/>
      <c r="H1" s="239"/>
      <c r="I1" s="239"/>
      <c r="J1" s="239"/>
      <c r="K1" s="239"/>
      <c r="L1" s="239"/>
      <c r="M1" s="239"/>
      <c r="N1" s="239"/>
      <c r="O1" s="239"/>
      <c r="P1" s="239" t="s">
        <v>222</v>
      </c>
      <c r="Q1" s="239"/>
      <c r="R1" s="239"/>
      <c r="S1" s="239"/>
      <c r="T1" s="239"/>
      <c r="U1" s="239"/>
      <c r="V1" s="239"/>
      <c r="W1" s="239"/>
      <c r="X1" s="239"/>
      <c r="Y1" s="239"/>
      <c r="Z1" s="239"/>
      <c r="AA1" s="239" t="s">
        <v>3</v>
      </c>
      <c r="AB1" s="239"/>
      <c r="AC1" s="239"/>
      <c r="AD1" s="239"/>
      <c r="AE1" s="239"/>
      <c r="AF1" s="239"/>
      <c r="AG1" s="239"/>
      <c r="AH1" s="239"/>
      <c r="AI1" s="239"/>
      <c r="AJ1" s="239"/>
      <c r="AK1" s="239"/>
      <c r="AL1" s="239"/>
      <c r="AM1" s="239"/>
      <c r="AN1" s="239"/>
      <c r="AO1" s="239"/>
      <c r="AP1" s="239"/>
      <c r="AQ1" s="239" t="s">
        <v>132</v>
      </c>
      <c r="AR1" s="239"/>
      <c r="AS1" s="239"/>
      <c r="AT1" s="239"/>
      <c r="AU1" s="239"/>
      <c r="AV1" s="239"/>
      <c r="AW1" s="239"/>
      <c r="AX1" s="239"/>
      <c r="AY1" s="239"/>
      <c r="AZ1" s="239"/>
      <c r="BA1" s="239"/>
      <c r="BB1" s="239" t="s">
        <v>5</v>
      </c>
      <c r="BC1" s="239"/>
      <c r="BD1" s="239"/>
      <c r="BE1" s="239"/>
      <c r="BF1" s="239"/>
      <c r="BG1" s="239"/>
      <c r="BH1" s="239"/>
      <c r="BI1" s="239"/>
      <c r="BJ1" s="239"/>
      <c r="BK1" s="239"/>
      <c r="BL1" s="239"/>
      <c r="BM1" s="239"/>
      <c r="BN1" s="239" t="s">
        <v>6</v>
      </c>
      <c r="BO1" s="239"/>
      <c r="BP1" s="239"/>
      <c r="BQ1" s="239"/>
      <c r="BR1" s="239"/>
      <c r="BS1" s="239"/>
      <c r="BT1" s="239"/>
      <c r="BU1" s="239"/>
      <c r="BV1" s="239"/>
      <c r="BW1" s="239"/>
      <c r="BX1" s="239"/>
      <c r="BY1" s="239"/>
      <c r="BZ1" s="239"/>
      <c r="CA1" s="98"/>
      <c r="CB1" s="239" t="s">
        <v>7</v>
      </c>
      <c r="CC1" s="239"/>
      <c r="CD1" s="239"/>
      <c r="CE1" s="239"/>
      <c r="CF1" s="239"/>
      <c r="CG1" s="239"/>
      <c r="CH1" s="239"/>
      <c r="CI1" s="239"/>
      <c r="CJ1" s="239"/>
      <c r="CK1" s="239"/>
      <c r="CL1" s="239"/>
      <c r="CM1" s="239"/>
      <c r="CN1" s="239"/>
      <c r="CO1" s="239"/>
      <c r="CP1" s="239"/>
      <c r="CQ1" s="239"/>
      <c r="CR1" s="239"/>
      <c r="CS1" s="239"/>
      <c r="CT1" s="239" t="s">
        <v>8</v>
      </c>
      <c r="CU1" s="239"/>
      <c r="CV1" s="239"/>
      <c r="CW1" s="239"/>
      <c r="CX1" s="239"/>
      <c r="CY1" s="239"/>
      <c r="CZ1" s="239"/>
      <c r="DA1" s="239"/>
      <c r="DB1" s="239" t="s">
        <v>9</v>
      </c>
      <c r="DC1" s="239"/>
      <c r="DD1" s="239"/>
      <c r="DE1" s="239"/>
      <c r="DF1" s="239"/>
      <c r="DG1" s="239"/>
    </row>
    <row r="2" spans="1:111">
      <c r="A2" s="98" t="s">
        <v>234</v>
      </c>
      <c r="B2" s="98" t="s">
        <v>11</v>
      </c>
      <c r="C2" s="98" t="s">
        <v>12</v>
      </c>
      <c r="D2" s="98" t="s">
        <v>13</v>
      </c>
      <c r="E2" s="98" t="s">
        <v>14</v>
      </c>
      <c r="F2" s="98" t="s">
        <v>15</v>
      </c>
      <c r="G2" s="98" t="s">
        <v>16</v>
      </c>
      <c r="H2" s="98" t="s">
        <v>17</v>
      </c>
      <c r="I2" s="98" t="s">
        <v>18</v>
      </c>
      <c r="J2" s="98" t="s">
        <v>19</v>
      </c>
      <c r="K2" s="98" t="s">
        <v>20</v>
      </c>
      <c r="L2" s="98" t="s">
        <v>21</v>
      </c>
      <c r="M2" s="98" t="s">
        <v>22</v>
      </c>
      <c r="N2" s="98" t="s">
        <v>23</v>
      </c>
      <c r="O2" s="98" t="s">
        <v>24</v>
      </c>
      <c r="P2" s="98" t="s">
        <v>25</v>
      </c>
      <c r="Q2" s="98" t="s">
        <v>26</v>
      </c>
      <c r="R2" s="98" t="s">
        <v>27</v>
      </c>
      <c r="S2" s="98" t="s">
        <v>28</v>
      </c>
      <c r="T2" s="98" t="s">
        <v>29</v>
      </c>
      <c r="U2" s="98" t="s">
        <v>30</v>
      </c>
      <c r="V2" s="98" t="s">
        <v>31</v>
      </c>
      <c r="W2" s="98" t="s">
        <v>32</v>
      </c>
      <c r="X2" s="98" t="s">
        <v>33</v>
      </c>
      <c r="Y2" s="98" t="s">
        <v>34</v>
      </c>
      <c r="Z2" s="98" t="s">
        <v>35</v>
      </c>
      <c r="AA2" s="98" t="s">
        <v>36</v>
      </c>
      <c r="AB2" s="98" t="s">
        <v>133</v>
      </c>
      <c r="AC2" s="98" t="s">
        <v>49</v>
      </c>
      <c r="AD2" s="98" t="s">
        <v>47</v>
      </c>
      <c r="AE2" s="98" t="s">
        <v>38</v>
      </c>
      <c r="AF2" s="98" t="s">
        <v>46</v>
      </c>
      <c r="AG2" s="98" t="s">
        <v>39</v>
      </c>
      <c r="AH2" s="98" t="s">
        <v>45</v>
      </c>
      <c r="AI2" s="98" t="s">
        <v>48</v>
      </c>
      <c r="AJ2" s="98" t="s">
        <v>40</v>
      </c>
      <c r="AK2" s="98" t="s">
        <v>37</v>
      </c>
      <c r="AL2" s="98" t="s">
        <v>51</v>
      </c>
      <c r="AM2" s="98" t="s">
        <v>42</v>
      </c>
      <c r="AN2" s="98" t="s">
        <v>50</v>
      </c>
      <c r="AO2" s="98" t="s">
        <v>43</v>
      </c>
      <c r="AP2" s="98" t="s">
        <v>44</v>
      </c>
      <c r="AQ2" s="98" t="s">
        <v>52</v>
      </c>
      <c r="AR2" s="98" t="s">
        <v>53</v>
      </c>
      <c r="AS2" s="98" t="s">
        <v>54</v>
      </c>
      <c r="AT2" s="98" t="s">
        <v>55</v>
      </c>
      <c r="AU2" s="98" t="s">
        <v>56</v>
      </c>
      <c r="AV2" s="98" t="s">
        <v>57</v>
      </c>
      <c r="AW2" s="98" t="s">
        <v>58</v>
      </c>
      <c r="AX2" s="98" t="s">
        <v>59</v>
      </c>
      <c r="AY2" s="98" t="s">
        <v>60</v>
      </c>
      <c r="AZ2" s="98" t="s">
        <v>61</v>
      </c>
      <c r="BA2" s="98" t="s">
        <v>62</v>
      </c>
      <c r="BB2" s="98" t="s">
        <v>63</v>
      </c>
      <c r="BC2" s="98" t="s">
        <v>64</v>
      </c>
      <c r="BD2" s="98" t="s">
        <v>65</v>
      </c>
      <c r="BE2" s="98" t="s">
        <v>66</v>
      </c>
      <c r="BF2" s="98" t="s">
        <v>67</v>
      </c>
      <c r="BG2" s="98" t="s">
        <v>134</v>
      </c>
      <c r="BH2" s="98" t="s">
        <v>69</v>
      </c>
      <c r="BI2" s="98" t="s">
        <v>135</v>
      </c>
      <c r="BJ2" s="98" t="s">
        <v>71</v>
      </c>
      <c r="BK2" s="98" t="s">
        <v>72</v>
      </c>
      <c r="BL2" s="98" t="s">
        <v>73</v>
      </c>
      <c r="BM2" s="98" t="s">
        <v>74</v>
      </c>
      <c r="BN2" s="98" t="s">
        <v>75</v>
      </c>
      <c r="BO2" s="98" t="s">
        <v>76</v>
      </c>
      <c r="BP2" s="98" t="s">
        <v>77</v>
      </c>
      <c r="BQ2" s="98" t="s">
        <v>78</v>
      </c>
      <c r="BR2" s="98" t="s">
        <v>79</v>
      </c>
      <c r="BS2" s="98" t="s">
        <v>80</v>
      </c>
      <c r="BT2" s="98" t="s">
        <v>81</v>
      </c>
      <c r="BU2" s="98" t="s">
        <v>82</v>
      </c>
      <c r="BV2" s="98" t="s">
        <v>83</v>
      </c>
      <c r="BW2" s="98" t="s">
        <v>84</v>
      </c>
      <c r="BX2" s="98" t="s">
        <v>85</v>
      </c>
      <c r="BY2" s="98" t="s">
        <v>86</v>
      </c>
      <c r="BZ2" s="98" t="s">
        <v>87</v>
      </c>
      <c r="CA2" s="98" t="s">
        <v>88</v>
      </c>
      <c r="CB2" s="98" t="s">
        <v>89</v>
      </c>
      <c r="CC2" s="98" t="s">
        <v>90</v>
      </c>
      <c r="CD2" s="98" t="s">
        <v>91</v>
      </c>
      <c r="CE2" s="98" t="s">
        <v>92</v>
      </c>
      <c r="CF2" s="98" t="s">
        <v>93</v>
      </c>
      <c r="CG2" s="98" t="s">
        <v>94</v>
      </c>
      <c r="CH2" s="98" t="s">
        <v>95</v>
      </c>
      <c r="CI2" s="98" t="s">
        <v>96</v>
      </c>
      <c r="CJ2" s="98" t="s">
        <v>97</v>
      </c>
      <c r="CK2" s="98" t="s">
        <v>98</v>
      </c>
      <c r="CL2" s="98" t="s">
        <v>99</v>
      </c>
      <c r="CM2" s="98" t="s">
        <v>100</v>
      </c>
      <c r="CN2" s="98" t="s">
        <v>101</v>
      </c>
      <c r="CO2" s="98" t="s">
        <v>102</v>
      </c>
      <c r="CP2" s="98" t="s">
        <v>103</v>
      </c>
      <c r="CQ2" s="98" t="s">
        <v>104</v>
      </c>
      <c r="CR2" s="98" t="s">
        <v>105</v>
      </c>
      <c r="CS2" s="98" t="s">
        <v>106</v>
      </c>
      <c r="CT2" s="98" t="s">
        <v>107</v>
      </c>
      <c r="CU2" s="98" t="s">
        <v>136</v>
      </c>
      <c r="CV2" s="98" t="s">
        <v>137</v>
      </c>
      <c r="CW2" s="98" t="s">
        <v>110</v>
      </c>
      <c r="CX2" s="98" t="s">
        <v>111</v>
      </c>
      <c r="CY2" s="98" t="s">
        <v>112</v>
      </c>
      <c r="CZ2" s="98" t="s">
        <v>113</v>
      </c>
      <c r="DA2" s="98" t="s">
        <v>114</v>
      </c>
      <c r="DB2" s="98" t="s">
        <v>115</v>
      </c>
      <c r="DC2" s="98" t="s">
        <v>116</v>
      </c>
      <c r="DD2" s="98" t="s">
        <v>117</v>
      </c>
      <c r="DE2" s="98" t="s">
        <v>118</v>
      </c>
      <c r="DF2" s="98" t="s">
        <v>119</v>
      </c>
      <c r="DG2" s="98" t="s">
        <v>120</v>
      </c>
    </row>
    <row r="3" spans="1:111">
      <c r="A3" s="94">
        <v>2010</v>
      </c>
      <c r="B3" s="94">
        <v>4937</v>
      </c>
      <c r="C3" s="94">
        <v>1913</v>
      </c>
      <c r="D3" s="94">
        <v>1517</v>
      </c>
      <c r="E3" s="94">
        <v>472</v>
      </c>
      <c r="F3" s="94">
        <v>913</v>
      </c>
      <c r="G3" s="94">
        <v>1815</v>
      </c>
      <c r="H3" s="94">
        <v>822</v>
      </c>
      <c r="I3" s="94">
        <v>49</v>
      </c>
      <c r="J3" s="94">
        <v>90</v>
      </c>
      <c r="K3" s="94">
        <v>274</v>
      </c>
      <c r="L3" s="94">
        <v>367</v>
      </c>
      <c r="M3" s="94">
        <v>336</v>
      </c>
      <c r="N3" s="94">
        <v>232</v>
      </c>
      <c r="O3" s="94">
        <v>51</v>
      </c>
      <c r="P3" s="94">
        <v>2085</v>
      </c>
      <c r="Q3" s="94">
        <v>1084</v>
      </c>
      <c r="R3" s="94">
        <v>512</v>
      </c>
      <c r="S3" s="94">
        <v>383</v>
      </c>
      <c r="T3" s="94">
        <v>308</v>
      </c>
      <c r="U3" s="94">
        <v>356</v>
      </c>
      <c r="V3" s="94">
        <v>294</v>
      </c>
      <c r="W3" s="94">
        <v>87</v>
      </c>
      <c r="X3" s="94">
        <v>27</v>
      </c>
      <c r="Y3" s="94">
        <v>315</v>
      </c>
      <c r="Z3" s="94">
        <v>50</v>
      </c>
      <c r="AA3" s="94">
        <v>697</v>
      </c>
      <c r="AB3" s="94">
        <v>40</v>
      </c>
      <c r="AC3" s="94">
        <v>24</v>
      </c>
      <c r="AD3" s="94">
        <v>22</v>
      </c>
      <c r="AE3" s="94">
        <v>125</v>
      </c>
      <c r="AF3" s="94">
        <v>78</v>
      </c>
      <c r="AG3" s="94">
        <v>56</v>
      </c>
      <c r="AH3" s="94">
        <v>57</v>
      </c>
      <c r="AI3" s="94">
        <v>56</v>
      </c>
      <c r="AJ3" s="94">
        <v>76</v>
      </c>
      <c r="AK3" s="94">
        <v>246</v>
      </c>
      <c r="AL3" s="94">
        <v>34</v>
      </c>
      <c r="AM3" s="94">
        <v>43</v>
      </c>
      <c r="AN3" s="94">
        <v>40</v>
      </c>
      <c r="AO3" s="94">
        <v>37</v>
      </c>
      <c r="AP3" s="94">
        <v>21</v>
      </c>
      <c r="AQ3" s="94">
        <v>247</v>
      </c>
      <c r="AR3" s="94">
        <v>16</v>
      </c>
      <c r="AS3" s="94">
        <v>43</v>
      </c>
      <c r="AT3" s="94">
        <v>35</v>
      </c>
      <c r="AU3" s="94">
        <v>37</v>
      </c>
      <c r="AV3" s="94">
        <v>14</v>
      </c>
      <c r="AW3" s="94">
        <v>36</v>
      </c>
      <c r="AX3" s="94">
        <v>14</v>
      </c>
      <c r="AY3" s="94">
        <v>28</v>
      </c>
      <c r="AZ3" s="94">
        <v>13</v>
      </c>
      <c r="BA3" s="94">
        <v>20</v>
      </c>
      <c r="BB3" s="94">
        <v>1242</v>
      </c>
      <c r="BC3" s="94">
        <v>35</v>
      </c>
      <c r="BD3" s="94">
        <v>34</v>
      </c>
      <c r="BE3" s="94">
        <v>134</v>
      </c>
      <c r="BF3" s="94">
        <v>129</v>
      </c>
      <c r="BG3" s="94">
        <v>5</v>
      </c>
      <c r="BH3" s="94">
        <v>24</v>
      </c>
      <c r="BI3" s="94">
        <v>39</v>
      </c>
      <c r="BJ3" s="94">
        <v>46</v>
      </c>
      <c r="BK3" s="94">
        <v>17</v>
      </c>
      <c r="BL3" s="94">
        <v>11</v>
      </c>
      <c r="BM3" s="94">
        <v>17</v>
      </c>
      <c r="BN3" s="94">
        <v>834</v>
      </c>
      <c r="BO3" s="94">
        <v>214</v>
      </c>
      <c r="BP3" s="94">
        <v>146</v>
      </c>
      <c r="BQ3" s="94">
        <v>47</v>
      </c>
      <c r="BR3" s="94">
        <v>35</v>
      </c>
      <c r="BS3" s="94">
        <v>40</v>
      </c>
      <c r="BT3" s="94">
        <v>40</v>
      </c>
      <c r="BU3" s="94">
        <v>8</v>
      </c>
      <c r="BV3" s="94">
        <v>42</v>
      </c>
      <c r="BW3" s="94">
        <v>54</v>
      </c>
      <c r="BX3" s="94">
        <v>33</v>
      </c>
      <c r="BY3" s="94">
        <v>22</v>
      </c>
      <c r="BZ3" s="94">
        <v>36</v>
      </c>
      <c r="CA3" s="94">
        <v>1225</v>
      </c>
      <c r="CB3" s="94">
        <v>1503</v>
      </c>
      <c r="CC3" s="94">
        <v>42</v>
      </c>
      <c r="CD3" s="94">
        <v>86</v>
      </c>
      <c r="CE3" s="94">
        <v>16</v>
      </c>
      <c r="CF3" s="94">
        <v>58</v>
      </c>
      <c r="CG3" s="94">
        <v>144</v>
      </c>
      <c r="CH3" s="94">
        <v>16</v>
      </c>
      <c r="CI3" s="94">
        <v>23</v>
      </c>
      <c r="CJ3" s="94">
        <v>17</v>
      </c>
      <c r="CK3" s="94">
        <v>33</v>
      </c>
      <c r="CL3" s="94">
        <v>23</v>
      </c>
      <c r="CM3" s="94">
        <v>63</v>
      </c>
      <c r="CN3" s="94">
        <v>14</v>
      </c>
      <c r="CO3" s="94">
        <v>11</v>
      </c>
      <c r="CP3" s="94">
        <v>16</v>
      </c>
      <c r="CQ3" s="94">
        <v>16</v>
      </c>
      <c r="CR3" s="94">
        <v>31</v>
      </c>
      <c r="CS3" s="94">
        <v>33</v>
      </c>
      <c r="CT3" s="94">
        <v>478</v>
      </c>
      <c r="CU3" s="94">
        <v>12</v>
      </c>
      <c r="CV3" s="94">
        <v>33</v>
      </c>
      <c r="CW3" s="94">
        <v>2</v>
      </c>
      <c r="CX3" s="94">
        <v>7</v>
      </c>
      <c r="CY3" s="94">
        <v>1</v>
      </c>
      <c r="CZ3" s="94">
        <v>2</v>
      </c>
      <c r="DA3" s="94">
        <v>7</v>
      </c>
      <c r="DB3" s="94">
        <v>269</v>
      </c>
      <c r="DC3" s="94">
        <v>8</v>
      </c>
      <c r="DD3" s="94">
        <v>25</v>
      </c>
      <c r="DE3" s="94">
        <v>11</v>
      </c>
      <c r="DF3" s="94">
        <v>7</v>
      </c>
      <c r="DG3" s="94">
        <v>6</v>
      </c>
    </row>
    <row r="4" spans="1:111">
      <c r="A4" s="94">
        <v>2011</v>
      </c>
      <c r="B4" s="94">
        <v>5573</v>
      </c>
      <c r="C4" s="94">
        <v>2310</v>
      </c>
      <c r="D4" s="94">
        <v>2104</v>
      </c>
      <c r="E4" s="94">
        <v>664</v>
      </c>
      <c r="F4" s="94">
        <v>1276</v>
      </c>
      <c r="G4" s="94">
        <v>3192</v>
      </c>
      <c r="H4" s="94">
        <v>1048</v>
      </c>
      <c r="I4" s="94">
        <v>140</v>
      </c>
      <c r="J4" s="94">
        <v>114</v>
      </c>
      <c r="K4" s="94">
        <v>219</v>
      </c>
      <c r="L4" s="94">
        <v>524</v>
      </c>
      <c r="M4" s="94">
        <v>501</v>
      </c>
      <c r="N4" s="94">
        <v>262</v>
      </c>
      <c r="O4" s="94">
        <v>101</v>
      </c>
      <c r="P4" s="94">
        <v>2584</v>
      </c>
      <c r="Q4" s="94">
        <v>1335</v>
      </c>
      <c r="R4" s="94">
        <v>614</v>
      </c>
      <c r="S4" s="94">
        <v>411</v>
      </c>
      <c r="T4" s="94">
        <v>403</v>
      </c>
      <c r="U4" s="94">
        <v>406</v>
      </c>
      <c r="V4" s="94">
        <v>466</v>
      </c>
      <c r="W4" s="94">
        <v>77</v>
      </c>
      <c r="X4" s="94">
        <v>69</v>
      </c>
      <c r="Y4" s="94">
        <v>407</v>
      </c>
      <c r="Z4" s="94">
        <v>115</v>
      </c>
      <c r="AA4" s="94">
        <v>990</v>
      </c>
      <c r="AB4" s="94">
        <v>64</v>
      </c>
      <c r="AC4" s="94">
        <v>19</v>
      </c>
      <c r="AD4" s="94">
        <v>33</v>
      </c>
      <c r="AE4" s="94">
        <v>143</v>
      </c>
      <c r="AF4" s="94">
        <v>96</v>
      </c>
      <c r="AG4" s="94">
        <v>103</v>
      </c>
      <c r="AH4" s="94">
        <v>117</v>
      </c>
      <c r="AI4" s="94">
        <v>76</v>
      </c>
      <c r="AJ4" s="94">
        <v>163</v>
      </c>
      <c r="AK4" s="94">
        <v>339</v>
      </c>
      <c r="AL4" s="94">
        <v>70</v>
      </c>
      <c r="AM4" s="94">
        <v>83</v>
      </c>
      <c r="AN4" s="94">
        <v>40</v>
      </c>
      <c r="AO4" s="94">
        <v>35</v>
      </c>
      <c r="AP4" s="94">
        <v>17</v>
      </c>
      <c r="AQ4" s="94">
        <v>281</v>
      </c>
      <c r="AR4" s="94">
        <v>15</v>
      </c>
      <c r="AS4" s="94">
        <v>41</v>
      </c>
      <c r="AT4" s="94">
        <v>34</v>
      </c>
      <c r="AU4" s="94">
        <v>71</v>
      </c>
      <c r="AV4" s="94">
        <v>28</v>
      </c>
      <c r="AW4" s="94">
        <v>49</v>
      </c>
      <c r="AX4" s="94">
        <v>33</v>
      </c>
      <c r="AY4" s="94">
        <v>65</v>
      </c>
      <c r="AZ4" s="94">
        <v>18</v>
      </c>
      <c r="BA4" s="94">
        <v>28</v>
      </c>
      <c r="BB4" s="94">
        <v>1642</v>
      </c>
      <c r="BC4" s="94">
        <v>47</v>
      </c>
      <c r="BD4" s="94">
        <v>52</v>
      </c>
      <c r="BE4" s="94">
        <v>164</v>
      </c>
      <c r="BF4" s="94">
        <v>149</v>
      </c>
      <c r="BG4" s="94">
        <v>14</v>
      </c>
      <c r="BH4" s="94">
        <v>44</v>
      </c>
      <c r="BI4" s="94">
        <v>58</v>
      </c>
      <c r="BJ4" s="94">
        <v>43</v>
      </c>
      <c r="BK4" s="94">
        <v>33</v>
      </c>
      <c r="BL4" s="94">
        <v>14</v>
      </c>
      <c r="BM4" s="94">
        <v>25</v>
      </c>
      <c r="BN4" s="94">
        <v>1298</v>
      </c>
      <c r="BO4" s="94">
        <v>289</v>
      </c>
      <c r="BP4" s="94">
        <v>155</v>
      </c>
      <c r="BQ4" s="94">
        <v>55</v>
      </c>
      <c r="BR4" s="94">
        <v>22</v>
      </c>
      <c r="BS4" s="94">
        <v>85</v>
      </c>
      <c r="BT4" s="94">
        <v>57</v>
      </c>
      <c r="BU4" s="94">
        <v>5</v>
      </c>
      <c r="BV4" s="94">
        <v>31</v>
      </c>
      <c r="BW4" s="94">
        <v>65</v>
      </c>
      <c r="BX4" s="94">
        <v>36</v>
      </c>
      <c r="BY4" s="94">
        <v>38</v>
      </c>
      <c r="BZ4" s="94">
        <v>61</v>
      </c>
      <c r="CA4" s="94">
        <v>1728</v>
      </c>
      <c r="CB4" s="94">
        <v>1712</v>
      </c>
      <c r="CC4" s="94">
        <v>48</v>
      </c>
      <c r="CD4" s="94">
        <v>86</v>
      </c>
      <c r="CE4" s="94">
        <v>33</v>
      </c>
      <c r="CF4" s="94">
        <v>72</v>
      </c>
      <c r="CG4" s="94">
        <v>129</v>
      </c>
      <c r="CH4" s="94">
        <v>27</v>
      </c>
      <c r="CI4" s="94">
        <v>26</v>
      </c>
      <c r="CJ4" s="94">
        <v>23</v>
      </c>
      <c r="CK4" s="94">
        <v>55</v>
      </c>
      <c r="CL4" s="94">
        <v>21</v>
      </c>
      <c r="CM4" s="94">
        <v>56</v>
      </c>
      <c r="CN4" s="94">
        <v>37</v>
      </c>
      <c r="CO4" s="94">
        <v>15</v>
      </c>
      <c r="CP4" s="94">
        <v>21</v>
      </c>
      <c r="CQ4" s="94">
        <v>17</v>
      </c>
      <c r="CR4" s="94">
        <v>6</v>
      </c>
      <c r="CS4" s="94">
        <v>41</v>
      </c>
      <c r="CT4" s="94">
        <v>534</v>
      </c>
      <c r="CU4" s="94">
        <v>24</v>
      </c>
      <c r="CV4" s="94">
        <v>41</v>
      </c>
      <c r="CW4" s="94">
        <v>12</v>
      </c>
      <c r="CX4" s="94">
        <v>8</v>
      </c>
      <c r="CY4" s="94">
        <v>3</v>
      </c>
      <c r="CZ4" s="94">
        <v>6</v>
      </c>
      <c r="DA4" s="94">
        <v>5</v>
      </c>
      <c r="DB4" s="94">
        <v>248</v>
      </c>
      <c r="DC4" s="94">
        <v>10</v>
      </c>
      <c r="DD4" s="94">
        <v>50</v>
      </c>
      <c r="DE4" s="94">
        <v>11</v>
      </c>
      <c r="DF4" s="94">
        <v>13</v>
      </c>
      <c r="DG4" s="94">
        <v>41</v>
      </c>
    </row>
    <row r="5" spans="1:111">
      <c r="A5" s="94">
        <v>2012</v>
      </c>
      <c r="B5" s="94">
        <v>6473</v>
      </c>
      <c r="C5" s="94">
        <v>3245</v>
      </c>
      <c r="D5" s="94">
        <v>2753</v>
      </c>
      <c r="E5" s="94">
        <v>744</v>
      </c>
      <c r="F5" s="94">
        <v>2135</v>
      </c>
      <c r="G5" s="94">
        <v>4591</v>
      </c>
      <c r="H5" s="94">
        <v>922</v>
      </c>
      <c r="I5" s="94">
        <v>168</v>
      </c>
      <c r="J5" s="94">
        <v>161</v>
      </c>
      <c r="K5" s="94">
        <v>348</v>
      </c>
      <c r="L5" s="94">
        <v>568</v>
      </c>
      <c r="M5" s="94">
        <v>781</v>
      </c>
      <c r="N5" s="94">
        <v>569</v>
      </c>
      <c r="O5" s="94">
        <v>138</v>
      </c>
      <c r="P5" s="94">
        <v>3626</v>
      </c>
      <c r="Q5" s="94">
        <v>2156</v>
      </c>
      <c r="R5" s="94">
        <v>871</v>
      </c>
      <c r="S5" s="94">
        <v>608</v>
      </c>
      <c r="T5" s="94">
        <v>576</v>
      </c>
      <c r="U5" s="94">
        <v>609</v>
      </c>
      <c r="V5" s="94">
        <v>589</v>
      </c>
      <c r="W5" s="94">
        <v>168</v>
      </c>
      <c r="X5" s="94">
        <v>152</v>
      </c>
      <c r="Y5" s="94">
        <v>348</v>
      </c>
      <c r="Z5" s="94">
        <v>124</v>
      </c>
      <c r="AA5" s="94">
        <v>1238</v>
      </c>
      <c r="AB5" s="94">
        <v>129</v>
      </c>
      <c r="AC5" s="94">
        <v>51</v>
      </c>
      <c r="AD5" s="94">
        <v>73</v>
      </c>
      <c r="AE5" s="94">
        <v>327</v>
      </c>
      <c r="AF5" s="94">
        <v>167</v>
      </c>
      <c r="AG5" s="94">
        <v>206</v>
      </c>
      <c r="AH5" s="94">
        <v>197</v>
      </c>
      <c r="AI5" s="94">
        <v>122</v>
      </c>
      <c r="AJ5" s="94">
        <v>324</v>
      </c>
      <c r="AK5" s="94">
        <v>418</v>
      </c>
      <c r="AL5" s="94">
        <v>125</v>
      </c>
      <c r="AM5" s="94">
        <v>96</v>
      </c>
      <c r="AN5" s="94">
        <v>73</v>
      </c>
      <c r="AO5" s="94">
        <v>60</v>
      </c>
      <c r="AP5" s="94">
        <v>44</v>
      </c>
      <c r="AQ5" s="94">
        <v>422</v>
      </c>
      <c r="AR5" s="94">
        <v>14</v>
      </c>
      <c r="AS5" s="94">
        <v>25</v>
      </c>
      <c r="AT5" s="94">
        <v>61</v>
      </c>
      <c r="AU5" s="94">
        <v>65</v>
      </c>
      <c r="AV5" s="94">
        <v>24</v>
      </c>
      <c r="AW5" s="94">
        <v>68</v>
      </c>
      <c r="AX5" s="94">
        <v>19</v>
      </c>
      <c r="AY5" s="94">
        <v>56</v>
      </c>
      <c r="AZ5" s="94">
        <v>47</v>
      </c>
      <c r="BA5" s="94">
        <v>53</v>
      </c>
      <c r="BB5" s="94">
        <v>1972</v>
      </c>
      <c r="BC5" s="94">
        <v>70</v>
      </c>
      <c r="BD5" s="94">
        <v>47</v>
      </c>
      <c r="BE5" s="94">
        <v>224</v>
      </c>
      <c r="BF5" s="94">
        <v>249</v>
      </c>
      <c r="BG5" s="94">
        <v>30</v>
      </c>
      <c r="BH5" s="94">
        <v>58</v>
      </c>
      <c r="BI5" s="94">
        <v>62</v>
      </c>
      <c r="BJ5" s="94">
        <v>55</v>
      </c>
      <c r="BK5" s="94">
        <v>43</v>
      </c>
      <c r="BL5" s="94">
        <v>23</v>
      </c>
      <c r="BM5" s="94">
        <v>23</v>
      </c>
      <c r="BN5" s="94">
        <v>1498</v>
      </c>
      <c r="BO5" s="94">
        <v>349</v>
      </c>
      <c r="BP5" s="94">
        <v>194</v>
      </c>
      <c r="BQ5" s="94">
        <v>82</v>
      </c>
      <c r="BR5" s="94">
        <v>35</v>
      </c>
      <c r="BS5" s="94">
        <v>77</v>
      </c>
      <c r="BT5" s="94">
        <v>102</v>
      </c>
      <c r="BU5" s="94">
        <v>16</v>
      </c>
      <c r="BV5" s="94">
        <v>37</v>
      </c>
      <c r="BW5" s="94">
        <v>82</v>
      </c>
      <c r="BX5" s="94">
        <v>56</v>
      </c>
      <c r="BY5" s="94">
        <v>36</v>
      </c>
      <c r="BZ5" s="94">
        <v>79</v>
      </c>
      <c r="CA5" s="94">
        <v>2059</v>
      </c>
      <c r="CB5" s="94">
        <v>3076</v>
      </c>
      <c r="CC5" s="94">
        <v>85</v>
      </c>
      <c r="CD5" s="94">
        <v>92</v>
      </c>
      <c r="CE5" s="94">
        <v>37</v>
      </c>
      <c r="CF5" s="94">
        <v>146</v>
      </c>
      <c r="CG5" s="94">
        <v>195</v>
      </c>
      <c r="CH5" s="94">
        <v>21</v>
      </c>
      <c r="CI5" s="94">
        <v>49</v>
      </c>
      <c r="CJ5" s="94">
        <v>36</v>
      </c>
      <c r="CK5" s="94">
        <v>84</v>
      </c>
      <c r="CL5" s="94">
        <v>26</v>
      </c>
      <c r="CM5" s="94">
        <v>63</v>
      </c>
      <c r="CN5" s="94">
        <v>51</v>
      </c>
      <c r="CO5" s="94">
        <v>29</v>
      </c>
      <c r="CP5" s="94">
        <v>34</v>
      </c>
      <c r="CQ5" s="94">
        <v>28</v>
      </c>
      <c r="CR5" s="94">
        <v>8</v>
      </c>
      <c r="CS5" s="94">
        <v>60</v>
      </c>
      <c r="CT5" s="94">
        <v>705</v>
      </c>
      <c r="CU5" s="94">
        <v>21</v>
      </c>
      <c r="CV5" s="94">
        <v>42</v>
      </c>
      <c r="CW5" s="94">
        <v>5</v>
      </c>
      <c r="CX5" s="94">
        <v>5</v>
      </c>
      <c r="CY5" s="94">
        <v>2</v>
      </c>
      <c r="CZ5" s="94">
        <v>5</v>
      </c>
      <c r="DA5" s="94">
        <v>14</v>
      </c>
      <c r="DB5" s="94">
        <v>459</v>
      </c>
      <c r="DC5" s="94">
        <v>38</v>
      </c>
      <c r="DD5" s="94">
        <v>92</v>
      </c>
      <c r="DE5" s="94">
        <v>25</v>
      </c>
      <c r="DF5" s="94">
        <v>13</v>
      </c>
      <c r="DG5" s="94">
        <v>9</v>
      </c>
    </row>
    <row r="6" spans="1:111">
      <c r="A6" s="94">
        <v>2013</v>
      </c>
      <c r="B6" s="94">
        <v>6825</v>
      </c>
      <c r="C6" s="94">
        <v>4063</v>
      </c>
      <c r="D6" s="94">
        <v>2782</v>
      </c>
      <c r="E6" s="94">
        <v>792</v>
      </c>
      <c r="F6" s="94">
        <v>1874</v>
      </c>
      <c r="G6" s="94">
        <v>5540</v>
      </c>
      <c r="H6" s="94">
        <v>1004</v>
      </c>
      <c r="I6" s="94">
        <v>152</v>
      </c>
      <c r="J6" s="94">
        <v>217</v>
      </c>
      <c r="K6" s="94">
        <v>424</v>
      </c>
      <c r="L6" s="94">
        <v>667</v>
      </c>
      <c r="M6" s="94">
        <v>1155</v>
      </c>
      <c r="N6" s="94">
        <v>409</v>
      </c>
      <c r="O6" s="94">
        <v>161</v>
      </c>
      <c r="P6" s="94">
        <v>3451</v>
      </c>
      <c r="Q6" s="94">
        <v>2480</v>
      </c>
      <c r="R6" s="94">
        <v>997</v>
      </c>
      <c r="S6" s="94">
        <v>790</v>
      </c>
      <c r="T6" s="94">
        <v>632</v>
      </c>
      <c r="U6" s="94">
        <v>640</v>
      </c>
      <c r="V6" s="94">
        <v>575</v>
      </c>
      <c r="W6" s="94">
        <v>161</v>
      </c>
      <c r="X6" s="94">
        <v>204</v>
      </c>
      <c r="Y6" s="94">
        <v>480</v>
      </c>
      <c r="Z6" s="94">
        <v>158</v>
      </c>
      <c r="AA6" s="94">
        <v>1366</v>
      </c>
      <c r="AB6" s="94">
        <v>129</v>
      </c>
      <c r="AC6" s="94">
        <v>65</v>
      </c>
      <c r="AD6" s="94">
        <v>66</v>
      </c>
      <c r="AE6" s="94">
        <v>293</v>
      </c>
      <c r="AF6" s="94">
        <v>189</v>
      </c>
      <c r="AG6" s="94">
        <v>259</v>
      </c>
      <c r="AH6" s="94">
        <v>201</v>
      </c>
      <c r="AI6" s="94">
        <v>131</v>
      </c>
      <c r="AJ6" s="94">
        <v>440</v>
      </c>
      <c r="AK6" s="94">
        <v>629</v>
      </c>
      <c r="AL6" s="94">
        <v>131</v>
      </c>
      <c r="AM6" s="94">
        <v>140</v>
      </c>
      <c r="AN6" s="94">
        <v>57</v>
      </c>
      <c r="AO6" s="94">
        <v>176</v>
      </c>
      <c r="AP6" s="94">
        <v>41</v>
      </c>
      <c r="AQ6" s="94">
        <v>392</v>
      </c>
      <c r="AR6" s="94">
        <v>14</v>
      </c>
      <c r="AS6" s="94">
        <v>46</v>
      </c>
      <c r="AT6" s="94">
        <v>52</v>
      </c>
      <c r="AU6" s="94">
        <v>43</v>
      </c>
      <c r="AV6" s="94">
        <v>13</v>
      </c>
      <c r="AW6" s="94">
        <v>69</v>
      </c>
      <c r="AX6" s="94">
        <v>48</v>
      </c>
      <c r="AY6" s="94">
        <v>55</v>
      </c>
      <c r="AZ6" s="94">
        <v>36</v>
      </c>
      <c r="BA6" s="94">
        <v>66</v>
      </c>
      <c r="BB6" s="94">
        <v>2198</v>
      </c>
      <c r="BC6" s="94">
        <v>96</v>
      </c>
      <c r="BD6" s="94">
        <v>85</v>
      </c>
      <c r="BE6" s="94">
        <v>265</v>
      </c>
      <c r="BF6" s="94">
        <v>266</v>
      </c>
      <c r="BG6" s="94">
        <v>18</v>
      </c>
      <c r="BH6" s="94">
        <v>81</v>
      </c>
      <c r="BI6" s="94">
        <v>60</v>
      </c>
      <c r="BJ6" s="94">
        <v>63</v>
      </c>
      <c r="BK6" s="94">
        <v>62</v>
      </c>
      <c r="BL6" s="94">
        <v>37</v>
      </c>
      <c r="BM6" s="94">
        <v>41</v>
      </c>
      <c r="BN6" s="94">
        <v>1533</v>
      </c>
      <c r="BO6" s="94">
        <v>446</v>
      </c>
      <c r="BP6" s="94">
        <v>213</v>
      </c>
      <c r="BQ6" s="94">
        <v>162</v>
      </c>
      <c r="BR6" s="94">
        <v>47</v>
      </c>
      <c r="BS6" s="94">
        <v>117</v>
      </c>
      <c r="BT6" s="94">
        <v>82</v>
      </c>
      <c r="BU6" s="94">
        <v>8</v>
      </c>
      <c r="BV6" s="94">
        <v>64</v>
      </c>
      <c r="BW6" s="94">
        <v>91</v>
      </c>
      <c r="BX6" s="94">
        <v>61</v>
      </c>
      <c r="BY6" s="94">
        <v>39</v>
      </c>
      <c r="BZ6" s="94">
        <v>67</v>
      </c>
      <c r="CA6" s="94">
        <v>2093</v>
      </c>
      <c r="CB6" s="94">
        <v>3155</v>
      </c>
      <c r="CC6" s="94">
        <v>91</v>
      </c>
      <c r="CD6" s="94">
        <v>118</v>
      </c>
      <c r="CE6" s="94">
        <v>43</v>
      </c>
      <c r="CF6" s="94">
        <v>162</v>
      </c>
      <c r="CG6" s="94">
        <v>189</v>
      </c>
      <c r="CH6" s="94">
        <v>33</v>
      </c>
      <c r="CI6" s="94">
        <v>80</v>
      </c>
      <c r="CJ6" s="94">
        <v>29</v>
      </c>
      <c r="CK6" s="94">
        <v>101</v>
      </c>
      <c r="CL6" s="94">
        <v>44</v>
      </c>
      <c r="CM6" s="94">
        <v>99</v>
      </c>
      <c r="CN6" s="94">
        <v>82</v>
      </c>
      <c r="CO6" s="94">
        <v>34</v>
      </c>
      <c r="CP6" s="94">
        <v>26</v>
      </c>
      <c r="CQ6" s="94">
        <v>45</v>
      </c>
      <c r="CR6" s="94">
        <v>28</v>
      </c>
      <c r="CS6" s="94">
        <v>55</v>
      </c>
      <c r="CT6" s="94">
        <v>759</v>
      </c>
      <c r="CU6" s="94">
        <v>53</v>
      </c>
      <c r="CV6" s="94">
        <v>77</v>
      </c>
      <c r="CW6" s="94">
        <v>8</v>
      </c>
      <c r="CX6" s="94">
        <v>7</v>
      </c>
      <c r="CY6" s="94">
        <v>8</v>
      </c>
      <c r="CZ6" s="94">
        <v>8</v>
      </c>
      <c r="DA6" s="94">
        <v>7</v>
      </c>
      <c r="DB6" s="94">
        <v>512</v>
      </c>
      <c r="DC6" s="94">
        <v>33</v>
      </c>
      <c r="DD6" s="94">
        <v>140</v>
      </c>
      <c r="DE6" s="94">
        <v>21</v>
      </c>
      <c r="DF6" s="94">
        <v>22</v>
      </c>
      <c r="DG6" s="94">
        <v>16</v>
      </c>
    </row>
    <row r="7" spans="1:111">
      <c r="A7" s="94">
        <v>2014</v>
      </c>
      <c r="B7" s="94">
        <v>7623</v>
      </c>
      <c r="C7" s="94">
        <v>4864</v>
      </c>
      <c r="D7" s="94">
        <v>3210</v>
      </c>
      <c r="E7" s="94">
        <v>861</v>
      </c>
      <c r="F7" s="94">
        <v>2310</v>
      </c>
      <c r="G7" s="94">
        <v>6499</v>
      </c>
      <c r="H7" s="94">
        <v>1046</v>
      </c>
      <c r="I7" s="94">
        <v>211</v>
      </c>
      <c r="J7" s="94">
        <v>388</v>
      </c>
      <c r="K7" s="94">
        <v>538</v>
      </c>
      <c r="L7" s="94">
        <v>824</v>
      </c>
      <c r="M7" s="94">
        <v>1236</v>
      </c>
      <c r="N7" s="94">
        <v>579</v>
      </c>
      <c r="O7" s="94">
        <v>271</v>
      </c>
      <c r="P7" s="94">
        <v>3961</v>
      </c>
      <c r="Q7" s="94">
        <v>2212</v>
      </c>
      <c r="R7" s="94">
        <v>1199</v>
      </c>
      <c r="S7" s="94">
        <v>882</v>
      </c>
      <c r="T7" s="94">
        <v>946</v>
      </c>
      <c r="U7" s="94">
        <v>830</v>
      </c>
      <c r="V7" s="94">
        <v>719</v>
      </c>
      <c r="W7" s="94">
        <v>247</v>
      </c>
      <c r="X7" s="94">
        <v>283</v>
      </c>
      <c r="Y7" s="94">
        <v>620</v>
      </c>
      <c r="Z7" s="94">
        <v>188</v>
      </c>
      <c r="AA7" s="94">
        <v>2164</v>
      </c>
      <c r="AB7" s="94">
        <v>114</v>
      </c>
      <c r="AC7" s="94">
        <v>77</v>
      </c>
      <c r="AD7" s="94">
        <v>144</v>
      </c>
      <c r="AE7" s="94">
        <v>397</v>
      </c>
      <c r="AF7" s="94">
        <v>221</v>
      </c>
      <c r="AG7" s="94">
        <v>293</v>
      </c>
      <c r="AH7" s="94">
        <v>370</v>
      </c>
      <c r="AI7" s="94">
        <v>200</v>
      </c>
      <c r="AJ7" s="94">
        <v>464</v>
      </c>
      <c r="AK7" s="94">
        <v>870</v>
      </c>
      <c r="AL7" s="94">
        <v>230</v>
      </c>
      <c r="AM7" s="94">
        <v>159</v>
      </c>
      <c r="AN7" s="94">
        <v>125</v>
      </c>
      <c r="AO7" s="94">
        <v>198</v>
      </c>
      <c r="AP7" s="94">
        <v>76</v>
      </c>
      <c r="AQ7" s="94">
        <v>527</v>
      </c>
      <c r="AR7" s="94">
        <v>23</v>
      </c>
      <c r="AS7" s="94">
        <v>79</v>
      </c>
      <c r="AT7" s="94">
        <v>91</v>
      </c>
      <c r="AU7" s="94">
        <v>85</v>
      </c>
      <c r="AV7" s="94">
        <v>63</v>
      </c>
      <c r="AW7" s="94">
        <v>171</v>
      </c>
      <c r="AX7" s="94">
        <v>76</v>
      </c>
      <c r="AY7" s="94">
        <v>158</v>
      </c>
      <c r="AZ7" s="94">
        <v>51</v>
      </c>
      <c r="BA7" s="94">
        <v>104</v>
      </c>
      <c r="BB7" s="94">
        <v>2903</v>
      </c>
      <c r="BC7" s="94">
        <v>131</v>
      </c>
      <c r="BD7" s="94">
        <v>96</v>
      </c>
      <c r="BE7" s="94">
        <v>406</v>
      </c>
      <c r="BF7" s="94">
        <v>286</v>
      </c>
      <c r="BG7" s="94">
        <v>20</v>
      </c>
      <c r="BH7" s="94">
        <v>51</v>
      </c>
      <c r="BI7" s="94">
        <v>91</v>
      </c>
      <c r="BJ7" s="94">
        <v>60</v>
      </c>
      <c r="BK7" s="94">
        <v>85</v>
      </c>
      <c r="BL7" s="94">
        <v>56</v>
      </c>
      <c r="BM7" s="94">
        <v>42</v>
      </c>
      <c r="BN7" s="94">
        <v>2094</v>
      </c>
      <c r="BO7" s="94">
        <v>610</v>
      </c>
      <c r="BP7" s="94">
        <v>296</v>
      </c>
      <c r="BQ7" s="94">
        <v>147</v>
      </c>
      <c r="BR7" s="94">
        <v>48</v>
      </c>
      <c r="BS7" s="94">
        <v>115</v>
      </c>
      <c r="BT7" s="94">
        <v>100</v>
      </c>
      <c r="BU7" s="94">
        <v>29</v>
      </c>
      <c r="BV7" s="94">
        <v>84</v>
      </c>
      <c r="BW7" s="94">
        <v>124</v>
      </c>
      <c r="BX7" s="94">
        <v>83</v>
      </c>
      <c r="BY7" s="94">
        <v>44</v>
      </c>
      <c r="BZ7" s="94">
        <v>83</v>
      </c>
      <c r="CA7" s="94">
        <v>3004</v>
      </c>
      <c r="CB7" s="94">
        <v>3674</v>
      </c>
      <c r="CC7" s="94">
        <v>97</v>
      </c>
      <c r="CD7" s="94">
        <v>149</v>
      </c>
      <c r="CE7" s="94">
        <v>50</v>
      </c>
      <c r="CF7" s="94">
        <v>155</v>
      </c>
      <c r="CG7" s="94">
        <v>332</v>
      </c>
      <c r="CH7" s="94">
        <v>37</v>
      </c>
      <c r="CI7" s="94">
        <v>88</v>
      </c>
      <c r="CJ7" s="94">
        <v>41</v>
      </c>
      <c r="CK7" s="94">
        <v>132</v>
      </c>
      <c r="CL7" s="94">
        <v>40</v>
      </c>
      <c r="CM7" s="94">
        <v>87</v>
      </c>
      <c r="CN7" s="94">
        <v>83</v>
      </c>
      <c r="CO7" s="94">
        <v>37</v>
      </c>
      <c r="CP7" s="94">
        <v>47</v>
      </c>
      <c r="CQ7" s="94">
        <v>56</v>
      </c>
      <c r="CR7" s="94">
        <v>23</v>
      </c>
      <c r="CS7" s="94">
        <v>79</v>
      </c>
      <c r="CT7" s="94">
        <v>1093</v>
      </c>
      <c r="CU7" s="94">
        <v>92</v>
      </c>
      <c r="CV7" s="94">
        <v>82</v>
      </c>
      <c r="CW7" s="94">
        <v>8</v>
      </c>
      <c r="CX7" s="94">
        <v>11</v>
      </c>
      <c r="CY7" s="94">
        <v>13</v>
      </c>
      <c r="CZ7" s="94">
        <v>10</v>
      </c>
      <c r="DA7" s="94">
        <v>6</v>
      </c>
      <c r="DB7" s="94">
        <v>833</v>
      </c>
      <c r="DC7" s="94">
        <v>31</v>
      </c>
      <c r="DD7" s="94">
        <v>202</v>
      </c>
      <c r="DE7" s="94">
        <v>46</v>
      </c>
      <c r="DF7" s="94">
        <v>15</v>
      </c>
      <c r="DG7" s="94">
        <v>63</v>
      </c>
    </row>
    <row r="8" spans="1:111">
      <c r="A8" s="94">
        <v>2015</v>
      </c>
      <c r="B8" s="94">
        <v>9744</v>
      </c>
      <c r="C8" s="94">
        <v>6027</v>
      </c>
      <c r="D8" s="94">
        <v>4760</v>
      </c>
      <c r="E8" s="94">
        <v>898</v>
      </c>
      <c r="F8" s="94">
        <v>2748</v>
      </c>
      <c r="G8" s="94">
        <v>7199</v>
      </c>
      <c r="H8" s="94">
        <v>1293</v>
      </c>
      <c r="I8" s="94">
        <v>296</v>
      </c>
      <c r="J8" s="94">
        <v>477</v>
      </c>
      <c r="K8" s="94">
        <v>845</v>
      </c>
      <c r="L8" s="94">
        <v>1107</v>
      </c>
      <c r="M8" s="94">
        <v>1419</v>
      </c>
      <c r="N8" s="94">
        <v>696</v>
      </c>
      <c r="O8" s="94">
        <v>284</v>
      </c>
      <c r="P8" s="94">
        <v>5330</v>
      </c>
      <c r="Q8" s="94">
        <v>3235</v>
      </c>
      <c r="R8" s="94">
        <v>1671</v>
      </c>
      <c r="S8" s="94">
        <v>1425</v>
      </c>
      <c r="T8" s="94">
        <v>1038</v>
      </c>
      <c r="U8" s="94">
        <v>2284</v>
      </c>
      <c r="V8" s="94">
        <v>851</v>
      </c>
      <c r="W8" s="94">
        <v>295</v>
      </c>
      <c r="X8" s="94">
        <v>387</v>
      </c>
      <c r="Y8" s="94">
        <v>1079</v>
      </c>
      <c r="Z8" s="94">
        <v>252</v>
      </c>
      <c r="AA8" s="94">
        <v>3002</v>
      </c>
      <c r="AB8" s="94">
        <v>168</v>
      </c>
      <c r="AC8" s="94">
        <v>81</v>
      </c>
      <c r="AD8" s="94">
        <v>126</v>
      </c>
      <c r="AE8" s="94">
        <v>531</v>
      </c>
      <c r="AF8" s="94">
        <v>358</v>
      </c>
      <c r="AG8" s="94">
        <v>374</v>
      </c>
      <c r="AH8" s="94">
        <v>695</v>
      </c>
      <c r="AI8" s="94">
        <v>403</v>
      </c>
      <c r="AJ8" s="94">
        <v>821</v>
      </c>
      <c r="AK8" s="94">
        <v>1499</v>
      </c>
      <c r="AL8" s="94">
        <v>238</v>
      </c>
      <c r="AM8" s="94">
        <v>146</v>
      </c>
      <c r="AN8" s="94">
        <v>229</v>
      </c>
      <c r="AO8" s="94">
        <v>678</v>
      </c>
      <c r="AP8" s="94">
        <v>90</v>
      </c>
      <c r="AQ8" s="94">
        <v>805</v>
      </c>
      <c r="AR8" s="94">
        <v>135</v>
      </c>
      <c r="AS8" s="94">
        <v>112</v>
      </c>
      <c r="AT8" s="94">
        <v>128</v>
      </c>
      <c r="AU8" s="94">
        <v>183</v>
      </c>
      <c r="AV8" s="94">
        <v>65</v>
      </c>
      <c r="AW8" s="94">
        <v>230</v>
      </c>
      <c r="AX8" s="94">
        <v>98</v>
      </c>
      <c r="AY8" s="94">
        <v>155</v>
      </c>
      <c r="AZ8" s="94">
        <v>142</v>
      </c>
      <c r="BA8" s="94">
        <v>135</v>
      </c>
      <c r="BB8" s="94">
        <v>3500</v>
      </c>
      <c r="BC8" s="94">
        <v>138</v>
      </c>
      <c r="BD8" s="94">
        <v>107</v>
      </c>
      <c r="BE8" s="94">
        <v>590</v>
      </c>
      <c r="BF8" s="94">
        <v>479</v>
      </c>
      <c r="BG8" s="94">
        <v>63</v>
      </c>
      <c r="BH8" s="94">
        <v>128</v>
      </c>
      <c r="BI8" s="94">
        <v>204</v>
      </c>
      <c r="BJ8" s="94">
        <v>147</v>
      </c>
      <c r="BK8" s="94">
        <v>106</v>
      </c>
      <c r="BL8" s="94">
        <v>112</v>
      </c>
      <c r="BM8" s="94">
        <v>66</v>
      </c>
      <c r="BN8" s="94">
        <v>2550</v>
      </c>
      <c r="BO8" s="94">
        <v>625</v>
      </c>
      <c r="BP8" s="94">
        <v>360</v>
      </c>
      <c r="BQ8" s="94">
        <v>241</v>
      </c>
      <c r="BR8" s="94">
        <v>61</v>
      </c>
      <c r="BS8" s="94">
        <v>112</v>
      </c>
      <c r="BT8" s="94">
        <v>133</v>
      </c>
      <c r="BU8" s="94">
        <v>27</v>
      </c>
      <c r="BV8" s="94">
        <v>166</v>
      </c>
      <c r="BW8" s="94">
        <v>181</v>
      </c>
      <c r="BX8" s="94">
        <v>65</v>
      </c>
      <c r="BY8" s="94">
        <v>74</v>
      </c>
      <c r="BZ8" s="94">
        <v>124</v>
      </c>
      <c r="CA8" s="94">
        <v>5474</v>
      </c>
      <c r="CB8" s="94">
        <v>6153</v>
      </c>
      <c r="CC8" s="94">
        <v>104</v>
      </c>
      <c r="CD8" s="94">
        <v>172</v>
      </c>
      <c r="CE8" s="94">
        <v>113</v>
      </c>
      <c r="CF8" s="94">
        <v>255</v>
      </c>
      <c r="CG8" s="94">
        <v>535</v>
      </c>
      <c r="CH8" s="94">
        <v>64</v>
      </c>
      <c r="CI8" s="94">
        <v>107</v>
      </c>
      <c r="CJ8" s="94">
        <v>42</v>
      </c>
      <c r="CK8" s="94">
        <v>155</v>
      </c>
      <c r="CL8" s="94">
        <v>46</v>
      </c>
      <c r="CM8" s="94">
        <v>86</v>
      </c>
      <c r="CN8" s="94">
        <v>153</v>
      </c>
      <c r="CO8" s="94">
        <v>77</v>
      </c>
      <c r="CP8" s="94">
        <v>91</v>
      </c>
      <c r="CQ8" s="94">
        <v>65</v>
      </c>
      <c r="CR8" s="94">
        <v>38</v>
      </c>
      <c r="CS8" s="94">
        <v>125</v>
      </c>
      <c r="CT8" s="94">
        <v>1424</v>
      </c>
      <c r="CU8" s="94">
        <v>80</v>
      </c>
      <c r="CV8" s="94">
        <v>96</v>
      </c>
      <c r="CW8" s="94">
        <v>23</v>
      </c>
      <c r="CX8" s="94">
        <v>16</v>
      </c>
      <c r="CY8" s="94">
        <v>19</v>
      </c>
      <c r="CZ8" s="94">
        <v>21</v>
      </c>
      <c r="DA8" s="94">
        <v>10</v>
      </c>
      <c r="DB8" s="94">
        <v>734</v>
      </c>
      <c r="DC8" s="94">
        <v>61</v>
      </c>
      <c r="DD8" s="94">
        <v>184</v>
      </c>
      <c r="DE8" s="94">
        <v>57</v>
      </c>
      <c r="DF8" s="94">
        <v>49</v>
      </c>
      <c r="DG8" s="94">
        <v>129</v>
      </c>
    </row>
    <row r="9" spans="1:111">
      <c r="A9" s="94">
        <v>2016</v>
      </c>
      <c r="B9" s="94">
        <v>12565</v>
      </c>
      <c r="C9" s="94">
        <v>8313</v>
      </c>
      <c r="D9" s="94">
        <v>6387</v>
      </c>
      <c r="E9" s="94">
        <v>1545</v>
      </c>
      <c r="F9" s="94">
        <v>2942</v>
      </c>
      <c r="G9" s="94">
        <v>8843</v>
      </c>
      <c r="H9" s="94">
        <v>1576</v>
      </c>
      <c r="I9" s="94">
        <v>465</v>
      </c>
      <c r="J9" s="94">
        <v>535</v>
      </c>
      <c r="K9" s="94">
        <v>1305</v>
      </c>
      <c r="L9" s="94">
        <v>1419</v>
      </c>
      <c r="M9" s="94">
        <v>2104</v>
      </c>
      <c r="N9" s="94">
        <v>1104</v>
      </c>
      <c r="O9" s="94">
        <v>313</v>
      </c>
      <c r="P9" s="94">
        <v>7092</v>
      </c>
      <c r="Q9" s="94">
        <v>3848</v>
      </c>
      <c r="R9" s="94">
        <v>2766</v>
      </c>
      <c r="S9" s="94">
        <v>1762</v>
      </c>
      <c r="T9" s="94">
        <v>1435</v>
      </c>
      <c r="U9" s="94">
        <v>2625</v>
      </c>
      <c r="V9" s="94">
        <v>1289</v>
      </c>
      <c r="W9" s="94">
        <v>564</v>
      </c>
      <c r="X9" s="94">
        <v>448</v>
      </c>
      <c r="Y9" s="94">
        <v>1308</v>
      </c>
      <c r="Z9" s="94">
        <v>320</v>
      </c>
      <c r="AA9" s="94">
        <v>5697</v>
      </c>
      <c r="AB9" s="94">
        <v>175</v>
      </c>
      <c r="AC9" s="94">
        <v>131</v>
      </c>
      <c r="AD9" s="94">
        <v>154</v>
      </c>
      <c r="AE9" s="94">
        <v>803</v>
      </c>
      <c r="AF9" s="94">
        <v>630</v>
      </c>
      <c r="AG9" s="94">
        <v>458</v>
      </c>
      <c r="AH9" s="94">
        <v>1130</v>
      </c>
      <c r="AI9" s="94">
        <v>380</v>
      </c>
      <c r="AJ9" s="94">
        <v>1024</v>
      </c>
      <c r="AK9" s="94">
        <v>1940</v>
      </c>
      <c r="AL9" s="94">
        <v>319</v>
      </c>
      <c r="AM9" s="94">
        <v>179</v>
      </c>
      <c r="AN9" s="94">
        <v>276</v>
      </c>
      <c r="AO9" s="94">
        <v>1212</v>
      </c>
      <c r="AP9" s="94">
        <v>113</v>
      </c>
      <c r="AQ9" s="94">
        <v>1421</v>
      </c>
      <c r="AR9" s="94">
        <v>54</v>
      </c>
      <c r="AS9" s="94">
        <v>103</v>
      </c>
      <c r="AT9" s="94">
        <v>230</v>
      </c>
      <c r="AU9" s="94">
        <v>235</v>
      </c>
      <c r="AV9" s="94">
        <v>123</v>
      </c>
      <c r="AW9" s="94">
        <v>426</v>
      </c>
      <c r="AX9" s="94">
        <v>206</v>
      </c>
      <c r="AY9" s="94">
        <v>193</v>
      </c>
      <c r="AZ9" s="94">
        <v>162</v>
      </c>
      <c r="BA9" s="94">
        <v>222</v>
      </c>
      <c r="BB9" s="94">
        <v>5232</v>
      </c>
      <c r="BC9" s="94">
        <v>278</v>
      </c>
      <c r="BD9" s="94">
        <v>166</v>
      </c>
      <c r="BE9" s="94">
        <v>916</v>
      </c>
      <c r="BF9" s="94">
        <v>633</v>
      </c>
      <c r="BG9" s="94">
        <v>112</v>
      </c>
      <c r="BH9" s="94">
        <v>245</v>
      </c>
      <c r="BI9" s="94">
        <v>228</v>
      </c>
      <c r="BJ9" s="94">
        <v>197</v>
      </c>
      <c r="BK9" s="94">
        <v>157</v>
      </c>
      <c r="BL9" s="94">
        <v>115</v>
      </c>
      <c r="BM9" s="94">
        <v>67</v>
      </c>
      <c r="BN9" s="94">
        <v>4126</v>
      </c>
      <c r="BO9" s="94">
        <v>800</v>
      </c>
      <c r="BP9" s="94">
        <v>403</v>
      </c>
      <c r="BQ9" s="94">
        <v>327</v>
      </c>
      <c r="BR9" s="94">
        <v>105</v>
      </c>
      <c r="BS9" s="94">
        <v>199</v>
      </c>
      <c r="BT9" s="94">
        <v>228</v>
      </c>
      <c r="BU9" s="94">
        <v>36</v>
      </c>
      <c r="BV9" s="94">
        <v>183</v>
      </c>
      <c r="BW9" s="94">
        <v>219</v>
      </c>
      <c r="BX9" s="94">
        <v>225</v>
      </c>
      <c r="BY9" s="94">
        <v>110</v>
      </c>
      <c r="BZ9" s="94">
        <v>98</v>
      </c>
      <c r="CA9" s="94">
        <v>4749</v>
      </c>
      <c r="CB9" s="94">
        <v>8331</v>
      </c>
      <c r="CC9" s="94">
        <v>190</v>
      </c>
      <c r="CD9" s="94">
        <v>238</v>
      </c>
      <c r="CE9" s="94">
        <v>194</v>
      </c>
      <c r="CF9" s="94">
        <v>621</v>
      </c>
      <c r="CG9" s="94">
        <v>716</v>
      </c>
      <c r="CH9" s="94">
        <v>72</v>
      </c>
      <c r="CI9" s="94">
        <v>112</v>
      </c>
      <c r="CJ9" s="94">
        <v>80</v>
      </c>
      <c r="CK9" s="94">
        <v>232</v>
      </c>
      <c r="CL9" s="94">
        <v>68</v>
      </c>
      <c r="CM9" s="94">
        <v>120</v>
      </c>
      <c r="CN9" s="94">
        <v>159</v>
      </c>
      <c r="CO9" s="94">
        <v>119</v>
      </c>
      <c r="CP9" s="94">
        <v>65</v>
      </c>
      <c r="CQ9" s="94">
        <v>93</v>
      </c>
      <c r="CR9" s="94">
        <v>57</v>
      </c>
      <c r="CS9" s="94">
        <v>81</v>
      </c>
      <c r="CT9" s="94">
        <v>1977</v>
      </c>
      <c r="CU9" s="94">
        <v>163</v>
      </c>
      <c r="CV9" s="94">
        <v>136</v>
      </c>
      <c r="CW9" s="94">
        <v>20</v>
      </c>
      <c r="CX9" s="94">
        <v>17</v>
      </c>
      <c r="CY9" s="94">
        <v>33</v>
      </c>
      <c r="CZ9" s="94">
        <v>57</v>
      </c>
      <c r="DA9" s="94">
        <v>18</v>
      </c>
      <c r="DB9" s="94">
        <v>965</v>
      </c>
      <c r="DC9" s="94">
        <v>79</v>
      </c>
      <c r="DD9" s="94">
        <v>294</v>
      </c>
      <c r="DE9" s="94">
        <v>91</v>
      </c>
      <c r="DF9" s="94">
        <v>37</v>
      </c>
      <c r="DG9" s="94">
        <v>144</v>
      </c>
    </row>
    <row r="10" spans="1:111">
      <c r="A10" s="94">
        <v>2017</v>
      </c>
      <c r="B10" s="94">
        <v>15845</v>
      </c>
      <c r="C10" s="94">
        <v>10965</v>
      </c>
      <c r="D10" s="94">
        <v>5875</v>
      </c>
      <c r="E10" s="94">
        <v>1602</v>
      </c>
      <c r="F10" s="94">
        <v>3477</v>
      </c>
      <c r="G10" s="94">
        <v>11252</v>
      </c>
      <c r="H10" s="94">
        <v>2468</v>
      </c>
      <c r="I10" s="94">
        <v>608</v>
      </c>
      <c r="J10" s="94">
        <v>946</v>
      </c>
      <c r="K10" s="94">
        <v>2660</v>
      </c>
      <c r="L10" s="94">
        <v>2565</v>
      </c>
      <c r="M10" s="94">
        <v>2814</v>
      </c>
      <c r="N10" s="94">
        <v>2151</v>
      </c>
      <c r="O10" s="94">
        <v>844</v>
      </c>
      <c r="P10" s="94">
        <v>8752</v>
      </c>
      <c r="Q10" s="94">
        <v>4029</v>
      </c>
      <c r="R10" s="94">
        <v>2969</v>
      </c>
      <c r="S10" s="94">
        <v>2694</v>
      </c>
      <c r="T10" s="94">
        <v>2382</v>
      </c>
      <c r="U10" s="94">
        <v>4377</v>
      </c>
      <c r="V10" s="94">
        <v>1897</v>
      </c>
      <c r="W10" s="94">
        <v>758</v>
      </c>
      <c r="X10" s="94">
        <v>445</v>
      </c>
      <c r="Y10" s="94">
        <v>1471</v>
      </c>
      <c r="Z10" s="94">
        <v>575</v>
      </c>
      <c r="AA10" s="94">
        <v>8192</v>
      </c>
      <c r="AB10" s="94">
        <v>275</v>
      </c>
      <c r="AC10" s="94">
        <v>295</v>
      </c>
      <c r="AD10" s="94">
        <v>358</v>
      </c>
      <c r="AE10" s="94">
        <v>646</v>
      </c>
      <c r="AF10" s="94">
        <v>886</v>
      </c>
      <c r="AG10" s="94">
        <v>481</v>
      </c>
      <c r="AH10" s="94">
        <v>924</v>
      </c>
      <c r="AI10" s="94">
        <v>673</v>
      </c>
      <c r="AJ10" s="94">
        <v>1322</v>
      </c>
      <c r="AK10" s="94">
        <v>2314</v>
      </c>
      <c r="AL10" s="94">
        <v>389</v>
      </c>
      <c r="AM10" s="94">
        <v>312</v>
      </c>
      <c r="AN10" s="94">
        <v>267</v>
      </c>
      <c r="AO10" s="94">
        <v>617</v>
      </c>
      <c r="AP10" s="94">
        <v>117</v>
      </c>
      <c r="AQ10" s="94">
        <v>1817</v>
      </c>
      <c r="AR10" s="94">
        <v>103</v>
      </c>
      <c r="AS10" s="94">
        <v>204</v>
      </c>
      <c r="AT10" s="94">
        <v>365</v>
      </c>
      <c r="AU10" s="94">
        <v>145</v>
      </c>
      <c r="AV10" s="94">
        <v>209</v>
      </c>
      <c r="AW10" s="94">
        <v>820</v>
      </c>
      <c r="AX10" s="94">
        <v>282</v>
      </c>
      <c r="AY10" s="94">
        <v>313</v>
      </c>
      <c r="AZ10" s="94">
        <v>394</v>
      </c>
      <c r="BA10" s="94">
        <v>376</v>
      </c>
      <c r="BB10" s="94">
        <v>6942</v>
      </c>
      <c r="BC10" s="94">
        <v>330</v>
      </c>
      <c r="BD10" s="94">
        <v>301</v>
      </c>
      <c r="BE10" s="94">
        <v>1228</v>
      </c>
      <c r="BF10" s="94">
        <v>568</v>
      </c>
      <c r="BG10" s="94">
        <v>115</v>
      </c>
      <c r="BH10" s="94">
        <v>359</v>
      </c>
      <c r="BI10" s="94">
        <v>593</v>
      </c>
      <c r="BJ10" s="94">
        <v>303</v>
      </c>
      <c r="BK10" s="94">
        <v>257</v>
      </c>
      <c r="BL10" s="94">
        <v>231</v>
      </c>
      <c r="BM10" s="94">
        <v>131</v>
      </c>
      <c r="BN10" s="94">
        <v>5426</v>
      </c>
      <c r="BO10" s="94">
        <v>1117</v>
      </c>
      <c r="BP10" s="94">
        <v>562</v>
      </c>
      <c r="BQ10" s="94">
        <v>316</v>
      </c>
      <c r="BR10" s="94">
        <v>149</v>
      </c>
      <c r="BS10" s="94">
        <v>182</v>
      </c>
      <c r="BT10" s="94">
        <v>334</v>
      </c>
      <c r="BU10" s="94">
        <v>59</v>
      </c>
      <c r="BV10" s="94">
        <v>235</v>
      </c>
      <c r="BW10" s="94">
        <v>315</v>
      </c>
      <c r="BX10" s="94">
        <v>147</v>
      </c>
      <c r="BY10" s="94">
        <v>183</v>
      </c>
      <c r="BZ10" s="94">
        <v>170</v>
      </c>
      <c r="CA10" s="94">
        <v>5569</v>
      </c>
      <c r="CB10" s="94">
        <v>12034</v>
      </c>
      <c r="CC10" s="94">
        <v>251</v>
      </c>
      <c r="CD10" s="94">
        <v>255</v>
      </c>
      <c r="CE10" s="94">
        <v>240</v>
      </c>
      <c r="CF10" s="94">
        <v>657</v>
      </c>
      <c r="CG10" s="94">
        <v>1033</v>
      </c>
      <c r="CH10" s="94">
        <v>109</v>
      </c>
      <c r="CI10" s="94">
        <v>147</v>
      </c>
      <c r="CJ10" s="94">
        <v>164</v>
      </c>
      <c r="CK10" s="94">
        <v>276</v>
      </c>
      <c r="CL10" s="94">
        <v>109</v>
      </c>
      <c r="CM10" s="94">
        <v>193</v>
      </c>
      <c r="CN10" s="94">
        <v>227</v>
      </c>
      <c r="CO10" s="94">
        <v>142</v>
      </c>
      <c r="CP10" s="94">
        <v>118</v>
      </c>
      <c r="CQ10" s="94">
        <v>188</v>
      </c>
      <c r="CR10" s="94">
        <v>72</v>
      </c>
      <c r="CS10" s="94">
        <v>116</v>
      </c>
      <c r="CT10" s="94">
        <v>2530</v>
      </c>
      <c r="CU10" s="94">
        <v>263</v>
      </c>
      <c r="CV10" s="94">
        <v>188</v>
      </c>
      <c r="CW10" s="94">
        <v>48</v>
      </c>
      <c r="CX10" s="94">
        <v>18</v>
      </c>
      <c r="CY10" s="94">
        <v>21</v>
      </c>
      <c r="CZ10" s="94">
        <v>37</v>
      </c>
      <c r="DA10" s="94">
        <v>38</v>
      </c>
      <c r="DB10" s="94">
        <v>1531</v>
      </c>
      <c r="DC10" s="94">
        <v>88</v>
      </c>
      <c r="DD10" s="94">
        <v>489</v>
      </c>
      <c r="DE10" s="94">
        <v>132</v>
      </c>
      <c r="DF10" s="94">
        <v>52</v>
      </c>
      <c r="DG10" s="94">
        <v>142</v>
      </c>
    </row>
    <row r="11" spans="1:111">
      <c r="A11" s="94">
        <v>2018</v>
      </c>
      <c r="B11" s="94">
        <v>18029</v>
      </c>
      <c r="C11" s="94">
        <v>13627</v>
      </c>
      <c r="D11" s="94">
        <v>6321</v>
      </c>
      <c r="E11" s="94">
        <v>2589</v>
      </c>
      <c r="F11" s="94">
        <v>4069</v>
      </c>
      <c r="G11" s="94">
        <v>12710</v>
      </c>
      <c r="H11" s="94">
        <v>3080</v>
      </c>
      <c r="I11" s="94">
        <v>676</v>
      </c>
      <c r="J11" s="94">
        <v>1150</v>
      </c>
      <c r="K11" s="94">
        <v>3147</v>
      </c>
      <c r="L11" s="94">
        <v>3272</v>
      </c>
      <c r="M11" s="94">
        <v>2305</v>
      </c>
      <c r="N11" s="94">
        <v>2313</v>
      </c>
      <c r="O11" s="94">
        <v>1115</v>
      </c>
      <c r="P11" s="94">
        <v>10778</v>
      </c>
      <c r="Q11" s="94">
        <v>4744</v>
      </c>
      <c r="R11" s="94">
        <v>3034</v>
      </c>
      <c r="S11" s="94">
        <v>4032</v>
      </c>
      <c r="T11" s="94">
        <v>3024</v>
      </c>
      <c r="U11" s="94">
        <v>3418</v>
      </c>
      <c r="V11" s="94">
        <v>2628</v>
      </c>
      <c r="W11" s="94">
        <v>625</v>
      </c>
      <c r="X11" s="94">
        <v>447</v>
      </c>
      <c r="Y11" s="94">
        <v>1781</v>
      </c>
      <c r="Z11" s="94">
        <v>781</v>
      </c>
      <c r="AA11" s="94">
        <v>8422</v>
      </c>
      <c r="AB11" s="94">
        <v>447</v>
      </c>
      <c r="AC11" s="94">
        <v>427</v>
      </c>
      <c r="AD11" s="94">
        <v>358</v>
      </c>
      <c r="AE11" s="94">
        <v>810</v>
      </c>
      <c r="AF11" s="94">
        <v>1042</v>
      </c>
      <c r="AG11" s="94">
        <v>554</v>
      </c>
      <c r="AH11" s="94">
        <v>1196</v>
      </c>
      <c r="AI11" s="94">
        <v>671</v>
      </c>
      <c r="AJ11" s="94">
        <v>1537</v>
      </c>
      <c r="AK11" s="94">
        <v>3499</v>
      </c>
      <c r="AL11" s="94">
        <v>539</v>
      </c>
      <c r="AM11" s="94">
        <v>433</v>
      </c>
      <c r="AN11" s="94">
        <v>332</v>
      </c>
      <c r="AO11" s="94">
        <v>669</v>
      </c>
      <c r="AP11" s="94">
        <v>173</v>
      </c>
      <c r="AQ11" s="94">
        <v>2057</v>
      </c>
      <c r="AR11" s="94">
        <v>113</v>
      </c>
      <c r="AS11" s="94">
        <v>206</v>
      </c>
      <c r="AT11" s="94">
        <v>354</v>
      </c>
      <c r="AU11" s="94">
        <v>208</v>
      </c>
      <c r="AV11" s="94">
        <v>145</v>
      </c>
      <c r="AW11" s="94">
        <v>976</v>
      </c>
      <c r="AX11" s="94">
        <v>356</v>
      </c>
      <c r="AY11" s="94">
        <v>467</v>
      </c>
      <c r="AZ11" s="94">
        <v>425</v>
      </c>
      <c r="BA11" s="94">
        <v>542</v>
      </c>
      <c r="BB11" s="94">
        <v>7843</v>
      </c>
      <c r="BC11" s="94">
        <v>464</v>
      </c>
      <c r="BD11" s="94">
        <v>276</v>
      </c>
      <c r="BE11" s="94">
        <v>1355</v>
      </c>
      <c r="BF11" s="94">
        <v>697</v>
      </c>
      <c r="BG11" s="94">
        <v>116</v>
      </c>
      <c r="BH11" s="94">
        <v>416</v>
      </c>
      <c r="BI11" s="94">
        <v>526</v>
      </c>
      <c r="BJ11" s="94">
        <v>364</v>
      </c>
      <c r="BK11" s="94">
        <v>322</v>
      </c>
      <c r="BL11" s="94">
        <v>248</v>
      </c>
      <c r="BM11" s="94">
        <v>119</v>
      </c>
      <c r="BN11" s="94">
        <v>5176</v>
      </c>
      <c r="BO11" s="94">
        <v>1023</v>
      </c>
      <c r="BP11" s="94">
        <v>609</v>
      </c>
      <c r="BQ11" s="94">
        <v>464</v>
      </c>
      <c r="BR11" s="94">
        <v>199</v>
      </c>
      <c r="BS11" s="94">
        <v>267</v>
      </c>
      <c r="BT11" s="94">
        <v>349</v>
      </c>
      <c r="BU11" s="94">
        <v>49</v>
      </c>
      <c r="BV11" s="94">
        <v>366</v>
      </c>
      <c r="BW11" s="94">
        <v>396</v>
      </c>
      <c r="BX11" s="94">
        <v>177</v>
      </c>
      <c r="BY11" s="94">
        <v>278</v>
      </c>
      <c r="BZ11" s="94">
        <v>174</v>
      </c>
      <c r="CA11" s="94">
        <v>5932</v>
      </c>
      <c r="CB11" s="94">
        <v>10756</v>
      </c>
      <c r="CC11" s="94">
        <v>277</v>
      </c>
      <c r="CD11" s="94">
        <v>257</v>
      </c>
      <c r="CE11" s="94">
        <v>278</v>
      </c>
      <c r="CF11" s="94">
        <v>569</v>
      </c>
      <c r="CG11" s="94">
        <v>1051</v>
      </c>
      <c r="CH11" s="94">
        <v>105</v>
      </c>
      <c r="CI11" s="94">
        <v>187</v>
      </c>
      <c r="CJ11" s="94">
        <v>196</v>
      </c>
      <c r="CK11" s="94">
        <v>316</v>
      </c>
      <c r="CL11" s="94">
        <v>154</v>
      </c>
      <c r="CM11" s="94">
        <v>221</v>
      </c>
      <c r="CN11" s="94">
        <v>211</v>
      </c>
      <c r="CO11" s="94">
        <v>111</v>
      </c>
      <c r="CP11" s="94">
        <v>79</v>
      </c>
      <c r="CQ11" s="94">
        <v>145</v>
      </c>
      <c r="CR11" s="94">
        <v>88</v>
      </c>
      <c r="CS11" s="94">
        <v>109</v>
      </c>
      <c r="CT11" s="94">
        <v>3334</v>
      </c>
      <c r="CU11" s="94">
        <v>270</v>
      </c>
      <c r="CV11" s="94">
        <v>227</v>
      </c>
      <c r="CW11" s="94">
        <v>43</v>
      </c>
      <c r="CX11" s="94">
        <v>54</v>
      </c>
      <c r="CY11" s="94">
        <v>37</v>
      </c>
      <c r="CZ11" s="94">
        <v>42</v>
      </c>
      <c r="DA11" s="94">
        <v>37</v>
      </c>
      <c r="DB11" s="94">
        <v>2050</v>
      </c>
      <c r="DC11" s="94">
        <v>124</v>
      </c>
      <c r="DD11" s="94">
        <v>527</v>
      </c>
      <c r="DE11" s="94">
        <v>194</v>
      </c>
      <c r="DF11" s="94">
        <v>127</v>
      </c>
      <c r="DG11" s="94">
        <v>180</v>
      </c>
    </row>
    <row r="12" spans="1:111">
      <c r="A12" s="94">
        <v>2019</v>
      </c>
      <c r="B12" s="94">
        <v>16149</v>
      </c>
      <c r="C12" s="94">
        <v>11280</v>
      </c>
      <c r="D12" s="94">
        <v>6087</v>
      </c>
      <c r="E12" s="94">
        <v>2672</v>
      </c>
      <c r="F12" s="94">
        <v>3348</v>
      </c>
      <c r="G12" s="94">
        <v>10890</v>
      </c>
      <c r="H12" s="94">
        <v>2403</v>
      </c>
      <c r="I12" s="94">
        <v>568</v>
      </c>
      <c r="J12" s="94">
        <v>822</v>
      </c>
      <c r="K12" s="94">
        <v>2197</v>
      </c>
      <c r="L12" s="94">
        <v>2985</v>
      </c>
      <c r="M12" s="94">
        <v>1542</v>
      </c>
      <c r="N12" s="94">
        <v>1414</v>
      </c>
      <c r="O12" s="94">
        <v>727</v>
      </c>
      <c r="P12" s="94">
        <v>10226</v>
      </c>
      <c r="Q12" s="94">
        <v>3128</v>
      </c>
      <c r="R12" s="94">
        <v>1472</v>
      </c>
      <c r="S12" s="94">
        <v>2232</v>
      </c>
      <c r="T12" s="94">
        <v>1281</v>
      </c>
      <c r="U12" s="94">
        <v>2058</v>
      </c>
      <c r="V12" s="94">
        <v>1736</v>
      </c>
      <c r="W12" s="94">
        <v>471</v>
      </c>
      <c r="X12" s="94">
        <v>291</v>
      </c>
      <c r="Y12" s="94">
        <v>1199</v>
      </c>
      <c r="Z12" s="94">
        <v>464</v>
      </c>
      <c r="AA12" s="94">
        <v>5517</v>
      </c>
      <c r="AB12" s="94">
        <v>280</v>
      </c>
      <c r="AC12" s="94">
        <v>234</v>
      </c>
      <c r="AD12" s="94">
        <v>341</v>
      </c>
      <c r="AE12" s="94">
        <v>415</v>
      </c>
      <c r="AF12" s="94">
        <v>526</v>
      </c>
      <c r="AG12" s="94">
        <v>336</v>
      </c>
      <c r="AH12" s="94">
        <v>557</v>
      </c>
      <c r="AI12" s="94">
        <v>425</v>
      </c>
      <c r="AJ12" s="94">
        <v>826</v>
      </c>
      <c r="AK12" s="94">
        <v>980</v>
      </c>
      <c r="AL12" s="94">
        <v>299</v>
      </c>
      <c r="AM12" s="94">
        <v>203</v>
      </c>
      <c r="AN12" s="94">
        <v>141</v>
      </c>
      <c r="AO12" s="94">
        <v>447</v>
      </c>
      <c r="AP12" s="94">
        <v>97</v>
      </c>
      <c r="AQ12" s="94">
        <v>1612</v>
      </c>
      <c r="AR12" s="94">
        <v>74</v>
      </c>
      <c r="AS12" s="94">
        <v>175</v>
      </c>
      <c r="AT12" s="94">
        <v>334</v>
      </c>
      <c r="AU12" s="94">
        <v>145</v>
      </c>
      <c r="AV12" s="94">
        <v>103</v>
      </c>
      <c r="AW12" s="94">
        <v>773</v>
      </c>
      <c r="AX12" s="94">
        <v>243</v>
      </c>
      <c r="AY12" s="94">
        <v>319</v>
      </c>
      <c r="AZ12" s="94">
        <v>272</v>
      </c>
      <c r="BA12" s="94">
        <v>367</v>
      </c>
      <c r="BB12" s="94">
        <v>7161</v>
      </c>
      <c r="BC12" s="94">
        <v>342</v>
      </c>
      <c r="BD12" s="94">
        <v>258</v>
      </c>
      <c r="BE12" s="94">
        <v>912</v>
      </c>
      <c r="BF12" s="94">
        <v>538</v>
      </c>
      <c r="BG12" s="94">
        <v>125</v>
      </c>
      <c r="BH12" s="94">
        <v>260</v>
      </c>
      <c r="BI12" s="94">
        <v>274</v>
      </c>
      <c r="BJ12" s="94">
        <v>311</v>
      </c>
      <c r="BK12" s="94">
        <v>386</v>
      </c>
      <c r="BL12" s="94">
        <v>192</v>
      </c>
      <c r="BM12" s="94">
        <v>127</v>
      </c>
      <c r="BN12" s="94">
        <v>4156</v>
      </c>
      <c r="BO12" s="94">
        <v>960</v>
      </c>
      <c r="BP12" s="94">
        <v>544</v>
      </c>
      <c r="BQ12" s="94">
        <v>379</v>
      </c>
      <c r="BR12" s="94">
        <v>148</v>
      </c>
      <c r="BS12" s="94">
        <v>261</v>
      </c>
      <c r="BT12" s="94">
        <v>322</v>
      </c>
      <c r="BU12" s="94">
        <v>52</v>
      </c>
      <c r="BV12" s="94">
        <v>332</v>
      </c>
      <c r="BW12" s="94">
        <v>241</v>
      </c>
      <c r="BX12" s="94">
        <v>164</v>
      </c>
      <c r="BY12" s="94">
        <v>225</v>
      </c>
      <c r="BZ12" s="94">
        <v>145</v>
      </c>
      <c r="CA12" s="94">
        <v>4811</v>
      </c>
      <c r="CB12" s="94">
        <v>6869</v>
      </c>
      <c r="CC12" s="94">
        <v>172</v>
      </c>
      <c r="CD12" s="94">
        <v>187</v>
      </c>
      <c r="CE12" s="94">
        <v>145</v>
      </c>
      <c r="CF12" s="94">
        <v>368</v>
      </c>
      <c r="CG12" s="94">
        <v>642</v>
      </c>
      <c r="CH12" s="94">
        <v>61</v>
      </c>
      <c r="CI12" s="94">
        <v>126</v>
      </c>
      <c r="CJ12" s="94">
        <v>115</v>
      </c>
      <c r="CK12" s="94">
        <v>257</v>
      </c>
      <c r="CL12" s="94">
        <v>109</v>
      </c>
      <c r="CM12" s="94">
        <v>255</v>
      </c>
      <c r="CN12" s="94">
        <v>222</v>
      </c>
      <c r="CO12" s="94">
        <v>79</v>
      </c>
      <c r="CP12" s="94">
        <v>123</v>
      </c>
      <c r="CQ12" s="94">
        <v>55</v>
      </c>
      <c r="CR12" s="94">
        <v>32</v>
      </c>
      <c r="CS12" s="94">
        <v>97</v>
      </c>
      <c r="CT12" s="94">
        <v>2328</v>
      </c>
      <c r="CU12" s="94">
        <v>167</v>
      </c>
      <c r="CV12" s="94">
        <v>170</v>
      </c>
      <c r="CW12" s="94">
        <v>55</v>
      </c>
      <c r="CX12" s="94">
        <v>35</v>
      </c>
      <c r="CY12" s="94">
        <v>39</v>
      </c>
      <c r="CZ12" s="94">
        <v>17</v>
      </c>
      <c r="DA12" s="94">
        <v>62</v>
      </c>
      <c r="DB12" s="94">
        <v>1581</v>
      </c>
      <c r="DC12" s="94">
        <v>114</v>
      </c>
      <c r="DD12" s="94">
        <v>230</v>
      </c>
      <c r="DE12" s="94">
        <v>71</v>
      </c>
      <c r="DF12" s="94">
        <v>112</v>
      </c>
      <c r="DG12" s="94">
        <v>102</v>
      </c>
    </row>
    <row r="13" spans="1:111">
      <c r="A13" s="94">
        <v>2020</v>
      </c>
      <c r="B13" s="94">
        <v>18410</v>
      </c>
      <c r="C13" s="94">
        <v>12395</v>
      </c>
      <c r="D13" s="94">
        <v>7158</v>
      </c>
      <c r="E13" s="94">
        <v>2485</v>
      </c>
      <c r="F13" s="94">
        <v>4133</v>
      </c>
      <c r="G13" s="94">
        <v>14565</v>
      </c>
      <c r="H13" s="94">
        <v>2510</v>
      </c>
      <c r="I13" s="94">
        <v>870</v>
      </c>
      <c r="J13" s="94">
        <v>954</v>
      </c>
      <c r="K13" s="94">
        <v>2561</v>
      </c>
      <c r="L13" s="94">
        <v>2923</v>
      </c>
      <c r="M13" s="94">
        <v>1618</v>
      </c>
      <c r="N13" s="94">
        <v>1674</v>
      </c>
      <c r="O13" s="94">
        <v>1129</v>
      </c>
      <c r="P13" s="94">
        <v>12375</v>
      </c>
      <c r="Q13" s="94">
        <v>3445</v>
      </c>
      <c r="R13" s="94">
        <v>2149</v>
      </c>
      <c r="S13" s="94">
        <v>2547</v>
      </c>
      <c r="T13" s="94">
        <v>1593</v>
      </c>
      <c r="U13" s="94">
        <v>2773</v>
      </c>
      <c r="V13" s="94">
        <v>2124</v>
      </c>
      <c r="W13" s="94">
        <v>687</v>
      </c>
      <c r="X13" s="94">
        <v>269</v>
      </c>
      <c r="Y13" s="94">
        <v>1446</v>
      </c>
      <c r="Z13" s="94">
        <v>618</v>
      </c>
      <c r="AA13" s="94">
        <v>6046</v>
      </c>
      <c r="AB13" s="94">
        <v>496</v>
      </c>
      <c r="AC13" s="94">
        <v>240</v>
      </c>
      <c r="AD13" s="94">
        <v>467</v>
      </c>
      <c r="AE13" s="94">
        <v>540</v>
      </c>
      <c r="AF13" s="94">
        <v>732</v>
      </c>
      <c r="AG13" s="94">
        <v>413</v>
      </c>
      <c r="AH13" s="94">
        <v>853</v>
      </c>
      <c r="AI13" s="94">
        <v>484</v>
      </c>
      <c r="AJ13" s="94">
        <v>1103</v>
      </c>
      <c r="AK13" s="94">
        <v>1363</v>
      </c>
      <c r="AL13" s="94">
        <v>434</v>
      </c>
      <c r="AM13" s="94">
        <v>274</v>
      </c>
      <c r="AN13" s="94">
        <v>199</v>
      </c>
      <c r="AO13" s="94">
        <v>614</v>
      </c>
      <c r="AP13" s="94">
        <v>124</v>
      </c>
      <c r="AQ13" s="94">
        <v>1928</v>
      </c>
      <c r="AR13" s="94">
        <v>76</v>
      </c>
      <c r="AS13" s="94">
        <v>202</v>
      </c>
      <c r="AT13" s="94">
        <v>464</v>
      </c>
      <c r="AU13" s="94">
        <v>204</v>
      </c>
      <c r="AV13" s="94">
        <v>160</v>
      </c>
      <c r="AW13" s="94">
        <v>760</v>
      </c>
      <c r="AX13" s="94">
        <v>539</v>
      </c>
      <c r="AY13" s="94">
        <v>483</v>
      </c>
      <c r="AZ13" s="94">
        <v>284</v>
      </c>
      <c r="BA13" s="94">
        <v>424</v>
      </c>
      <c r="BB13" s="94">
        <v>8100</v>
      </c>
      <c r="BC13" s="94">
        <v>342</v>
      </c>
      <c r="BD13" s="94">
        <v>221</v>
      </c>
      <c r="BE13" s="94">
        <v>723</v>
      </c>
      <c r="BF13" s="94">
        <v>605</v>
      </c>
      <c r="BG13" s="94">
        <v>108</v>
      </c>
      <c r="BH13" s="94">
        <v>461</v>
      </c>
      <c r="BI13" s="94">
        <v>314</v>
      </c>
      <c r="BJ13" s="94">
        <v>304</v>
      </c>
      <c r="BK13" s="94">
        <v>365</v>
      </c>
      <c r="BL13" s="94">
        <v>238</v>
      </c>
      <c r="BM13" s="94">
        <v>136</v>
      </c>
      <c r="BN13" s="94">
        <v>4533</v>
      </c>
      <c r="BO13" s="94">
        <v>862</v>
      </c>
      <c r="BP13" s="94">
        <v>635</v>
      </c>
      <c r="BQ13" s="94">
        <v>539</v>
      </c>
      <c r="BR13" s="94">
        <v>256</v>
      </c>
      <c r="BS13" s="94">
        <v>416</v>
      </c>
      <c r="BT13" s="94">
        <v>608</v>
      </c>
      <c r="BU13" s="94">
        <v>20</v>
      </c>
      <c r="BV13" s="94">
        <v>304</v>
      </c>
      <c r="BW13" s="94">
        <v>242</v>
      </c>
      <c r="BX13" s="94">
        <v>248</v>
      </c>
      <c r="BY13" s="94">
        <v>261</v>
      </c>
      <c r="BZ13" s="94">
        <v>207</v>
      </c>
      <c r="CA13" s="94">
        <v>5767</v>
      </c>
      <c r="CB13" s="94">
        <v>8231</v>
      </c>
      <c r="CC13" s="94">
        <v>229</v>
      </c>
      <c r="CD13" s="94">
        <v>157</v>
      </c>
      <c r="CE13" s="94">
        <v>203</v>
      </c>
      <c r="CF13" s="94">
        <v>425</v>
      </c>
      <c r="CG13" s="94">
        <v>733</v>
      </c>
      <c r="CH13" s="94">
        <v>111</v>
      </c>
      <c r="CI13" s="94">
        <v>119</v>
      </c>
      <c r="CJ13" s="94">
        <v>158</v>
      </c>
      <c r="CK13" s="94">
        <v>274</v>
      </c>
      <c r="CL13" s="94">
        <v>172</v>
      </c>
      <c r="CM13" s="94">
        <v>298</v>
      </c>
      <c r="CN13" s="94">
        <v>383</v>
      </c>
      <c r="CO13" s="94">
        <v>117</v>
      </c>
      <c r="CP13" s="94">
        <v>130</v>
      </c>
      <c r="CQ13" s="94">
        <v>122</v>
      </c>
      <c r="CR13" s="94">
        <v>46</v>
      </c>
      <c r="CS13" s="94">
        <v>83</v>
      </c>
      <c r="CT13" s="94">
        <v>2859</v>
      </c>
      <c r="CU13" s="94">
        <v>221</v>
      </c>
      <c r="CV13" s="94">
        <v>226</v>
      </c>
      <c r="CW13" s="94">
        <v>49</v>
      </c>
      <c r="CX13" s="94">
        <v>65</v>
      </c>
      <c r="CY13" s="94">
        <v>47</v>
      </c>
      <c r="CZ13" s="94">
        <v>40</v>
      </c>
      <c r="DA13" s="94">
        <v>51</v>
      </c>
      <c r="DB13" s="94">
        <v>1774</v>
      </c>
      <c r="DC13" s="94">
        <v>136</v>
      </c>
      <c r="DD13" s="94">
        <v>308</v>
      </c>
      <c r="DE13" s="94">
        <v>59</v>
      </c>
      <c r="DF13" s="94">
        <v>161</v>
      </c>
      <c r="DG13" s="94">
        <v>134</v>
      </c>
    </row>
    <row r="14" spans="1:111">
      <c r="A14" s="94">
        <v>2021</v>
      </c>
      <c r="B14" s="94">
        <v>9469</v>
      </c>
      <c r="C14" s="94">
        <v>6268</v>
      </c>
      <c r="D14" s="94">
        <v>2742</v>
      </c>
      <c r="E14" s="94">
        <v>1097</v>
      </c>
      <c r="F14" s="94">
        <v>1816</v>
      </c>
      <c r="G14" s="94">
        <v>5064</v>
      </c>
      <c r="H14" s="94">
        <v>1417</v>
      </c>
      <c r="I14" s="94">
        <v>309</v>
      </c>
      <c r="J14" s="94">
        <v>450</v>
      </c>
      <c r="K14" s="94">
        <v>902</v>
      </c>
      <c r="L14" s="94">
        <v>1042</v>
      </c>
      <c r="M14" s="94">
        <v>680</v>
      </c>
      <c r="N14" s="94">
        <v>623</v>
      </c>
      <c r="O14" s="94">
        <v>440</v>
      </c>
      <c r="P14" s="94">
        <v>6454</v>
      </c>
      <c r="Q14" s="94">
        <v>1608</v>
      </c>
      <c r="R14" s="94">
        <v>897</v>
      </c>
      <c r="S14" s="94">
        <v>1048</v>
      </c>
      <c r="T14" s="94">
        <v>601</v>
      </c>
      <c r="U14" s="94">
        <v>1143</v>
      </c>
      <c r="V14" s="94">
        <v>869</v>
      </c>
      <c r="W14" s="94">
        <v>259</v>
      </c>
      <c r="X14" s="94">
        <v>128</v>
      </c>
      <c r="Y14" s="94">
        <v>628</v>
      </c>
      <c r="Z14" s="94">
        <v>276</v>
      </c>
      <c r="AA14" s="94">
        <v>3388</v>
      </c>
      <c r="AB14" s="94">
        <v>237</v>
      </c>
      <c r="AC14" s="94">
        <v>145</v>
      </c>
      <c r="AD14" s="94">
        <v>190</v>
      </c>
      <c r="AE14" s="94">
        <v>247</v>
      </c>
      <c r="AF14" s="94">
        <v>278</v>
      </c>
      <c r="AG14" s="94">
        <v>263</v>
      </c>
      <c r="AH14" s="94">
        <v>446</v>
      </c>
      <c r="AI14" s="94">
        <v>226</v>
      </c>
      <c r="AJ14" s="94">
        <v>443</v>
      </c>
      <c r="AK14" s="94">
        <v>623</v>
      </c>
      <c r="AL14" s="94">
        <v>223</v>
      </c>
      <c r="AM14" s="94">
        <v>100</v>
      </c>
      <c r="AN14" s="94">
        <v>54</v>
      </c>
      <c r="AO14" s="94">
        <v>221</v>
      </c>
      <c r="AP14" s="94">
        <v>67</v>
      </c>
      <c r="AQ14" s="94">
        <v>1089</v>
      </c>
      <c r="AR14" s="94">
        <v>27</v>
      </c>
      <c r="AS14" s="94">
        <v>85</v>
      </c>
      <c r="AT14" s="94">
        <v>179</v>
      </c>
      <c r="AU14" s="94">
        <v>70</v>
      </c>
      <c r="AV14" s="94">
        <v>37</v>
      </c>
      <c r="AW14" s="94">
        <v>350</v>
      </c>
      <c r="AX14" s="94">
        <v>170</v>
      </c>
      <c r="AY14" s="94">
        <v>159</v>
      </c>
      <c r="AZ14" s="94">
        <v>122</v>
      </c>
      <c r="BA14" s="94">
        <v>193</v>
      </c>
      <c r="BB14" s="94">
        <v>4398</v>
      </c>
      <c r="BC14" s="94">
        <v>160</v>
      </c>
      <c r="BD14" s="94">
        <v>70</v>
      </c>
      <c r="BE14" s="94">
        <v>448</v>
      </c>
      <c r="BF14" s="94">
        <v>279</v>
      </c>
      <c r="BG14" s="94">
        <v>46</v>
      </c>
      <c r="BH14" s="94">
        <v>177</v>
      </c>
      <c r="BI14" s="94">
        <v>117</v>
      </c>
      <c r="BJ14" s="94">
        <v>178</v>
      </c>
      <c r="BK14" s="94">
        <v>138</v>
      </c>
      <c r="BL14" s="94">
        <v>110</v>
      </c>
      <c r="BM14" s="94">
        <v>76</v>
      </c>
      <c r="BN14" s="94">
        <v>2444</v>
      </c>
      <c r="BO14" s="94">
        <v>418</v>
      </c>
      <c r="BP14" s="94">
        <v>249</v>
      </c>
      <c r="BQ14" s="94">
        <v>159</v>
      </c>
      <c r="BR14" s="94">
        <v>76</v>
      </c>
      <c r="BS14" s="94">
        <v>107</v>
      </c>
      <c r="BT14" s="94">
        <v>108</v>
      </c>
      <c r="BU14" s="94">
        <v>11</v>
      </c>
      <c r="BV14" s="94">
        <v>87</v>
      </c>
      <c r="BW14" s="94">
        <v>83</v>
      </c>
      <c r="BX14" s="94">
        <v>48</v>
      </c>
      <c r="BY14" s="94">
        <v>113</v>
      </c>
      <c r="BZ14" s="94">
        <v>53</v>
      </c>
      <c r="CA14" s="94">
        <v>2939</v>
      </c>
      <c r="CB14" s="94">
        <v>3814</v>
      </c>
      <c r="CC14" s="94">
        <v>83</v>
      </c>
      <c r="CD14" s="94">
        <v>68</v>
      </c>
      <c r="CE14" s="94">
        <v>88</v>
      </c>
      <c r="CF14" s="94">
        <v>180</v>
      </c>
      <c r="CG14" s="94">
        <v>337</v>
      </c>
      <c r="CH14" s="94">
        <v>44</v>
      </c>
      <c r="CI14" s="94">
        <v>65</v>
      </c>
      <c r="CJ14" s="94">
        <v>80</v>
      </c>
      <c r="CK14" s="94">
        <v>78</v>
      </c>
      <c r="CL14" s="94">
        <v>63</v>
      </c>
      <c r="CM14" s="94">
        <v>109</v>
      </c>
      <c r="CN14" s="94">
        <v>107</v>
      </c>
      <c r="CO14" s="94">
        <v>37</v>
      </c>
      <c r="CP14" s="94">
        <v>68</v>
      </c>
      <c r="CQ14" s="94">
        <v>46</v>
      </c>
      <c r="CR14" s="94">
        <v>15</v>
      </c>
      <c r="CS14" s="94">
        <v>33</v>
      </c>
      <c r="CT14" s="94">
        <v>1375</v>
      </c>
      <c r="CU14" s="94">
        <v>82</v>
      </c>
      <c r="CV14" s="94">
        <v>97</v>
      </c>
      <c r="CW14" s="94">
        <v>28</v>
      </c>
      <c r="CX14" s="94">
        <v>29</v>
      </c>
      <c r="CY14" s="94">
        <v>15</v>
      </c>
      <c r="CZ14" s="94">
        <v>19</v>
      </c>
      <c r="DA14" s="94">
        <v>24</v>
      </c>
      <c r="DB14" s="94">
        <v>801</v>
      </c>
      <c r="DC14" s="94">
        <v>35</v>
      </c>
      <c r="DD14" s="94">
        <v>126</v>
      </c>
      <c r="DE14" s="94">
        <v>25</v>
      </c>
      <c r="DF14" s="94">
        <v>42</v>
      </c>
      <c r="DG14" s="94">
        <v>55</v>
      </c>
    </row>
  </sheetData>
  <mergeCells count="9">
    <mergeCell ref="DB1:DG1"/>
    <mergeCell ref="CT1:DA1"/>
    <mergeCell ref="P1:Z1"/>
    <mergeCell ref="C1:O1"/>
    <mergeCell ref="AA1:AP1"/>
    <mergeCell ref="AQ1:BA1"/>
    <mergeCell ref="BB1:BM1"/>
    <mergeCell ref="BN1:BZ1"/>
    <mergeCell ref="CB1:CS1"/>
  </mergeCells>
  <phoneticPr fontId="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4"/>
  <sheetViews>
    <sheetView workbookViewId="0">
      <selection activeCell="C1" sqref="C1:O1"/>
    </sheetView>
  </sheetViews>
  <sheetFormatPr defaultColWidth="8.77734375" defaultRowHeight="14.4"/>
  <cols>
    <col min="1" max="16384" width="8.77734375" style="114"/>
  </cols>
  <sheetData>
    <row r="1" spans="1:111">
      <c r="A1" s="95" t="s">
        <v>235</v>
      </c>
      <c r="B1" s="95"/>
      <c r="C1" s="241" t="s">
        <v>1</v>
      </c>
      <c r="D1" s="241"/>
      <c r="E1" s="241"/>
      <c r="F1" s="241"/>
      <c r="G1" s="241"/>
      <c r="H1" s="241"/>
      <c r="I1" s="241"/>
      <c r="J1" s="241"/>
      <c r="K1" s="241"/>
      <c r="L1" s="241"/>
      <c r="M1" s="241"/>
      <c r="N1" s="241"/>
      <c r="O1" s="241"/>
      <c r="P1" s="241" t="s">
        <v>222</v>
      </c>
      <c r="Q1" s="241"/>
      <c r="R1" s="241"/>
      <c r="S1" s="241"/>
      <c r="T1" s="241"/>
      <c r="U1" s="241"/>
      <c r="V1" s="241"/>
      <c r="W1" s="241"/>
      <c r="X1" s="241"/>
      <c r="Y1" s="241"/>
      <c r="Z1" s="241"/>
      <c r="AA1" s="241" t="s">
        <v>3</v>
      </c>
      <c r="AB1" s="241"/>
      <c r="AC1" s="241"/>
      <c r="AD1" s="241"/>
      <c r="AE1" s="241"/>
      <c r="AF1" s="241"/>
      <c r="AG1" s="241"/>
      <c r="AH1" s="241"/>
      <c r="AI1" s="241"/>
      <c r="AJ1" s="241"/>
      <c r="AK1" s="241"/>
      <c r="AL1" s="241"/>
      <c r="AM1" s="241"/>
      <c r="AN1" s="241"/>
      <c r="AO1" s="241"/>
      <c r="AP1" s="241"/>
      <c r="AQ1" s="241" t="s">
        <v>132</v>
      </c>
      <c r="AR1" s="241"/>
      <c r="AS1" s="241"/>
      <c r="AT1" s="241"/>
      <c r="AU1" s="241"/>
      <c r="AV1" s="241"/>
      <c r="AW1" s="241"/>
      <c r="AX1" s="241"/>
      <c r="AY1" s="241"/>
      <c r="AZ1" s="241"/>
      <c r="BA1" s="241"/>
      <c r="BB1" s="241" t="s">
        <v>5</v>
      </c>
      <c r="BC1" s="241"/>
      <c r="BD1" s="241"/>
      <c r="BE1" s="241"/>
      <c r="BF1" s="241"/>
      <c r="BG1" s="241"/>
      <c r="BH1" s="241"/>
      <c r="BI1" s="241"/>
      <c r="BJ1" s="241"/>
      <c r="BK1" s="241"/>
      <c r="BL1" s="241"/>
      <c r="BM1" s="241"/>
      <c r="BN1" s="241" t="s">
        <v>6</v>
      </c>
      <c r="BO1" s="241"/>
      <c r="BP1" s="241"/>
      <c r="BQ1" s="241"/>
      <c r="BR1" s="241"/>
      <c r="BS1" s="241"/>
      <c r="BT1" s="241"/>
      <c r="BU1" s="241"/>
      <c r="BV1" s="241"/>
      <c r="BW1" s="241"/>
      <c r="BX1" s="241"/>
      <c r="BY1" s="241"/>
      <c r="BZ1" s="241"/>
      <c r="CA1" s="95"/>
      <c r="CB1" s="241" t="s">
        <v>7</v>
      </c>
      <c r="CC1" s="241"/>
      <c r="CD1" s="241"/>
      <c r="CE1" s="241"/>
      <c r="CF1" s="241"/>
      <c r="CG1" s="241"/>
      <c r="CH1" s="241"/>
      <c r="CI1" s="241"/>
      <c r="CJ1" s="241"/>
      <c r="CK1" s="241"/>
      <c r="CL1" s="241"/>
      <c r="CM1" s="241"/>
      <c r="CN1" s="241"/>
      <c r="CO1" s="241"/>
      <c r="CP1" s="241"/>
      <c r="CQ1" s="241"/>
      <c r="CR1" s="241"/>
      <c r="CS1" s="241"/>
      <c r="CT1" s="241" t="s">
        <v>8</v>
      </c>
      <c r="CU1" s="241"/>
      <c r="CV1" s="241"/>
      <c r="CW1" s="241"/>
      <c r="CX1" s="241"/>
      <c r="CY1" s="241"/>
      <c r="CZ1" s="241"/>
      <c r="DA1" s="241"/>
      <c r="DB1" s="241" t="s">
        <v>9</v>
      </c>
      <c r="DC1" s="241"/>
      <c r="DD1" s="241"/>
      <c r="DE1" s="241"/>
      <c r="DF1" s="241"/>
      <c r="DG1" s="241"/>
    </row>
    <row r="2" spans="1:111" ht="43.2">
      <c r="A2" s="95" t="s">
        <v>236</v>
      </c>
      <c r="B2" s="95" t="s">
        <v>11</v>
      </c>
      <c r="C2" s="95" t="s">
        <v>12</v>
      </c>
      <c r="D2" s="95" t="s">
        <v>13</v>
      </c>
      <c r="E2" s="95" t="s">
        <v>14</v>
      </c>
      <c r="F2" s="95" t="s">
        <v>15</v>
      </c>
      <c r="G2" s="95" t="s">
        <v>16</v>
      </c>
      <c r="H2" s="95" t="s">
        <v>17</v>
      </c>
      <c r="I2" s="95" t="s">
        <v>18</v>
      </c>
      <c r="J2" s="95" t="s">
        <v>19</v>
      </c>
      <c r="K2" s="95" t="s">
        <v>20</v>
      </c>
      <c r="L2" s="95" t="s">
        <v>21</v>
      </c>
      <c r="M2" s="95" t="s">
        <v>22</v>
      </c>
      <c r="N2" s="95" t="s">
        <v>23</v>
      </c>
      <c r="O2" s="95" t="s">
        <v>24</v>
      </c>
      <c r="P2" s="95" t="s">
        <v>25</v>
      </c>
      <c r="Q2" s="95" t="s">
        <v>26</v>
      </c>
      <c r="R2" s="95" t="s">
        <v>27</v>
      </c>
      <c r="S2" s="95" t="s">
        <v>28</v>
      </c>
      <c r="T2" s="95" t="s">
        <v>29</v>
      </c>
      <c r="U2" s="95" t="s">
        <v>30</v>
      </c>
      <c r="V2" s="95" t="s">
        <v>31</v>
      </c>
      <c r="W2" s="95" t="s">
        <v>32</v>
      </c>
      <c r="X2" s="95" t="s">
        <v>33</v>
      </c>
      <c r="Y2" s="95" t="s">
        <v>34</v>
      </c>
      <c r="Z2" s="95" t="s">
        <v>35</v>
      </c>
      <c r="AA2" s="95" t="s">
        <v>36</v>
      </c>
      <c r="AB2" s="95" t="s">
        <v>133</v>
      </c>
      <c r="AC2" s="95" t="s">
        <v>49</v>
      </c>
      <c r="AD2" s="95" t="s">
        <v>47</v>
      </c>
      <c r="AE2" s="95" t="s">
        <v>38</v>
      </c>
      <c r="AF2" s="95" t="s">
        <v>46</v>
      </c>
      <c r="AG2" s="95" t="s">
        <v>39</v>
      </c>
      <c r="AH2" s="95" t="s">
        <v>45</v>
      </c>
      <c r="AI2" s="95" t="s">
        <v>48</v>
      </c>
      <c r="AJ2" s="95" t="s">
        <v>40</v>
      </c>
      <c r="AK2" s="95" t="s">
        <v>37</v>
      </c>
      <c r="AL2" s="95" t="s">
        <v>51</v>
      </c>
      <c r="AM2" s="95" t="s">
        <v>42</v>
      </c>
      <c r="AN2" s="95" t="s">
        <v>50</v>
      </c>
      <c r="AO2" s="95" t="s">
        <v>43</v>
      </c>
      <c r="AP2" s="95" t="s">
        <v>44</v>
      </c>
      <c r="AQ2" s="95" t="s">
        <v>52</v>
      </c>
      <c r="AR2" s="95" t="s">
        <v>53</v>
      </c>
      <c r="AS2" s="95" t="s">
        <v>54</v>
      </c>
      <c r="AT2" s="95" t="s">
        <v>55</v>
      </c>
      <c r="AU2" s="95" t="s">
        <v>56</v>
      </c>
      <c r="AV2" s="95" t="s">
        <v>57</v>
      </c>
      <c r="AW2" s="95" t="s">
        <v>58</v>
      </c>
      <c r="AX2" s="95" t="s">
        <v>59</v>
      </c>
      <c r="AY2" s="95" t="s">
        <v>60</v>
      </c>
      <c r="AZ2" s="95" t="s">
        <v>61</v>
      </c>
      <c r="BA2" s="95" t="s">
        <v>62</v>
      </c>
      <c r="BB2" s="95" t="s">
        <v>63</v>
      </c>
      <c r="BC2" s="95" t="s">
        <v>64</v>
      </c>
      <c r="BD2" s="95" t="s">
        <v>65</v>
      </c>
      <c r="BE2" s="95" t="s">
        <v>66</v>
      </c>
      <c r="BF2" s="95" t="s">
        <v>67</v>
      </c>
      <c r="BG2" s="95" t="s">
        <v>134</v>
      </c>
      <c r="BH2" s="95" t="s">
        <v>69</v>
      </c>
      <c r="BI2" s="95" t="s">
        <v>135</v>
      </c>
      <c r="BJ2" s="95" t="s">
        <v>71</v>
      </c>
      <c r="BK2" s="95" t="s">
        <v>72</v>
      </c>
      <c r="BL2" s="95" t="s">
        <v>73</v>
      </c>
      <c r="BM2" s="95" t="s">
        <v>74</v>
      </c>
      <c r="BN2" s="95" t="s">
        <v>75</v>
      </c>
      <c r="BO2" s="95" t="s">
        <v>76</v>
      </c>
      <c r="BP2" s="95" t="s">
        <v>77</v>
      </c>
      <c r="BQ2" s="95" t="s">
        <v>78</v>
      </c>
      <c r="BR2" s="95" t="s">
        <v>79</v>
      </c>
      <c r="BS2" s="95" t="s">
        <v>80</v>
      </c>
      <c r="BT2" s="95" t="s">
        <v>81</v>
      </c>
      <c r="BU2" s="95" t="s">
        <v>82</v>
      </c>
      <c r="BV2" s="95" t="s">
        <v>83</v>
      </c>
      <c r="BW2" s="95" t="s">
        <v>84</v>
      </c>
      <c r="BX2" s="95" t="s">
        <v>85</v>
      </c>
      <c r="BY2" s="95" t="s">
        <v>86</v>
      </c>
      <c r="BZ2" s="95" t="s">
        <v>87</v>
      </c>
      <c r="CA2" s="95" t="s">
        <v>88</v>
      </c>
      <c r="CB2" s="95" t="s">
        <v>89</v>
      </c>
      <c r="CC2" s="95" t="s">
        <v>90</v>
      </c>
      <c r="CD2" s="95" t="s">
        <v>91</v>
      </c>
      <c r="CE2" s="95" t="s">
        <v>92</v>
      </c>
      <c r="CF2" s="95" t="s">
        <v>93</v>
      </c>
      <c r="CG2" s="95" t="s">
        <v>94</v>
      </c>
      <c r="CH2" s="95" t="s">
        <v>95</v>
      </c>
      <c r="CI2" s="95" t="s">
        <v>96</v>
      </c>
      <c r="CJ2" s="95" t="s">
        <v>97</v>
      </c>
      <c r="CK2" s="95" t="s">
        <v>98</v>
      </c>
      <c r="CL2" s="95" t="s">
        <v>99</v>
      </c>
      <c r="CM2" s="95" t="s">
        <v>100</v>
      </c>
      <c r="CN2" s="95" t="s">
        <v>101</v>
      </c>
      <c r="CO2" s="95" t="s">
        <v>102</v>
      </c>
      <c r="CP2" s="95" t="s">
        <v>103</v>
      </c>
      <c r="CQ2" s="95" t="s">
        <v>104</v>
      </c>
      <c r="CR2" s="95" t="s">
        <v>105</v>
      </c>
      <c r="CS2" s="95" t="s">
        <v>106</v>
      </c>
      <c r="CT2" s="95" t="s">
        <v>107</v>
      </c>
      <c r="CU2" s="95" t="s">
        <v>136</v>
      </c>
      <c r="CV2" s="95" t="s">
        <v>137</v>
      </c>
      <c r="CW2" s="95" t="s">
        <v>110</v>
      </c>
      <c r="CX2" s="95" t="s">
        <v>111</v>
      </c>
      <c r="CY2" s="95" t="s">
        <v>112</v>
      </c>
      <c r="CZ2" s="95" t="s">
        <v>113</v>
      </c>
      <c r="DA2" s="95" t="s">
        <v>114</v>
      </c>
      <c r="DB2" s="95" t="s">
        <v>115</v>
      </c>
      <c r="DC2" s="95" t="s">
        <v>116</v>
      </c>
      <c r="DD2" s="95" t="s">
        <v>117</v>
      </c>
      <c r="DE2" s="95" t="s">
        <v>118</v>
      </c>
      <c r="DF2" s="95" t="s">
        <v>119</v>
      </c>
      <c r="DG2" s="95" t="s">
        <v>120</v>
      </c>
    </row>
    <row r="3" spans="1:111">
      <c r="A3" s="114">
        <v>2010</v>
      </c>
      <c r="B3" s="114">
        <v>38.15</v>
      </c>
      <c r="C3" s="114">
        <v>44.38</v>
      </c>
      <c r="D3" s="114">
        <v>42.62</v>
      </c>
      <c r="E3" s="114">
        <v>41.26</v>
      </c>
      <c r="F3" s="114">
        <v>42.15</v>
      </c>
      <c r="G3" s="114">
        <v>42.7</v>
      </c>
      <c r="H3" s="114">
        <v>40.6</v>
      </c>
      <c r="I3" s="114">
        <v>38.729999999999997</v>
      </c>
      <c r="J3" s="114">
        <v>39.6</v>
      </c>
      <c r="K3" s="114">
        <v>39.200000000000003</v>
      </c>
      <c r="L3" s="114">
        <v>43.6</v>
      </c>
      <c r="M3" s="114">
        <v>42.14</v>
      </c>
      <c r="N3" s="114">
        <v>40.82</v>
      </c>
      <c r="O3" s="114">
        <v>40.57</v>
      </c>
      <c r="P3" s="114">
        <v>39.950000000000003</v>
      </c>
      <c r="Q3" s="114">
        <v>38.04</v>
      </c>
      <c r="R3" s="114">
        <v>21.89</v>
      </c>
      <c r="S3" s="114">
        <v>41.09</v>
      </c>
      <c r="T3" s="114">
        <v>49.78</v>
      </c>
      <c r="U3" s="114">
        <v>40.35</v>
      </c>
      <c r="V3" s="114">
        <v>39.799999999999997</v>
      </c>
      <c r="W3" s="114">
        <v>42.17</v>
      </c>
      <c r="X3" s="114">
        <v>40.24</v>
      </c>
      <c r="Y3" s="114">
        <v>44.27</v>
      </c>
      <c r="Z3" s="114">
        <v>41.33</v>
      </c>
      <c r="AA3" s="114">
        <v>38.82</v>
      </c>
      <c r="AB3" s="114">
        <v>43.16</v>
      </c>
      <c r="AC3" s="114">
        <v>39.53</v>
      </c>
      <c r="AD3" s="114">
        <v>38.020000000000003</v>
      </c>
      <c r="AE3" s="114">
        <v>37</v>
      </c>
      <c r="AF3" s="114">
        <v>33.020000000000003</v>
      </c>
      <c r="AG3" s="114">
        <v>39.83</v>
      </c>
      <c r="AH3" s="114">
        <v>36.24</v>
      </c>
      <c r="AI3" s="114">
        <v>40.79</v>
      </c>
      <c r="AJ3" s="114">
        <v>42.73</v>
      </c>
      <c r="AK3" s="114">
        <v>38.200000000000003</v>
      </c>
      <c r="AL3" s="114">
        <v>35.119999999999997</v>
      </c>
      <c r="AM3" s="114">
        <v>40.17</v>
      </c>
      <c r="AN3" s="114">
        <v>39.14</v>
      </c>
      <c r="AO3" s="114">
        <v>38.479999999999997</v>
      </c>
      <c r="AP3" s="114">
        <v>48.82</v>
      </c>
      <c r="AQ3" s="114">
        <v>42.76</v>
      </c>
      <c r="AR3" s="114">
        <v>53.57</v>
      </c>
      <c r="AS3" s="114">
        <v>46.72</v>
      </c>
      <c r="AT3" s="114">
        <v>56.39</v>
      </c>
      <c r="AU3" s="114">
        <v>49.17</v>
      </c>
      <c r="AV3" s="114">
        <v>47.34</v>
      </c>
      <c r="AW3" s="114">
        <v>45.09</v>
      </c>
      <c r="AX3" s="114">
        <v>42.22</v>
      </c>
      <c r="AY3" s="114">
        <v>42.46</v>
      </c>
      <c r="AZ3" s="114">
        <v>48.01</v>
      </c>
      <c r="BA3" s="114">
        <v>48.35</v>
      </c>
      <c r="BB3" s="114">
        <v>37.17</v>
      </c>
      <c r="BC3" s="114">
        <v>39.880000000000003</v>
      </c>
      <c r="BD3" s="114">
        <v>45.32</v>
      </c>
      <c r="BE3" s="114">
        <v>40.880000000000003</v>
      </c>
      <c r="BF3" s="114">
        <v>36.380000000000003</v>
      </c>
      <c r="BG3" s="114">
        <v>37</v>
      </c>
      <c r="BH3" s="114">
        <v>39.92</v>
      </c>
      <c r="BI3" s="114">
        <v>40.21</v>
      </c>
      <c r="BJ3" s="114">
        <v>39.79</v>
      </c>
      <c r="BK3" s="114">
        <v>32.97</v>
      </c>
      <c r="BL3" s="114">
        <v>37.6</v>
      </c>
      <c r="BM3" s="114">
        <v>31.98</v>
      </c>
      <c r="BN3" s="114">
        <v>36.19</v>
      </c>
      <c r="BO3" s="114">
        <v>42.41</v>
      </c>
      <c r="BP3" s="114">
        <v>40.380000000000003</v>
      </c>
      <c r="BQ3" s="114">
        <v>38.950000000000003</v>
      </c>
      <c r="BR3" s="114">
        <v>32.97</v>
      </c>
      <c r="BS3" s="114">
        <v>41.37</v>
      </c>
      <c r="BT3" s="114">
        <v>43.35</v>
      </c>
      <c r="BU3" s="114">
        <v>37.72</v>
      </c>
      <c r="BV3" s="114">
        <v>40.17</v>
      </c>
      <c r="BW3" s="114">
        <v>36.97</v>
      </c>
      <c r="BX3" s="114">
        <v>31.35</v>
      </c>
      <c r="BY3" s="114">
        <v>30.38</v>
      </c>
      <c r="BZ3" s="114">
        <v>39.79</v>
      </c>
      <c r="CA3" s="114">
        <v>40.57</v>
      </c>
      <c r="CB3" s="114">
        <v>39.43</v>
      </c>
      <c r="CC3" s="114">
        <v>38.1</v>
      </c>
      <c r="CD3" s="114">
        <v>40.549999999999997</v>
      </c>
      <c r="CE3" s="114">
        <v>39</v>
      </c>
      <c r="CF3" s="114">
        <v>38.270000000000003</v>
      </c>
      <c r="CG3" s="114">
        <v>37.89</v>
      </c>
      <c r="CH3" s="114">
        <v>36.56</v>
      </c>
      <c r="CI3" s="114">
        <v>37.659999999999997</v>
      </c>
      <c r="CJ3" s="114">
        <v>34.64</v>
      </c>
      <c r="CK3" s="114">
        <v>37.909999999999997</v>
      </c>
      <c r="CL3" s="114">
        <v>38.119999999999997</v>
      </c>
      <c r="CM3" s="114">
        <v>31.75</v>
      </c>
      <c r="CN3" s="114">
        <v>38.979999999999997</v>
      </c>
      <c r="CO3" s="114">
        <v>41.67</v>
      </c>
      <c r="CP3" s="114">
        <v>35.76</v>
      </c>
      <c r="CQ3" s="114">
        <v>39.81</v>
      </c>
      <c r="CR3" s="114">
        <v>35.03</v>
      </c>
      <c r="CS3" s="114">
        <v>35</v>
      </c>
      <c r="CT3" s="114">
        <v>41.36</v>
      </c>
      <c r="CU3" s="114">
        <v>37.200000000000003</v>
      </c>
      <c r="CV3" s="114">
        <v>34.35</v>
      </c>
      <c r="CW3" s="114">
        <v>30</v>
      </c>
      <c r="CX3" s="114">
        <v>16.5</v>
      </c>
      <c r="CY3" s="114">
        <v>29.1</v>
      </c>
      <c r="CZ3" s="114">
        <v>30.7</v>
      </c>
      <c r="DA3" s="114">
        <v>37.07</v>
      </c>
      <c r="DB3" s="114">
        <v>37.24</v>
      </c>
      <c r="DC3" s="114">
        <v>24.68</v>
      </c>
      <c r="DD3" s="114">
        <v>34.61</v>
      </c>
      <c r="DE3" s="114">
        <v>14</v>
      </c>
      <c r="DF3" s="114">
        <v>8.5</v>
      </c>
      <c r="DG3" s="114">
        <v>34.04</v>
      </c>
    </row>
    <row r="4" spans="1:111">
      <c r="A4" s="114">
        <v>2011</v>
      </c>
      <c r="B4" s="114">
        <v>38.22</v>
      </c>
      <c r="C4" s="114">
        <v>44.42</v>
      </c>
      <c r="D4" s="114">
        <v>42.58</v>
      </c>
      <c r="E4" s="114">
        <v>41.87</v>
      </c>
      <c r="F4" s="114">
        <v>42.17</v>
      </c>
      <c r="G4" s="114">
        <v>42.2</v>
      </c>
      <c r="H4" s="114">
        <v>40.799999999999997</v>
      </c>
      <c r="I4" s="114">
        <v>39.6</v>
      </c>
      <c r="J4" s="114">
        <v>39.83</v>
      </c>
      <c r="K4" s="114">
        <v>40.03</v>
      </c>
      <c r="L4" s="114">
        <v>43</v>
      </c>
      <c r="M4" s="114">
        <v>42.2</v>
      </c>
      <c r="N4" s="114">
        <v>40.82</v>
      </c>
      <c r="O4" s="114">
        <v>40.92</v>
      </c>
      <c r="P4" s="114">
        <v>40.04</v>
      </c>
      <c r="Q4" s="114">
        <v>38.130000000000003</v>
      </c>
      <c r="R4" s="114">
        <v>22.26</v>
      </c>
      <c r="S4" s="114">
        <v>43.12</v>
      </c>
      <c r="T4" s="114">
        <v>48.19</v>
      </c>
      <c r="U4" s="114">
        <v>41.32</v>
      </c>
      <c r="V4" s="114">
        <v>39.15</v>
      </c>
      <c r="W4" s="114">
        <v>42.19</v>
      </c>
      <c r="X4" s="114">
        <v>40.04</v>
      </c>
      <c r="Y4" s="114">
        <v>42.35</v>
      </c>
      <c r="Z4" s="114">
        <v>41.17</v>
      </c>
      <c r="AA4" s="114">
        <v>43.41</v>
      </c>
      <c r="AB4" s="114">
        <v>43.25</v>
      </c>
      <c r="AC4" s="114">
        <v>40.71</v>
      </c>
      <c r="AD4" s="114">
        <v>39.049999999999997</v>
      </c>
      <c r="AE4" s="114">
        <v>37.01</v>
      </c>
      <c r="AF4" s="114">
        <v>33.04</v>
      </c>
      <c r="AG4" s="114">
        <v>40.68</v>
      </c>
      <c r="AH4" s="114">
        <v>36.06</v>
      </c>
      <c r="AI4" s="114">
        <v>40.79</v>
      </c>
      <c r="AJ4" s="114">
        <v>43.27</v>
      </c>
      <c r="AK4" s="114">
        <v>38.83</v>
      </c>
      <c r="AL4" s="114">
        <v>36.17</v>
      </c>
      <c r="AM4" s="114">
        <v>46.79</v>
      </c>
      <c r="AN4" s="114">
        <v>39.36</v>
      </c>
      <c r="AO4" s="114">
        <v>38.200000000000003</v>
      </c>
      <c r="AP4" s="114">
        <v>47.86</v>
      </c>
      <c r="AQ4" s="114">
        <v>42.96</v>
      </c>
      <c r="AR4" s="114">
        <v>54.66</v>
      </c>
      <c r="AS4" s="114">
        <v>46.88</v>
      </c>
      <c r="AT4" s="114">
        <v>57.1</v>
      </c>
      <c r="AU4" s="114">
        <v>52.67</v>
      </c>
      <c r="AV4" s="114">
        <v>37.840000000000003</v>
      </c>
      <c r="AW4" s="114">
        <v>41.53</v>
      </c>
      <c r="AX4" s="114">
        <v>45.16</v>
      </c>
      <c r="AY4" s="114">
        <v>42.49</v>
      </c>
      <c r="AZ4" s="114">
        <v>49.6</v>
      </c>
      <c r="BA4" s="114">
        <v>49.08</v>
      </c>
      <c r="BB4" s="114">
        <v>37.590000000000003</v>
      </c>
      <c r="BC4" s="114">
        <v>38.76</v>
      </c>
      <c r="BD4" s="114">
        <v>43.71</v>
      </c>
      <c r="BE4" s="114">
        <v>40.049999999999997</v>
      </c>
      <c r="BF4" s="114">
        <v>45.55</v>
      </c>
      <c r="BG4" s="114">
        <v>35.25</v>
      </c>
      <c r="BH4" s="114">
        <v>39.83</v>
      </c>
      <c r="BI4" s="114">
        <v>42.17</v>
      </c>
      <c r="BJ4" s="114">
        <v>39.07</v>
      </c>
      <c r="BK4" s="114">
        <v>32.56</v>
      </c>
      <c r="BL4" s="114">
        <v>38.130000000000003</v>
      </c>
      <c r="BM4" s="114">
        <v>27.98</v>
      </c>
      <c r="BN4" s="114">
        <v>36.97</v>
      </c>
      <c r="BO4" s="114">
        <v>42.65</v>
      </c>
      <c r="BP4" s="114">
        <v>40.18</v>
      </c>
      <c r="BQ4" s="114">
        <v>36.130000000000003</v>
      </c>
      <c r="BR4" s="114">
        <v>33.85</v>
      </c>
      <c r="BS4" s="114">
        <v>41.63</v>
      </c>
      <c r="BT4" s="114">
        <v>43.38</v>
      </c>
      <c r="BU4" s="114">
        <v>33.4</v>
      </c>
      <c r="BV4" s="114">
        <v>40</v>
      </c>
      <c r="BW4" s="114">
        <v>38.31</v>
      </c>
      <c r="BX4" s="114">
        <v>31.96</v>
      </c>
      <c r="BY4" s="114">
        <v>31.13</v>
      </c>
      <c r="BZ4" s="114">
        <v>39.799999999999997</v>
      </c>
      <c r="CA4" s="114">
        <v>40.18</v>
      </c>
      <c r="CB4" s="114">
        <v>39.15</v>
      </c>
      <c r="CC4" s="114">
        <v>38.5</v>
      </c>
      <c r="CD4" s="114">
        <v>38.159999999999997</v>
      </c>
      <c r="CE4" s="114">
        <v>40.26</v>
      </c>
      <c r="CF4" s="114">
        <v>39.799999999999997</v>
      </c>
      <c r="CG4" s="114">
        <v>38.299999999999997</v>
      </c>
      <c r="CH4" s="114">
        <v>37.81</v>
      </c>
      <c r="CI4" s="114">
        <v>41.62</v>
      </c>
      <c r="CJ4" s="114">
        <v>38.049999999999997</v>
      </c>
      <c r="CK4" s="114">
        <v>36.69</v>
      </c>
      <c r="CL4" s="114">
        <v>38.630000000000003</v>
      </c>
      <c r="CM4" s="114">
        <v>35.56</v>
      </c>
      <c r="CN4" s="114">
        <v>39.1</v>
      </c>
      <c r="CO4" s="114">
        <v>44.26</v>
      </c>
      <c r="CP4" s="114">
        <v>29.91</v>
      </c>
      <c r="CQ4" s="114">
        <v>41</v>
      </c>
      <c r="CR4" s="114">
        <v>28.89</v>
      </c>
      <c r="CS4" s="114">
        <v>38.32</v>
      </c>
      <c r="CT4" s="114">
        <v>42.4</v>
      </c>
      <c r="CU4" s="114">
        <v>37.4</v>
      </c>
      <c r="CV4" s="114">
        <v>41.16</v>
      </c>
      <c r="CW4" s="114">
        <v>29.9</v>
      </c>
      <c r="CX4" s="114">
        <v>17.2</v>
      </c>
      <c r="CY4" s="114">
        <v>33.1</v>
      </c>
      <c r="CZ4" s="114">
        <v>26.3</v>
      </c>
      <c r="DA4" s="114">
        <v>39</v>
      </c>
      <c r="DB4" s="114">
        <v>42.13</v>
      </c>
      <c r="DC4" s="114">
        <v>24.96</v>
      </c>
      <c r="DD4" s="114">
        <v>34.61</v>
      </c>
      <c r="DE4" s="114">
        <v>16.940000000000001</v>
      </c>
      <c r="DF4" s="114">
        <v>39.369999999999997</v>
      </c>
      <c r="DG4" s="114">
        <v>25.77</v>
      </c>
    </row>
    <row r="5" spans="1:111">
      <c r="A5" s="114">
        <v>2012</v>
      </c>
      <c r="B5" s="114">
        <v>38.29</v>
      </c>
      <c r="C5" s="114">
        <v>44.02</v>
      </c>
      <c r="D5" s="114">
        <v>42.68</v>
      </c>
      <c r="E5" s="114">
        <v>42.21</v>
      </c>
      <c r="F5" s="114">
        <v>42.21</v>
      </c>
      <c r="G5" s="114">
        <v>41.89</v>
      </c>
      <c r="H5" s="114">
        <v>41.27</v>
      </c>
      <c r="I5" s="114">
        <v>39.909999999999997</v>
      </c>
      <c r="J5" s="114">
        <v>40.04</v>
      </c>
      <c r="K5" s="114">
        <v>40.229999999999997</v>
      </c>
      <c r="L5" s="114">
        <v>43.03</v>
      </c>
      <c r="M5" s="114">
        <v>42.29</v>
      </c>
      <c r="N5" s="114">
        <v>41</v>
      </c>
      <c r="O5" s="114">
        <v>41.33</v>
      </c>
      <c r="P5" s="114">
        <v>40.07</v>
      </c>
      <c r="Q5" s="114">
        <v>38.229999999999997</v>
      </c>
      <c r="R5" s="114">
        <v>35.619999999999997</v>
      </c>
      <c r="S5" s="114">
        <v>42.18</v>
      </c>
      <c r="T5" s="114">
        <v>48.2</v>
      </c>
      <c r="U5" s="114">
        <v>41.06</v>
      </c>
      <c r="V5" s="114">
        <v>38.97</v>
      </c>
      <c r="W5" s="114">
        <v>41.15</v>
      </c>
      <c r="X5" s="114">
        <v>38.76</v>
      </c>
      <c r="Y5" s="114">
        <v>43.24</v>
      </c>
      <c r="Z5" s="114">
        <v>43.06</v>
      </c>
      <c r="AA5" s="114">
        <v>39.92</v>
      </c>
      <c r="AB5" s="114">
        <v>44.16</v>
      </c>
      <c r="AC5" s="114">
        <v>40.89</v>
      </c>
      <c r="AD5" s="114">
        <v>38.6</v>
      </c>
      <c r="AE5" s="114">
        <v>37.21</v>
      </c>
      <c r="AF5" s="114">
        <v>33.15</v>
      </c>
      <c r="AG5" s="114">
        <v>39.71</v>
      </c>
      <c r="AH5" s="114">
        <v>39.799999999999997</v>
      </c>
      <c r="AI5" s="114">
        <v>38.67</v>
      </c>
      <c r="AJ5" s="114">
        <v>43.63</v>
      </c>
      <c r="AK5" s="114">
        <v>39.5</v>
      </c>
      <c r="AL5" s="114">
        <v>38.82</v>
      </c>
      <c r="AM5" s="114">
        <v>40.200000000000003</v>
      </c>
      <c r="AN5" s="114">
        <v>40.43</v>
      </c>
      <c r="AO5" s="114">
        <v>38.89</v>
      </c>
      <c r="AP5" s="114">
        <v>47.25</v>
      </c>
      <c r="AQ5" s="114">
        <v>43</v>
      </c>
      <c r="AR5" s="114">
        <v>53.69</v>
      </c>
      <c r="AS5" s="114">
        <v>46.02</v>
      </c>
      <c r="AT5" s="114">
        <v>51.8</v>
      </c>
      <c r="AU5" s="114">
        <v>53.37</v>
      </c>
      <c r="AV5" s="114">
        <v>38.909999999999997</v>
      </c>
      <c r="AW5" s="114">
        <v>40.6</v>
      </c>
      <c r="AX5" s="114">
        <v>45.55</v>
      </c>
      <c r="AY5" s="114">
        <v>43.08</v>
      </c>
      <c r="AZ5" s="114">
        <v>47.71</v>
      </c>
      <c r="BA5" s="114">
        <v>47.21</v>
      </c>
      <c r="BB5" s="114">
        <v>38.19</v>
      </c>
      <c r="BC5" s="114">
        <v>38.06</v>
      </c>
      <c r="BD5" s="114">
        <v>46.04</v>
      </c>
      <c r="BE5" s="114">
        <v>41.08</v>
      </c>
      <c r="BF5" s="114">
        <v>45.3</v>
      </c>
      <c r="BG5" s="114">
        <v>36.21</v>
      </c>
      <c r="BH5" s="114">
        <v>39.56</v>
      </c>
      <c r="BI5" s="114">
        <v>45.12</v>
      </c>
      <c r="BJ5" s="114">
        <v>39.78</v>
      </c>
      <c r="BK5" s="114">
        <v>32.85</v>
      </c>
      <c r="BL5" s="114">
        <v>41.78</v>
      </c>
      <c r="BM5" s="114">
        <v>36.89</v>
      </c>
      <c r="BN5" s="114">
        <v>37.979999999999997</v>
      </c>
      <c r="BO5" s="114">
        <v>41.4</v>
      </c>
      <c r="BP5" s="114">
        <v>40.409999999999997</v>
      </c>
      <c r="BQ5" s="114">
        <v>35.07</v>
      </c>
      <c r="BR5" s="114">
        <v>35</v>
      </c>
      <c r="BS5" s="114">
        <v>40.22</v>
      </c>
      <c r="BT5" s="114">
        <v>43.45</v>
      </c>
      <c r="BU5" s="114">
        <v>33.590000000000003</v>
      </c>
      <c r="BV5" s="114">
        <v>38.4</v>
      </c>
      <c r="BW5" s="114">
        <v>39.119999999999997</v>
      </c>
      <c r="BX5" s="114">
        <v>34.57</v>
      </c>
      <c r="BY5" s="114">
        <v>35.1</v>
      </c>
      <c r="BZ5" s="114">
        <v>39.909999999999997</v>
      </c>
      <c r="CA5" s="114">
        <v>42.94</v>
      </c>
      <c r="CB5" s="114">
        <v>39.380000000000003</v>
      </c>
      <c r="CC5" s="114">
        <v>38.799999999999997</v>
      </c>
      <c r="CD5" s="114">
        <v>38.47</v>
      </c>
      <c r="CE5" s="114">
        <v>40.299999999999997</v>
      </c>
      <c r="CF5" s="114">
        <v>40.049999999999997</v>
      </c>
      <c r="CG5" s="114">
        <v>37.82</v>
      </c>
      <c r="CH5" s="114">
        <v>37.020000000000003</v>
      </c>
      <c r="CI5" s="114">
        <v>35.549999999999997</v>
      </c>
      <c r="CJ5" s="114">
        <v>36.11</v>
      </c>
      <c r="CK5" s="114">
        <v>37.29</v>
      </c>
      <c r="CL5" s="114">
        <v>40.1</v>
      </c>
      <c r="CM5" s="114">
        <v>37.56</v>
      </c>
      <c r="CN5" s="114">
        <v>36.130000000000003</v>
      </c>
      <c r="CO5" s="114">
        <v>44.26</v>
      </c>
      <c r="CP5" s="114">
        <v>35</v>
      </c>
      <c r="CQ5" s="114">
        <v>41.29</v>
      </c>
      <c r="CR5" s="114">
        <v>35.06</v>
      </c>
      <c r="CS5" s="114">
        <v>38.74</v>
      </c>
      <c r="CT5" s="114">
        <v>44.47</v>
      </c>
      <c r="CU5" s="114">
        <v>37.74</v>
      </c>
      <c r="CV5" s="114">
        <v>26.83</v>
      </c>
      <c r="CW5" s="114">
        <v>34.409999999999997</v>
      </c>
      <c r="CX5" s="114">
        <v>18.920000000000002</v>
      </c>
      <c r="CY5" s="114">
        <v>32.44</v>
      </c>
      <c r="CZ5" s="114">
        <v>28.36</v>
      </c>
      <c r="DA5" s="114">
        <v>42.23</v>
      </c>
      <c r="DB5" s="114">
        <v>40.47</v>
      </c>
      <c r="DC5" s="114">
        <v>25.04</v>
      </c>
      <c r="DD5" s="114">
        <v>40.24</v>
      </c>
      <c r="DE5" s="114">
        <v>21.76</v>
      </c>
      <c r="DF5" s="114">
        <v>32.35</v>
      </c>
      <c r="DG5" s="114">
        <v>24.25</v>
      </c>
    </row>
    <row r="6" spans="1:111">
      <c r="A6" s="114">
        <v>2013</v>
      </c>
      <c r="B6" s="114">
        <v>38.36</v>
      </c>
      <c r="C6" s="114">
        <v>44.06</v>
      </c>
      <c r="D6" s="114">
        <v>42.78</v>
      </c>
      <c r="E6" s="114">
        <v>42.87</v>
      </c>
      <c r="F6" s="114">
        <v>42.87</v>
      </c>
      <c r="G6" s="114">
        <v>42.06</v>
      </c>
      <c r="H6" s="114">
        <v>42.17</v>
      </c>
      <c r="I6" s="114">
        <v>39.93</v>
      </c>
      <c r="J6" s="114">
        <v>40.74</v>
      </c>
      <c r="K6" s="114">
        <v>40.42</v>
      </c>
      <c r="L6" s="114">
        <v>43.21</v>
      </c>
      <c r="M6" s="114">
        <v>42.4</v>
      </c>
      <c r="N6" s="114">
        <v>40.53</v>
      </c>
      <c r="O6" s="114">
        <v>42.1</v>
      </c>
      <c r="P6" s="114">
        <v>40.229999999999997</v>
      </c>
      <c r="Q6" s="114">
        <v>38.28</v>
      </c>
      <c r="R6" s="114">
        <v>38.07</v>
      </c>
      <c r="S6" s="114">
        <v>42.11</v>
      </c>
      <c r="T6" s="114">
        <v>48.26</v>
      </c>
      <c r="U6" s="114">
        <v>40.770000000000003</v>
      </c>
      <c r="V6" s="114">
        <v>38.020000000000003</v>
      </c>
      <c r="W6" s="114">
        <v>41.17</v>
      </c>
      <c r="X6" s="114">
        <v>38.520000000000003</v>
      </c>
      <c r="Y6" s="114">
        <v>43.91</v>
      </c>
      <c r="Z6" s="114">
        <v>43.86</v>
      </c>
      <c r="AA6" s="114">
        <v>41.88</v>
      </c>
      <c r="AB6" s="114">
        <v>44.61</v>
      </c>
      <c r="AC6" s="114">
        <v>39.93</v>
      </c>
      <c r="AD6" s="114">
        <v>38.159999999999997</v>
      </c>
      <c r="AE6" s="114">
        <v>38.81</v>
      </c>
      <c r="AF6" s="114">
        <v>33.26</v>
      </c>
      <c r="AG6" s="114">
        <v>39.72</v>
      </c>
      <c r="AH6" s="114">
        <v>39.159999999999997</v>
      </c>
      <c r="AI6" s="114">
        <v>37.29</v>
      </c>
      <c r="AJ6" s="114">
        <v>43.82</v>
      </c>
      <c r="AK6" s="114">
        <v>39.97</v>
      </c>
      <c r="AL6" s="114">
        <v>41</v>
      </c>
      <c r="AM6" s="114">
        <v>45.86</v>
      </c>
      <c r="AN6" s="114">
        <v>40.83</v>
      </c>
      <c r="AO6" s="114">
        <v>40.9</v>
      </c>
      <c r="AP6" s="114">
        <v>46.34</v>
      </c>
      <c r="AQ6" s="114">
        <v>42.41</v>
      </c>
      <c r="AR6" s="114">
        <v>51.54</v>
      </c>
      <c r="AS6" s="114">
        <v>40.75</v>
      </c>
      <c r="AT6" s="114">
        <v>51.88</v>
      </c>
      <c r="AU6" s="114">
        <v>52.06</v>
      </c>
      <c r="AV6" s="114">
        <v>40.450000000000003</v>
      </c>
      <c r="AW6" s="114">
        <v>38.65</v>
      </c>
      <c r="AX6" s="114">
        <v>45.75</v>
      </c>
      <c r="AY6" s="114">
        <v>43.09</v>
      </c>
      <c r="AZ6" s="114">
        <v>48.35</v>
      </c>
      <c r="BA6" s="114">
        <v>47.94</v>
      </c>
      <c r="BB6" s="114">
        <v>38.21</v>
      </c>
      <c r="BC6" s="114">
        <v>31.98</v>
      </c>
      <c r="BD6" s="114">
        <v>43.06</v>
      </c>
      <c r="BE6" s="114">
        <v>41.25</v>
      </c>
      <c r="BF6" s="114">
        <v>45.22</v>
      </c>
      <c r="BG6" s="114">
        <v>34.380000000000003</v>
      </c>
      <c r="BH6" s="114">
        <v>39.67</v>
      </c>
      <c r="BI6" s="114">
        <v>45.15</v>
      </c>
      <c r="BJ6" s="114">
        <v>39.049999999999997</v>
      </c>
      <c r="BK6" s="114">
        <v>32.159999999999997</v>
      </c>
      <c r="BL6" s="114">
        <v>36.86</v>
      </c>
      <c r="BM6" s="114">
        <v>43.56</v>
      </c>
      <c r="BN6" s="114">
        <v>38.979999999999997</v>
      </c>
      <c r="BO6" s="114">
        <v>41.47</v>
      </c>
      <c r="BP6" s="114">
        <v>40.42</v>
      </c>
      <c r="BQ6" s="114">
        <v>35.07</v>
      </c>
      <c r="BR6" s="114">
        <v>36.020000000000003</v>
      </c>
      <c r="BS6" s="114">
        <v>40.549999999999997</v>
      </c>
      <c r="BT6" s="114">
        <v>43.46</v>
      </c>
      <c r="BU6" s="114">
        <v>39.14</v>
      </c>
      <c r="BV6" s="114">
        <v>38.799999999999997</v>
      </c>
      <c r="BW6" s="114">
        <v>42.4</v>
      </c>
      <c r="BX6" s="114">
        <v>36.630000000000003</v>
      </c>
      <c r="BY6" s="114">
        <v>35.020000000000003</v>
      </c>
      <c r="BZ6" s="114">
        <v>39.53</v>
      </c>
      <c r="CA6" s="114">
        <v>41.66</v>
      </c>
      <c r="CB6" s="114">
        <v>40.17</v>
      </c>
      <c r="CC6" s="114">
        <v>39.5</v>
      </c>
      <c r="CD6" s="114">
        <v>39.19</v>
      </c>
      <c r="CE6" s="114">
        <v>39.85</v>
      </c>
      <c r="CF6" s="114">
        <v>39.83</v>
      </c>
      <c r="CG6" s="114">
        <v>38.090000000000003</v>
      </c>
      <c r="CH6" s="114">
        <v>36.86</v>
      </c>
      <c r="CI6" s="114">
        <v>32.56</v>
      </c>
      <c r="CJ6" s="114">
        <v>37.51</v>
      </c>
      <c r="CK6" s="114">
        <v>35.130000000000003</v>
      </c>
      <c r="CL6" s="114">
        <v>41</v>
      </c>
      <c r="CM6" s="114">
        <v>37.99</v>
      </c>
      <c r="CN6" s="114">
        <v>32.19</v>
      </c>
      <c r="CO6" s="114">
        <v>36.35</v>
      </c>
      <c r="CP6" s="114">
        <v>32.24</v>
      </c>
      <c r="CQ6" s="114">
        <v>41.54</v>
      </c>
      <c r="CR6" s="114">
        <v>38.200000000000003</v>
      </c>
      <c r="CS6" s="114">
        <v>39.18</v>
      </c>
      <c r="CT6" s="114">
        <v>39.4</v>
      </c>
      <c r="CU6" s="114">
        <v>32.6</v>
      </c>
      <c r="CV6" s="114">
        <v>36.53</v>
      </c>
      <c r="CW6" s="114">
        <v>31.11</v>
      </c>
      <c r="CX6" s="114">
        <v>12.51</v>
      </c>
      <c r="CY6" s="114">
        <v>31.16</v>
      </c>
      <c r="CZ6" s="114">
        <v>26.12</v>
      </c>
      <c r="DA6" s="114">
        <v>38.409999999999997</v>
      </c>
      <c r="DB6" s="114">
        <v>43.5</v>
      </c>
      <c r="DC6" s="114">
        <v>24.6</v>
      </c>
      <c r="DD6" s="114">
        <v>41.14</v>
      </c>
      <c r="DE6" s="114">
        <v>22.99</v>
      </c>
      <c r="DF6" s="114">
        <v>30.41</v>
      </c>
      <c r="DG6" s="114">
        <v>24.25</v>
      </c>
    </row>
    <row r="7" spans="1:111">
      <c r="A7" s="114">
        <v>2014</v>
      </c>
      <c r="B7" s="114">
        <v>38.43</v>
      </c>
      <c r="C7" s="114">
        <v>44.14</v>
      </c>
      <c r="D7" s="114">
        <v>42.9</v>
      </c>
      <c r="E7" s="114">
        <v>43.26</v>
      </c>
      <c r="F7" s="114">
        <v>42.97</v>
      </c>
      <c r="G7" s="114">
        <v>42.18</v>
      </c>
      <c r="H7" s="114">
        <v>42.59</v>
      </c>
      <c r="I7" s="114">
        <v>40.01</v>
      </c>
      <c r="J7" s="114">
        <v>40.92</v>
      </c>
      <c r="K7" s="114">
        <v>40.520000000000003</v>
      </c>
      <c r="L7" s="114">
        <v>43.61</v>
      </c>
      <c r="M7" s="114">
        <v>42.5</v>
      </c>
      <c r="N7" s="114">
        <v>40.659999999999997</v>
      </c>
      <c r="O7" s="114">
        <v>42.33</v>
      </c>
      <c r="P7" s="114">
        <v>40.57</v>
      </c>
      <c r="Q7" s="114">
        <v>38.28</v>
      </c>
      <c r="R7" s="114">
        <v>38.25</v>
      </c>
      <c r="S7" s="114">
        <v>42.94</v>
      </c>
      <c r="T7" s="114">
        <v>48.32</v>
      </c>
      <c r="U7" s="114">
        <v>43.64</v>
      </c>
      <c r="V7" s="114">
        <v>37.549999999999997</v>
      </c>
      <c r="W7" s="114">
        <v>41.45</v>
      </c>
      <c r="X7" s="114">
        <v>38.51</v>
      </c>
      <c r="Y7" s="114">
        <v>44.79</v>
      </c>
      <c r="Z7" s="114">
        <v>44.59</v>
      </c>
      <c r="AA7" s="114">
        <v>45.2</v>
      </c>
      <c r="AB7" s="114">
        <v>44.62</v>
      </c>
      <c r="AC7" s="114">
        <v>36.31</v>
      </c>
      <c r="AD7" s="114">
        <v>44.09</v>
      </c>
      <c r="AE7" s="114">
        <v>38.81</v>
      </c>
      <c r="AF7" s="114">
        <v>33.979999999999997</v>
      </c>
      <c r="AG7" s="114">
        <v>39.72</v>
      </c>
      <c r="AH7" s="114">
        <v>40.54</v>
      </c>
      <c r="AI7" s="114">
        <v>38.99</v>
      </c>
      <c r="AJ7" s="114">
        <v>43.78</v>
      </c>
      <c r="AK7" s="114">
        <v>39.340000000000003</v>
      </c>
      <c r="AL7" s="114">
        <v>41.28</v>
      </c>
      <c r="AM7" s="114">
        <v>46.6</v>
      </c>
      <c r="AN7" s="114">
        <v>42.3</v>
      </c>
      <c r="AO7" s="114">
        <v>42.2</v>
      </c>
      <c r="AP7" s="114">
        <v>46.79</v>
      </c>
      <c r="AQ7" s="114">
        <v>42.08</v>
      </c>
      <c r="AR7" s="114">
        <v>51.65</v>
      </c>
      <c r="AS7" s="114">
        <v>40.51</v>
      </c>
      <c r="AT7" s="114">
        <v>51.07</v>
      </c>
      <c r="AU7" s="114">
        <v>50.8</v>
      </c>
      <c r="AV7" s="114">
        <v>41.34</v>
      </c>
      <c r="AW7" s="114">
        <v>39.93</v>
      </c>
      <c r="AX7" s="114">
        <v>45.75</v>
      </c>
      <c r="AY7" s="114">
        <v>43.5</v>
      </c>
      <c r="AZ7" s="114">
        <v>46.9</v>
      </c>
      <c r="BA7" s="114">
        <v>46.68</v>
      </c>
      <c r="BB7" s="114">
        <v>39.21</v>
      </c>
      <c r="BC7" s="114">
        <v>39.1</v>
      </c>
      <c r="BD7" s="114">
        <v>40.409999999999997</v>
      </c>
      <c r="BE7" s="114">
        <v>41.35</v>
      </c>
      <c r="BF7" s="114">
        <v>40.119999999999997</v>
      </c>
      <c r="BG7" s="114">
        <v>32.44</v>
      </c>
      <c r="BH7" s="114">
        <v>39.94</v>
      </c>
      <c r="BI7" s="114">
        <v>36.83</v>
      </c>
      <c r="BJ7" s="114">
        <v>39.26</v>
      </c>
      <c r="BK7" s="114">
        <v>33.549999999999997</v>
      </c>
      <c r="BL7" s="114">
        <v>37.68</v>
      </c>
      <c r="BM7" s="114">
        <v>43.62</v>
      </c>
      <c r="BN7" s="114">
        <v>40.130000000000003</v>
      </c>
      <c r="BO7" s="114">
        <v>41.6</v>
      </c>
      <c r="BP7" s="114">
        <v>40.93</v>
      </c>
      <c r="BQ7" s="114">
        <v>34.31</v>
      </c>
      <c r="BR7" s="114">
        <v>38.79</v>
      </c>
      <c r="BS7" s="114">
        <v>40.880000000000003</v>
      </c>
      <c r="BT7" s="114">
        <v>43.66</v>
      </c>
      <c r="BU7" s="114">
        <v>39.5</v>
      </c>
      <c r="BV7" s="114">
        <v>37.770000000000003</v>
      </c>
      <c r="BW7" s="114">
        <v>44.3</v>
      </c>
      <c r="BX7" s="114">
        <v>40.76</v>
      </c>
      <c r="BY7" s="114">
        <v>35.1</v>
      </c>
      <c r="BZ7" s="114">
        <v>39.93</v>
      </c>
      <c r="CA7" s="114">
        <v>40.6</v>
      </c>
      <c r="CB7" s="114">
        <v>35.86</v>
      </c>
      <c r="CC7" s="114">
        <v>40</v>
      </c>
      <c r="CD7" s="114">
        <v>39.57</v>
      </c>
      <c r="CE7" s="114">
        <v>39.86</v>
      </c>
      <c r="CF7" s="114">
        <v>39.96</v>
      </c>
      <c r="CG7" s="114">
        <v>38.5</v>
      </c>
      <c r="CH7" s="114">
        <v>37.35</v>
      </c>
      <c r="CI7" s="114">
        <v>33.49</v>
      </c>
      <c r="CJ7" s="114">
        <v>37.5</v>
      </c>
      <c r="CK7" s="114">
        <v>33.299999999999997</v>
      </c>
      <c r="CL7" s="114">
        <v>42.04</v>
      </c>
      <c r="CM7" s="114">
        <v>35.049999999999997</v>
      </c>
      <c r="CN7" s="114">
        <v>38.31</v>
      </c>
      <c r="CO7" s="114">
        <v>40.520000000000003</v>
      </c>
      <c r="CP7" s="114">
        <v>30.25</v>
      </c>
      <c r="CQ7" s="114">
        <v>41.48</v>
      </c>
      <c r="CR7" s="114">
        <v>38.25</v>
      </c>
      <c r="CS7" s="114">
        <v>39.11</v>
      </c>
      <c r="CT7" s="114">
        <v>40.36</v>
      </c>
      <c r="CU7" s="114">
        <v>36.46</v>
      </c>
      <c r="CV7" s="114">
        <v>40.67</v>
      </c>
      <c r="CW7" s="114">
        <v>35.08</v>
      </c>
      <c r="CX7" s="114">
        <v>19.260000000000002</v>
      </c>
      <c r="CY7" s="114">
        <v>33.159999999999997</v>
      </c>
      <c r="CZ7" s="114">
        <v>30.56</v>
      </c>
      <c r="DA7" s="114">
        <v>38.69</v>
      </c>
      <c r="DB7" s="114">
        <v>43.5</v>
      </c>
      <c r="DC7" s="114">
        <v>23.25</v>
      </c>
      <c r="DD7" s="114">
        <v>39.42</v>
      </c>
      <c r="DE7" s="114">
        <v>23.09</v>
      </c>
      <c r="DF7" s="114">
        <v>29.16</v>
      </c>
      <c r="DG7" s="114">
        <v>27.91</v>
      </c>
    </row>
    <row r="8" spans="1:111">
      <c r="A8" s="114">
        <v>2015</v>
      </c>
      <c r="B8" s="114">
        <v>38.5</v>
      </c>
      <c r="C8" s="114">
        <v>44.47</v>
      </c>
      <c r="D8" s="114">
        <v>42.98</v>
      </c>
      <c r="E8" s="114">
        <v>43.73</v>
      </c>
      <c r="F8" s="114">
        <v>43.08</v>
      </c>
      <c r="G8" s="114">
        <v>42.37</v>
      </c>
      <c r="H8" s="114">
        <v>42.77</v>
      </c>
      <c r="I8" s="114">
        <v>40.14</v>
      </c>
      <c r="J8" s="114">
        <v>41.3</v>
      </c>
      <c r="K8" s="114">
        <v>41.1</v>
      </c>
      <c r="L8" s="114">
        <v>43.71</v>
      </c>
      <c r="M8" s="114">
        <v>42.78</v>
      </c>
      <c r="N8" s="114">
        <v>41.43</v>
      </c>
      <c r="O8" s="114">
        <v>42.62</v>
      </c>
      <c r="P8" s="114">
        <v>40.43</v>
      </c>
      <c r="Q8" s="114">
        <v>38.31</v>
      </c>
      <c r="R8" s="114">
        <v>37.18</v>
      </c>
      <c r="S8" s="114">
        <v>43.33</v>
      </c>
      <c r="T8" s="114">
        <v>48.33</v>
      </c>
      <c r="U8" s="114">
        <v>42.54</v>
      </c>
      <c r="V8" s="114">
        <v>40.119999999999997</v>
      </c>
      <c r="W8" s="114">
        <v>40.69</v>
      </c>
      <c r="X8" s="114">
        <v>38.549999999999997</v>
      </c>
      <c r="Y8" s="114">
        <v>42.3</v>
      </c>
      <c r="Z8" s="114">
        <v>44.84</v>
      </c>
      <c r="AA8" s="114">
        <v>42.93</v>
      </c>
      <c r="AB8" s="114">
        <v>44.86</v>
      </c>
      <c r="AC8" s="114">
        <v>36.51</v>
      </c>
      <c r="AD8" s="114">
        <v>44.5</v>
      </c>
      <c r="AE8" s="114">
        <v>38.880000000000003</v>
      </c>
      <c r="AF8" s="114">
        <v>33.99</v>
      </c>
      <c r="AG8" s="114">
        <v>40.049999999999997</v>
      </c>
      <c r="AH8" s="114">
        <v>41.77</v>
      </c>
      <c r="AI8" s="114">
        <v>41.32</v>
      </c>
      <c r="AJ8" s="114">
        <v>43.94</v>
      </c>
      <c r="AK8" s="114">
        <v>38.479999999999997</v>
      </c>
      <c r="AL8" s="114">
        <v>41.46</v>
      </c>
      <c r="AM8" s="114">
        <v>45.8</v>
      </c>
      <c r="AN8" s="114">
        <v>42.43</v>
      </c>
      <c r="AO8" s="114">
        <v>42.99</v>
      </c>
      <c r="AP8" s="114">
        <v>47.17</v>
      </c>
      <c r="AQ8" s="114">
        <v>41.11</v>
      </c>
      <c r="AR8" s="114">
        <v>52.02</v>
      </c>
      <c r="AS8" s="114">
        <v>41.22</v>
      </c>
      <c r="AT8" s="114">
        <v>50.14</v>
      </c>
      <c r="AU8" s="114">
        <v>50.2</v>
      </c>
      <c r="AV8" s="114">
        <v>45.15</v>
      </c>
      <c r="AW8" s="114">
        <v>39.97</v>
      </c>
      <c r="AX8" s="114">
        <v>45.78</v>
      </c>
      <c r="AY8" s="114">
        <v>44.57</v>
      </c>
      <c r="AZ8" s="114">
        <v>46.46</v>
      </c>
      <c r="BA8" s="114">
        <v>46.42</v>
      </c>
      <c r="BB8" s="114">
        <v>39.65</v>
      </c>
      <c r="BC8" s="114">
        <v>38.409999999999997</v>
      </c>
      <c r="BD8" s="114">
        <v>33.83</v>
      </c>
      <c r="BE8" s="114">
        <v>41.38</v>
      </c>
      <c r="BF8" s="114">
        <v>38.03</v>
      </c>
      <c r="BG8" s="114">
        <v>32.369999999999997</v>
      </c>
      <c r="BH8" s="114">
        <v>39.659999999999997</v>
      </c>
      <c r="BI8" s="114">
        <v>36.08</v>
      </c>
      <c r="BJ8" s="114">
        <v>36.21</v>
      </c>
      <c r="BK8" s="114">
        <v>33.549999999999997</v>
      </c>
      <c r="BL8" s="114">
        <v>38.94</v>
      </c>
      <c r="BM8" s="114">
        <v>37.28</v>
      </c>
      <c r="BN8" s="114">
        <v>39.31</v>
      </c>
      <c r="BO8" s="114">
        <v>41.36</v>
      </c>
      <c r="BP8" s="114">
        <v>41.32</v>
      </c>
      <c r="BQ8" s="114">
        <v>40.409999999999997</v>
      </c>
      <c r="BR8" s="114">
        <v>39.200000000000003</v>
      </c>
      <c r="BS8" s="114">
        <v>40.9</v>
      </c>
      <c r="BT8" s="114">
        <v>43.77</v>
      </c>
      <c r="BU8" s="114">
        <v>39.47</v>
      </c>
      <c r="BV8" s="114">
        <v>40.020000000000003</v>
      </c>
      <c r="BW8" s="114">
        <v>44.78</v>
      </c>
      <c r="BX8" s="114">
        <v>41.09</v>
      </c>
      <c r="BY8" s="114">
        <v>37.69</v>
      </c>
      <c r="BZ8" s="114">
        <v>40.01</v>
      </c>
      <c r="CA8" s="114">
        <v>40.299999999999997</v>
      </c>
      <c r="CB8" s="114">
        <v>39.840000000000003</v>
      </c>
      <c r="CC8" s="114">
        <v>40.200000000000003</v>
      </c>
      <c r="CD8" s="114">
        <v>39.799999999999997</v>
      </c>
      <c r="CE8" s="114">
        <v>39.89</v>
      </c>
      <c r="CF8" s="114">
        <v>40.119999999999997</v>
      </c>
      <c r="CG8" s="114">
        <v>38.700000000000003</v>
      </c>
      <c r="CH8" s="114">
        <v>37.15</v>
      </c>
      <c r="CI8" s="114">
        <v>33.64</v>
      </c>
      <c r="CJ8" s="114">
        <v>35.43</v>
      </c>
      <c r="CK8" s="114">
        <v>33.119999999999997</v>
      </c>
      <c r="CL8" s="114">
        <v>43.1</v>
      </c>
      <c r="CM8" s="114">
        <v>35.090000000000003</v>
      </c>
      <c r="CN8" s="114">
        <v>38.22</v>
      </c>
      <c r="CO8" s="114">
        <v>39.49</v>
      </c>
      <c r="CP8" s="114">
        <v>29.57</v>
      </c>
      <c r="CQ8" s="114">
        <v>40.799999999999997</v>
      </c>
      <c r="CR8" s="114">
        <v>39.11</v>
      </c>
      <c r="CS8" s="114">
        <v>38.67</v>
      </c>
      <c r="CT8" s="114">
        <v>40.64</v>
      </c>
      <c r="CU8" s="114">
        <v>36.51</v>
      </c>
      <c r="CV8" s="114">
        <v>42.21</v>
      </c>
      <c r="CW8" s="114">
        <v>32.89</v>
      </c>
      <c r="CX8" s="114">
        <v>19.66</v>
      </c>
      <c r="CY8" s="114">
        <v>34.11</v>
      </c>
      <c r="CZ8" s="114">
        <v>29.66</v>
      </c>
      <c r="DA8" s="114">
        <v>39</v>
      </c>
      <c r="DB8" s="114">
        <v>38.57</v>
      </c>
      <c r="DC8" s="114">
        <v>36.24</v>
      </c>
      <c r="DD8" s="114">
        <v>44.06</v>
      </c>
      <c r="DE8" s="114">
        <v>36.75</v>
      </c>
      <c r="DF8" s="114">
        <v>30.54</v>
      </c>
      <c r="DG8" s="114">
        <v>44.38</v>
      </c>
    </row>
    <row r="9" spans="1:111">
      <c r="A9" s="114">
        <v>2016</v>
      </c>
      <c r="B9" s="114">
        <v>38.6</v>
      </c>
      <c r="C9" s="114">
        <v>44.75</v>
      </c>
      <c r="D9" s="114">
        <v>42.98</v>
      </c>
      <c r="E9" s="114">
        <v>43.81</v>
      </c>
      <c r="F9" s="114">
        <v>43.1</v>
      </c>
      <c r="G9" s="114">
        <v>41.99</v>
      </c>
      <c r="H9" s="114">
        <v>43.28</v>
      </c>
      <c r="I9" s="114">
        <v>40.229999999999997</v>
      </c>
      <c r="J9" s="114">
        <v>42.05</v>
      </c>
      <c r="K9" s="114">
        <v>41.52</v>
      </c>
      <c r="L9" s="114">
        <v>43.8</v>
      </c>
      <c r="M9" s="114">
        <v>42.9</v>
      </c>
      <c r="N9" s="114">
        <v>41.96</v>
      </c>
      <c r="O9" s="114">
        <v>42.93</v>
      </c>
      <c r="P9" s="114">
        <v>40.700000000000003</v>
      </c>
      <c r="Q9" s="114">
        <v>39.770000000000003</v>
      </c>
      <c r="R9" s="114">
        <v>37.4</v>
      </c>
      <c r="S9" s="114">
        <v>44.43</v>
      </c>
      <c r="T9" s="114">
        <v>48.35</v>
      </c>
      <c r="U9" s="114">
        <v>43.27</v>
      </c>
      <c r="V9" s="114">
        <v>40.020000000000003</v>
      </c>
      <c r="W9" s="114">
        <v>41.03</v>
      </c>
      <c r="X9" s="114">
        <v>40.619999999999997</v>
      </c>
      <c r="Y9" s="114">
        <v>42.94</v>
      </c>
      <c r="Z9" s="114">
        <v>46.49</v>
      </c>
      <c r="AA9" s="114">
        <v>41.78</v>
      </c>
      <c r="AB9" s="114">
        <v>44.98</v>
      </c>
      <c r="AC9" s="114">
        <v>36.79</v>
      </c>
      <c r="AD9" s="114">
        <v>42.66</v>
      </c>
      <c r="AE9" s="114">
        <v>40.020000000000003</v>
      </c>
      <c r="AF9" s="114">
        <v>38.549999999999997</v>
      </c>
      <c r="AG9" s="114">
        <v>40.799999999999997</v>
      </c>
      <c r="AH9" s="114">
        <v>41.48</v>
      </c>
      <c r="AI9" s="114">
        <v>41.46</v>
      </c>
      <c r="AJ9" s="114">
        <v>44.1</v>
      </c>
      <c r="AK9" s="114">
        <v>40.58</v>
      </c>
      <c r="AL9" s="114">
        <v>41.5</v>
      </c>
      <c r="AM9" s="114">
        <v>48.5</v>
      </c>
      <c r="AN9" s="114">
        <v>43.12</v>
      </c>
      <c r="AO9" s="114">
        <v>43.1</v>
      </c>
      <c r="AP9" s="114">
        <v>46.67</v>
      </c>
      <c r="AQ9" s="114">
        <v>40.840000000000003</v>
      </c>
      <c r="AR9" s="114">
        <v>51.37</v>
      </c>
      <c r="AS9" s="114">
        <v>41.7</v>
      </c>
      <c r="AT9" s="114">
        <v>50.15</v>
      </c>
      <c r="AU9" s="114">
        <v>49.66</v>
      </c>
      <c r="AV9" s="114">
        <v>41.3</v>
      </c>
      <c r="AW9" s="114">
        <v>40.17</v>
      </c>
      <c r="AX9" s="114">
        <v>45.8</v>
      </c>
      <c r="AY9" s="114">
        <v>43.87</v>
      </c>
      <c r="AZ9" s="114">
        <v>45.81</v>
      </c>
      <c r="BA9" s="114">
        <v>47.16</v>
      </c>
      <c r="BB9" s="114">
        <v>39.65</v>
      </c>
      <c r="BC9" s="114">
        <v>38.5</v>
      </c>
      <c r="BD9" s="114">
        <v>35.29</v>
      </c>
      <c r="BE9" s="114">
        <v>41.4</v>
      </c>
      <c r="BF9" s="114">
        <v>38.69</v>
      </c>
      <c r="BG9" s="114">
        <v>32.380000000000003</v>
      </c>
      <c r="BH9" s="114">
        <v>36.81</v>
      </c>
      <c r="BI9" s="114">
        <v>39.32</v>
      </c>
      <c r="BJ9" s="114">
        <v>36.04</v>
      </c>
      <c r="BK9" s="114">
        <v>33.549999999999997</v>
      </c>
      <c r="BL9" s="114">
        <v>40.29</v>
      </c>
      <c r="BM9" s="114">
        <v>37.659999999999997</v>
      </c>
      <c r="BN9" s="114">
        <v>40.06</v>
      </c>
      <c r="BO9" s="114">
        <v>41.9</v>
      </c>
      <c r="BP9" s="114">
        <v>41.82</v>
      </c>
      <c r="BQ9" s="114">
        <v>40.51</v>
      </c>
      <c r="BR9" s="114">
        <v>40.07</v>
      </c>
      <c r="BS9" s="114">
        <v>40.92</v>
      </c>
      <c r="BT9" s="114">
        <v>44.37</v>
      </c>
      <c r="BU9" s="114">
        <v>39.979999999999997</v>
      </c>
      <c r="BV9" s="114">
        <v>40.03</v>
      </c>
      <c r="BW9" s="114">
        <v>46.02</v>
      </c>
      <c r="BX9" s="114">
        <v>40.4</v>
      </c>
      <c r="BY9" s="114">
        <v>39.22</v>
      </c>
      <c r="BZ9" s="114">
        <v>40.03</v>
      </c>
      <c r="CA9" s="114">
        <v>40.76</v>
      </c>
      <c r="CB9" s="114">
        <v>41.39</v>
      </c>
      <c r="CC9" s="114">
        <v>40.5</v>
      </c>
      <c r="CD9" s="114">
        <v>40.01</v>
      </c>
      <c r="CE9" s="114">
        <v>40.450000000000003</v>
      </c>
      <c r="CF9" s="114">
        <v>41.03</v>
      </c>
      <c r="CG9" s="114">
        <v>39.200000000000003</v>
      </c>
      <c r="CH9" s="114">
        <v>37.03</v>
      </c>
      <c r="CI9" s="114">
        <v>42.04</v>
      </c>
      <c r="CJ9" s="114">
        <v>34.83</v>
      </c>
      <c r="CK9" s="114">
        <v>33.17</v>
      </c>
      <c r="CL9" s="114">
        <v>44</v>
      </c>
      <c r="CM9" s="114">
        <v>35.479999999999997</v>
      </c>
      <c r="CN9" s="114">
        <v>38.11</v>
      </c>
      <c r="CO9" s="114">
        <v>39.46</v>
      </c>
      <c r="CP9" s="114">
        <v>39.67</v>
      </c>
      <c r="CQ9" s="114">
        <v>40.950000000000003</v>
      </c>
      <c r="CR9" s="114">
        <v>39</v>
      </c>
      <c r="CS9" s="114">
        <v>37.42</v>
      </c>
      <c r="CT9" s="114">
        <v>41.88</v>
      </c>
      <c r="CU9" s="114">
        <v>35.28</v>
      </c>
      <c r="CV9" s="114">
        <v>36.590000000000003</v>
      </c>
      <c r="CW9" s="114">
        <v>36.71</v>
      </c>
      <c r="CX9" s="114">
        <v>23.21</v>
      </c>
      <c r="CY9" s="114">
        <v>33.11</v>
      </c>
      <c r="CZ9" s="114">
        <v>31.98</v>
      </c>
      <c r="DA9" s="114">
        <v>40</v>
      </c>
      <c r="DB9" s="114">
        <v>40.74</v>
      </c>
      <c r="DC9" s="114">
        <v>36.69</v>
      </c>
      <c r="DD9" s="114">
        <v>43.08</v>
      </c>
      <c r="DE9" s="114">
        <v>37.08</v>
      </c>
      <c r="DF9" s="114">
        <v>32.08</v>
      </c>
      <c r="DG9" s="114">
        <v>40.99</v>
      </c>
    </row>
    <row r="10" spans="1:111">
      <c r="A10" s="114">
        <v>2017</v>
      </c>
      <c r="B10" s="114">
        <v>39.1</v>
      </c>
      <c r="C10" s="114">
        <v>44.9</v>
      </c>
      <c r="D10" s="114">
        <v>42.98</v>
      </c>
      <c r="E10" s="114">
        <v>43.84</v>
      </c>
      <c r="F10" s="114">
        <v>43.11</v>
      </c>
      <c r="G10" s="114">
        <v>41.34</v>
      </c>
      <c r="H10" s="114">
        <v>43.54</v>
      </c>
      <c r="I10" s="114">
        <v>40.369999999999997</v>
      </c>
      <c r="J10" s="114">
        <v>42.2</v>
      </c>
      <c r="K10" s="114">
        <v>42.24</v>
      </c>
      <c r="L10" s="114">
        <v>44.02</v>
      </c>
      <c r="M10" s="114">
        <v>43</v>
      </c>
      <c r="N10" s="114">
        <v>42.22</v>
      </c>
      <c r="O10" s="114">
        <v>42.97</v>
      </c>
      <c r="P10" s="114">
        <v>39.96</v>
      </c>
      <c r="Q10" s="114">
        <v>39.85</v>
      </c>
      <c r="R10" s="114">
        <v>37.450000000000003</v>
      </c>
      <c r="S10" s="114">
        <v>38.200000000000003</v>
      </c>
      <c r="T10" s="114">
        <v>46.29</v>
      </c>
      <c r="U10" s="114">
        <v>41.36</v>
      </c>
      <c r="V10" s="114">
        <v>40.06</v>
      </c>
      <c r="W10" s="114">
        <v>40.94</v>
      </c>
      <c r="X10" s="114">
        <v>41.43</v>
      </c>
      <c r="Y10" s="114">
        <v>43.15</v>
      </c>
      <c r="Z10" s="114">
        <v>44.45</v>
      </c>
      <c r="AA10" s="114">
        <v>43.07</v>
      </c>
      <c r="AB10" s="114">
        <v>44.36</v>
      </c>
      <c r="AC10" s="114">
        <v>34.03</v>
      </c>
      <c r="AD10" s="114">
        <v>41.53</v>
      </c>
      <c r="AE10" s="114">
        <v>41.06</v>
      </c>
      <c r="AF10" s="114">
        <v>36.75</v>
      </c>
      <c r="AG10" s="114">
        <v>44.74</v>
      </c>
      <c r="AH10" s="114">
        <v>41.44</v>
      </c>
      <c r="AI10" s="114">
        <v>41.59</v>
      </c>
      <c r="AJ10" s="114">
        <v>44.12</v>
      </c>
      <c r="AK10" s="114">
        <v>41.88</v>
      </c>
      <c r="AL10" s="114">
        <v>41.49</v>
      </c>
      <c r="AM10" s="114">
        <v>48.5</v>
      </c>
      <c r="AN10" s="114">
        <v>43.4</v>
      </c>
      <c r="AO10" s="114">
        <v>43.55</v>
      </c>
      <c r="AP10" s="114">
        <v>45.8</v>
      </c>
      <c r="AQ10" s="114">
        <v>43.94</v>
      </c>
      <c r="AR10" s="114">
        <v>51.5</v>
      </c>
      <c r="AS10" s="114">
        <v>42.56</v>
      </c>
      <c r="AT10" s="114">
        <v>46.29</v>
      </c>
      <c r="AU10" s="114">
        <v>50.25</v>
      </c>
      <c r="AV10" s="114">
        <v>46.74</v>
      </c>
      <c r="AW10" s="114">
        <v>47.03</v>
      </c>
      <c r="AX10" s="114">
        <v>45.81</v>
      </c>
      <c r="AY10" s="114">
        <v>44.94</v>
      </c>
      <c r="AZ10" s="114">
        <v>45.96</v>
      </c>
      <c r="BA10" s="114">
        <v>47.31</v>
      </c>
      <c r="BB10" s="114">
        <v>39.549999999999997</v>
      </c>
      <c r="BC10" s="114">
        <v>38.49</v>
      </c>
      <c r="BD10" s="114">
        <v>35.67</v>
      </c>
      <c r="BE10" s="114">
        <v>42.31</v>
      </c>
      <c r="BF10" s="114">
        <v>38.69</v>
      </c>
      <c r="BG10" s="114">
        <v>32.96</v>
      </c>
      <c r="BH10" s="114">
        <v>41.43</v>
      </c>
      <c r="BI10" s="114">
        <v>39.57</v>
      </c>
      <c r="BJ10" s="114">
        <v>36.04</v>
      </c>
      <c r="BK10" s="114">
        <v>33.630000000000003</v>
      </c>
      <c r="BL10" s="114">
        <v>40.85</v>
      </c>
      <c r="BM10" s="114">
        <v>39.200000000000003</v>
      </c>
      <c r="BN10" s="114">
        <v>41.5</v>
      </c>
      <c r="BO10" s="114">
        <v>42.08</v>
      </c>
      <c r="BP10" s="114">
        <v>45.81</v>
      </c>
      <c r="BQ10" s="114">
        <v>40.99</v>
      </c>
      <c r="BR10" s="114">
        <v>41.78</v>
      </c>
      <c r="BS10" s="114">
        <v>42.04</v>
      </c>
      <c r="BT10" s="114">
        <v>44.38</v>
      </c>
      <c r="BU10" s="114">
        <v>40.33</v>
      </c>
      <c r="BV10" s="114">
        <v>39.020000000000003</v>
      </c>
      <c r="BW10" s="114">
        <v>46.3</v>
      </c>
      <c r="BX10" s="114">
        <v>38.299999999999997</v>
      </c>
      <c r="BY10" s="114">
        <v>39.700000000000003</v>
      </c>
      <c r="BZ10" s="114">
        <v>40.950000000000003</v>
      </c>
      <c r="CA10" s="114">
        <v>40.32</v>
      </c>
      <c r="CB10" s="114">
        <v>41.63</v>
      </c>
      <c r="CC10" s="114">
        <v>41.4</v>
      </c>
      <c r="CD10" s="114">
        <v>40.19</v>
      </c>
      <c r="CE10" s="114">
        <v>40.75</v>
      </c>
      <c r="CF10" s="114">
        <v>42</v>
      </c>
      <c r="CG10" s="114">
        <v>40.090000000000003</v>
      </c>
      <c r="CH10" s="114">
        <v>37.119999999999997</v>
      </c>
      <c r="CI10" s="114">
        <v>38.700000000000003</v>
      </c>
      <c r="CJ10" s="114">
        <v>33.869999999999997</v>
      </c>
      <c r="CK10" s="114">
        <v>36.119999999999997</v>
      </c>
      <c r="CL10" s="114">
        <v>44.1</v>
      </c>
      <c r="CM10" s="114">
        <v>36.29</v>
      </c>
      <c r="CN10" s="114">
        <v>39.049999999999997</v>
      </c>
      <c r="CO10" s="114">
        <v>39.479999999999997</v>
      </c>
      <c r="CP10" s="114">
        <v>31.85</v>
      </c>
      <c r="CQ10" s="114">
        <v>39.58</v>
      </c>
      <c r="CR10" s="114">
        <v>38.39</v>
      </c>
      <c r="CS10" s="114">
        <v>36.82</v>
      </c>
      <c r="CT10" s="114">
        <v>41.92</v>
      </c>
      <c r="CU10" s="114">
        <v>33.020000000000003</v>
      </c>
      <c r="CV10" s="114">
        <v>37.85</v>
      </c>
      <c r="CW10" s="114">
        <v>39.54</v>
      </c>
      <c r="CX10" s="114">
        <v>26.78</v>
      </c>
      <c r="CY10" s="114">
        <v>34.520000000000003</v>
      </c>
      <c r="CZ10" s="114">
        <v>35.64</v>
      </c>
      <c r="DA10" s="114">
        <v>40.78</v>
      </c>
      <c r="DB10" s="114">
        <v>40.9</v>
      </c>
      <c r="DC10" s="114">
        <v>37.22</v>
      </c>
      <c r="DD10" s="114">
        <v>39.659999999999997</v>
      </c>
      <c r="DE10" s="114">
        <v>37.1</v>
      </c>
      <c r="DF10" s="114">
        <v>32.28</v>
      </c>
      <c r="DG10" s="114">
        <v>35.880000000000003</v>
      </c>
    </row>
    <row r="11" spans="1:111">
      <c r="A11" s="114">
        <v>2018</v>
      </c>
      <c r="B11" s="114">
        <v>36.24</v>
      </c>
      <c r="C11" s="114">
        <v>45.06</v>
      </c>
      <c r="D11" s="114">
        <v>42.98</v>
      </c>
      <c r="E11" s="114">
        <v>43.56</v>
      </c>
      <c r="F11" s="114">
        <v>43.12</v>
      </c>
      <c r="G11" s="114">
        <v>41.44</v>
      </c>
      <c r="H11" s="114">
        <v>43.97</v>
      </c>
      <c r="I11" s="114">
        <v>41</v>
      </c>
      <c r="J11" s="114">
        <v>42.18</v>
      </c>
      <c r="K11" s="114">
        <v>42.73</v>
      </c>
      <c r="L11" s="114">
        <v>44.05</v>
      </c>
      <c r="M11" s="114">
        <v>43.1</v>
      </c>
      <c r="N11" s="114">
        <v>42.56</v>
      </c>
      <c r="O11" s="114">
        <v>43.49</v>
      </c>
      <c r="P11" s="114">
        <v>40.630000000000003</v>
      </c>
      <c r="Q11" s="114">
        <v>41.62</v>
      </c>
      <c r="R11" s="114">
        <v>38.69</v>
      </c>
      <c r="S11" s="114">
        <v>38.46</v>
      </c>
      <c r="T11" s="114">
        <v>46.36</v>
      </c>
      <c r="U11" s="114">
        <v>42.94</v>
      </c>
      <c r="V11" s="114">
        <v>40.42</v>
      </c>
      <c r="W11" s="114">
        <v>42.79</v>
      </c>
      <c r="X11" s="114">
        <v>41.87</v>
      </c>
      <c r="Y11" s="114">
        <v>44.36</v>
      </c>
      <c r="Z11" s="114">
        <v>44.46</v>
      </c>
      <c r="AA11" s="114">
        <v>43.37</v>
      </c>
      <c r="AB11" s="114">
        <v>45.82</v>
      </c>
      <c r="AC11" s="114">
        <v>37.1</v>
      </c>
      <c r="AD11" s="114">
        <v>39.700000000000003</v>
      </c>
      <c r="AE11" s="114">
        <v>41.78</v>
      </c>
      <c r="AF11" s="114">
        <v>40.03</v>
      </c>
      <c r="AG11" s="114">
        <v>45.35</v>
      </c>
      <c r="AH11" s="114">
        <v>41.35</v>
      </c>
      <c r="AI11" s="114">
        <v>42.43</v>
      </c>
      <c r="AJ11" s="114">
        <v>44.19</v>
      </c>
      <c r="AK11" s="114">
        <v>42.18</v>
      </c>
      <c r="AL11" s="114">
        <v>41.6</v>
      </c>
      <c r="AM11" s="114">
        <v>44.95</v>
      </c>
      <c r="AN11" s="114">
        <v>43.5</v>
      </c>
      <c r="AO11" s="114">
        <v>41.04</v>
      </c>
      <c r="AP11" s="114">
        <v>47.15</v>
      </c>
      <c r="AQ11" s="114">
        <v>44.8</v>
      </c>
      <c r="AR11" s="114">
        <v>51.61</v>
      </c>
      <c r="AS11" s="114">
        <v>46.82</v>
      </c>
      <c r="AT11" s="114">
        <v>47.83</v>
      </c>
      <c r="AU11" s="114">
        <v>51</v>
      </c>
      <c r="AV11" s="114">
        <v>40.94</v>
      </c>
      <c r="AW11" s="114">
        <v>49.84</v>
      </c>
      <c r="AX11" s="114">
        <v>45.81</v>
      </c>
      <c r="AY11" s="114">
        <v>44.96</v>
      </c>
      <c r="AZ11" s="114">
        <v>46.76</v>
      </c>
      <c r="BA11" s="114">
        <v>48.13</v>
      </c>
      <c r="BB11" s="114">
        <v>39.46</v>
      </c>
      <c r="BC11" s="114">
        <v>38.549999999999997</v>
      </c>
      <c r="BD11" s="114">
        <v>41.57</v>
      </c>
      <c r="BE11" s="114">
        <v>41.29</v>
      </c>
      <c r="BF11" s="114">
        <v>38.74</v>
      </c>
      <c r="BG11" s="114">
        <v>33.85</v>
      </c>
      <c r="BH11" s="114">
        <v>43.35</v>
      </c>
      <c r="BI11" s="114">
        <v>39.369999999999997</v>
      </c>
      <c r="BJ11" s="114">
        <v>36.36</v>
      </c>
      <c r="BK11" s="114">
        <v>26.27</v>
      </c>
      <c r="BL11" s="114">
        <v>40.43</v>
      </c>
      <c r="BM11" s="114">
        <v>28.89</v>
      </c>
      <c r="BN11" s="114">
        <v>41.49</v>
      </c>
      <c r="BO11" s="114">
        <v>42.67</v>
      </c>
      <c r="BP11" s="114">
        <v>45.81</v>
      </c>
      <c r="BQ11" s="114">
        <v>41.41</v>
      </c>
      <c r="BR11" s="114">
        <v>41.82</v>
      </c>
      <c r="BS11" s="114">
        <v>42.07</v>
      </c>
      <c r="BT11" s="114">
        <v>44.39</v>
      </c>
      <c r="BU11" s="114">
        <v>40.53</v>
      </c>
      <c r="BV11" s="114">
        <v>40.03</v>
      </c>
      <c r="BW11" s="114">
        <v>46.54</v>
      </c>
      <c r="BX11" s="114">
        <v>38.32</v>
      </c>
      <c r="BY11" s="114">
        <v>39.26</v>
      </c>
      <c r="BZ11" s="114">
        <v>41.02</v>
      </c>
      <c r="CA11" s="114">
        <v>40.36</v>
      </c>
      <c r="CB11" s="114">
        <v>41.33</v>
      </c>
      <c r="CC11" s="114">
        <v>42.5</v>
      </c>
      <c r="CD11" s="114">
        <v>40.47</v>
      </c>
      <c r="CE11" s="114">
        <v>41.27</v>
      </c>
      <c r="CF11" s="114">
        <v>41.98</v>
      </c>
      <c r="CG11" s="114">
        <v>40.11</v>
      </c>
      <c r="CH11" s="114">
        <v>39.299999999999997</v>
      </c>
      <c r="CI11" s="114">
        <v>40.18</v>
      </c>
      <c r="CJ11" s="114">
        <v>36.49</v>
      </c>
      <c r="CK11" s="114">
        <v>40.369999999999997</v>
      </c>
      <c r="CL11" s="114">
        <v>44.28</v>
      </c>
      <c r="CM11" s="114">
        <v>39.9</v>
      </c>
      <c r="CN11" s="114">
        <v>39.08</v>
      </c>
      <c r="CO11" s="114">
        <v>41.68</v>
      </c>
      <c r="CP11" s="114">
        <v>35.729999999999997</v>
      </c>
      <c r="CQ11" s="114">
        <v>39.97</v>
      </c>
      <c r="CR11" s="114">
        <v>36.07</v>
      </c>
      <c r="CS11" s="114">
        <v>36.11</v>
      </c>
      <c r="CT11" s="114">
        <v>41.93</v>
      </c>
      <c r="CU11" s="114">
        <v>37.49</v>
      </c>
      <c r="CV11" s="114">
        <v>39.520000000000003</v>
      </c>
      <c r="CW11" s="114">
        <v>41.08</v>
      </c>
      <c r="CX11" s="114">
        <v>28.2</v>
      </c>
      <c r="CY11" s="114">
        <v>35.619999999999997</v>
      </c>
      <c r="CZ11" s="114">
        <v>38.08</v>
      </c>
      <c r="DA11" s="114">
        <v>41</v>
      </c>
      <c r="DB11" s="114">
        <v>40.11</v>
      </c>
      <c r="DC11" s="114">
        <v>37.85</v>
      </c>
      <c r="DD11" s="114">
        <v>36.33</v>
      </c>
      <c r="DE11" s="114">
        <v>37.590000000000003</v>
      </c>
      <c r="DF11" s="114">
        <v>36.01</v>
      </c>
      <c r="DG11" s="114">
        <v>38.159999999999997</v>
      </c>
    </row>
    <row r="12" spans="1:111">
      <c r="A12" s="114">
        <v>2019</v>
      </c>
      <c r="B12" s="114">
        <v>36.840000000000003</v>
      </c>
      <c r="C12" s="114">
        <v>45.16</v>
      </c>
      <c r="D12" s="114">
        <v>43.24</v>
      </c>
      <c r="E12" s="114">
        <v>43.68</v>
      </c>
      <c r="F12" s="114">
        <v>43.25</v>
      </c>
      <c r="G12" s="114">
        <v>42.09</v>
      </c>
      <c r="H12" s="114">
        <v>44.4</v>
      </c>
      <c r="I12" s="114">
        <v>41.8</v>
      </c>
      <c r="J12" s="114">
        <v>42.42</v>
      </c>
      <c r="K12" s="114">
        <v>43.27</v>
      </c>
      <c r="L12" s="114">
        <v>44.06</v>
      </c>
      <c r="M12" s="114">
        <v>43.1</v>
      </c>
      <c r="N12" s="114">
        <v>42.57</v>
      </c>
      <c r="O12" s="114">
        <v>43.86</v>
      </c>
      <c r="P12" s="114">
        <v>40.58</v>
      </c>
      <c r="Q12" s="114">
        <v>41.69</v>
      </c>
      <c r="R12" s="114">
        <v>38.22</v>
      </c>
      <c r="S12" s="114">
        <v>39.08</v>
      </c>
      <c r="T12" s="114">
        <v>46.38</v>
      </c>
      <c r="U12" s="114">
        <v>43.73</v>
      </c>
      <c r="V12" s="114">
        <v>41.14</v>
      </c>
      <c r="W12" s="114">
        <v>43.15</v>
      </c>
      <c r="X12" s="114">
        <v>42.05</v>
      </c>
      <c r="Y12" s="114">
        <v>44.41</v>
      </c>
      <c r="Z12" s="114">
        <v>43.38</v>
      </c>
      <c r="AA12" s="114">
        <v>43.08</v>
      </c>
      <c r="AB12" s="114">
        <v>45.38</v>
      </c>
      <c r="AC12" s="114">
        <v>37.32</v>
      </c>
      <c r="AD12" s="114">
        <v>38.57</v>
      </c>
      <c r="AE12" s="114">
        <v>42.73</v>
      </c>
      <c r="AF12" s="114">
        <v>40.58</v>
      </c>
      <c r="AG12" s="114">
        <v>44.64</v>
      </c>
      <c r="AH12" s="114">
        <v>45.91</v>
      </c>
      <c r="AI12" s="114">
        <v>42.59</v>
      </c>
      <c r="AJ12" s="114">
        <v>45.28</v>
      </c>
      <c r="AK12" s="114">
        <v>43.06</v>
      </c>
      <c r="AL12" s="114">
        <v>41.68</v>
      </c>
      <c r="AM12" s="114">
        <v>45.15</v>
      </c>
      <c r="AN12" s="114">
        <v>44.86</v>
      </c>
      <c r="AO12" s="114">
        <v>40.44</v>
      </c>
      <c r="AP12" s="114">
        <v>47.91</v>
      </c>
      <c r="AQ12" s="114">
        <v>40.42</v>
      </c>
      <c r="AR12" s="114">
        <v>50.06</v>
      </c>
      <c r="AS12" s="114">
        <v>47.66</v>
      </c>
      <c r="AT12" s="114">
        <v>48.68</v>
      </c>
      <c r="AU12" s="114">
        <v>50.65</v>
      </c>
      <c r="AV12" s="114">
        <v>42.1</v>
      </c>
      <c r="AW12" s="114">
        <v>49.87</v>
      </c>
      <c r="AX12" s="114">
        <v>46.42</v>
      </c>
      <c r="AY12" s="114">
        <v>48</v>
      </c>
      <c r="AZ12" s="114">
        <v>48.9</v>
      </c>
      <c r="BA12" s="114">
        <v>48.91</v>
      </c>
      <c r="BB12" s="114">
        <v>40.020000000000003</v>
      </c>
      <c r="BC12" s="114">
        <v>38.020000000000003</v>
      </c>
      <c r="BD12" s="114">
        <v>42.07</v>
      </c>
      <c r="BE12" s="114">
        <v>40.33</v>
      </c>
      <c r="BF12" s="114">
        <v>40.49</v>
      </c>
      <c r="BG12" s="114">
        <v>43.21</v>
      </c>
      <c r="BH12" s="114">
        <v>40.78</v>
      </c>
      <c r="BI12" s="114">
        <v>39.26</v>
      </c>
      <c r="BJ12" s="114">
        <v>37.49</v>
      </c>
      <c r="BK12" s="114">
        <v>23.57</v>
      </c>
      <c r="BL12" s="114">
        <v>39.630000000000003</v>
      </c>
      <c r="BM12" s="114">
        <v>28.19</v>
      </c>
      <c r="BN12" s="114">
        <v>41.36</v>
      </c>
      <c r="BO12" s="114">
        <v>43.2</v>
      </c>
      <c r="BP12" s="114">
        <v>41.85</v>
      </c>
      <c r="BQ12" s="114">
        <v>41.94</v>
      </c>
      <c r="BR12" s="114">
        <v>41.82</v>
      </c>
      <c r="BS12" s="114">
        <v>42.71</v>
      </c>
      <c r="BT12" s="114">
        <v>44.4</v>
      </c>
      <c r="BU12" s="114">
        <v>35.01</v>
      </c>
      <c r="BV12" s="114">
        <v>40.06</v>
      </c>
      <c r="BW12" s="114">
        <v>46.54</v>
      </c>
      <c r="BX12" s="114">
        <v>37.86</v>
      </c>
      <c r="BY12" s="114">
        <v>39.479999999999997</v>
      </c>
      <c r="BZ12" s="114">
        <v>41.05</v>
      </c>
      <c r="CA12" s="114">
        <v>41.82</v>
      </c>
      <c r="CB12" s="114">
        <v>43.46</v>
      </c>
      <c r="CC12" s="114">
        <v>43.2</v>
      </c>
      <c r="CD12" s="114">
        <v>41.33</v>
      </c>
      <c r="CE12" s="114">
        <v>42.1</v>
      </c>
      <c r="CF12" s="114">
        <v>42.03</v>
      </c>
      <c r="CG12" s="114">
        <v>40.74</v>
      </c>
      <c r="CH12" s="114">
        <v>40.29</v>
      </c>
      <c r="CI12" s="114">
        <v>41.28</v>
      </c>
      <c r="CJ12" s="114">
        <v>37.950000000000003</v>
      </c>
      <c r="CK12" s="114">
        <v>41.92</v>
      </c>
      <c r="CL12" s="114">
        <v>44.54</v>
      </c>
      <c r="CM12" s="114">
        <v>42.4</v>
      </c>
      <c r="CN12" s="114">
        <v>40.06</v>
      </c>
      <c r="CO12" s="114">
        <v>42.66</v>
      </c>
      <c r="CP12" s="114">
        <v>38.15</v>
      </c>
      <c r="CQ12" s="114">
        <v>40.76</v>
      </c>
      <c r="CR12" s="114">
        <v>37.97</v>
      </c>
      <c r="CS12" s="114">
        <v>37.85</v>
      </c>
      <c r="CT12" s="114">
        <v>41.95</v>
      </c>
      <c r="CU12" s="114">
        <v>38.83</v>
      </c>
      <c r="CV12" s="114">
        <v>41.54</v>
      </c>
      <c r="CW12" s="114">
        <v>37.35</v>
      </c>
      <c r="CX12" s="114">
        <v>32.549999999999997</v>
      </c>
      <c r="CY12" s="114">
        <v>39.9</v>
      </c>
      <c r="CZ12" s="114">
        <v>40.58</v>
      </c>
      <c r="DA12" s="114">
        <v>37.01</v>
      </c>
      <c r="DB12" s="114">
        <v>40.39</v>
      </c>
      <c r="DC12" s="114">
        <v>38.18</v>
      </c>
      <c r="DD12" s="114">
        <v>41.17</v>
      </c>
      <c r="DE12" s="114">
        <v>38.840000000000003</v>
      </c>
      <c r="DF12" s="114">
        <v>36.119999999999997</v>
      </c>
      <c r="DG12" s="114">
        <v>38.11</v>
      </c>
    </row>
    <row r="13" spans="1:111">
      <c r="A13" s="114">
        <v>2020</v>
      </c>
      <c r="B13" s="114">
        <v>37.32</v>
      </c>
      <c r="C13" s="114">
        <v>44.69</v>
      </c>
      <c r="D13" s="114">
        <v>43.43</v>
      </c>
      <c r="E13" s="114">
        <v>43.1</v>
      </c>
      <c r="F13" s="114">
        <v>43.26</v>
      </c>
      <c r="G13" s="114">
        <v>43.1</v>
      </c>
      <c r="H13" s="114">
        <v>43.29</v>
      </c>
      <c r="I13" s="114">
        <v>42.29</v>
      </c>
      <c r="J13" s="114">
        <v>42.6</v>
      </c>
      <c r="K13" s="114">
        <v>43.6</v>
      </c>
      <c r="L13" s="114">
        <v>44.67</v>
      </c>
      <c r="M13" s="114">
        <v>43.38</v>
      </c>
      <c r="N13" s="114">
        <v>42.57</v>
      </c>
      <c r="O13" s="114">
        <v>44.99</v>
      </c>
      <c r="P13" s="114">
        <v>43.36</v>
      </c>
      <c r="Q13" s="114">
        <v>42.23</v>
      </c>
      <c r="R13" s="114">
        <v>37.85</v>
      </c>
      <c r="S13" s="114">
        <v>39.340000000000003</v>
      </c>
      <c r="T13" s="114">
        <v>46.33</v>
      </c>
      <c r="U13" s="114">
        <v>44.12</v>
      </c>
      <c r="V13" s="114">
        <v>41.54</v>
      </c>
      <c r="W13" s="114">
        <v>43.55</v>
      </c>
      <c r="X13" s="114">
        <v>44.15</v>
      </c>
      <c r="Y13" s="114">
        <v>43.89</v>
      </c>
      <c r="Z13" s="114">
        <v>42.82</v>
      </c>
      <c r="AA13" s="114">
        <v>41.99</v>
      </c>
      <c r="AB13" s="114">
        <v>45.25</v>
      </c>
      <c r="AC13" s="114">
        <v>39.89</v>
      </c>
      <c r="AD13" s="114">
        <v>39.67</v>
      </c>
      <c r="AE13" s="114">
        <v>43.06</v>
      </c>
      <c r="AF13" s="114">
        <v>39.54</v>
      </c>
      <c r="AG13" s="114">
        <v>39.81</v>
      </c>
      <c r="AH13" s="114">
        <v>42.3</v>
      </c>
      <c r="AI13" s="114">
        <v>43.8</v>
      </c>
      <c r="AJ13" s="114">
        <v>46.28</v>
      </c>
      <c r="AK13" s="114">
        <v>41.01</v>
      </c>
      <c r="AL13" s="114">
        <v>42.02</v>
      </c>
      <c r="AM13" s="114">
        <v>45.57</v>
      </c>
      <c r="AN13" s="114">
        <v>43.8</v>
      </c>
      <c r="AO13" s="114">
        <v>39.49</v>
      </c>
      <c r="AP13" s="114">
        <v>48.03</v>
      </c>
      <c r="AQ13" s="114">
        <v>41.3</v>
      </c>
      <c r="AR13" s="114">
        <v>53.96</v>
      </c>
      <c r="AS13" s="114">
        <v>47.87</v>
      </c>
      <c r="AT13" s="114">
        <v>48.83</v>
      </c>
      <c r="AU13" s="114">
        <v>50.7</v>
      </c>
      <c r="AV13" s="114">
        <v>44.03</v>
      </c>
      <c r="AW13" s="114">
        <v>49.85</v>
      </c>
      <c r="AX13" s="114">
        <v>46.42</v>
      </c>
      <c r="AY13" s="114">
        <v>48.55</v>
      </c>
      <c r="AZ13" s="114">
        <v>50.27</v>
      </c>
      <c r="BA13" s="114">
        <v>48.91</v>
      </c>
      <c r="BB13" s="114">
        <v>42.07</v>
      </c>
      <c r="BC13" s="114">
        <v>40.42</v>
      </c>
      <c r="BD13" s="114">
        <v>42.24</v>
      </c>
      <c r="BE13" s="114">
        <v>41.13</v>
      </c>
      <c r="BF13" s="114">
        <v>44.27</v>
      </c>
      <c r="BG13" s="114">
        <v>43.23</v>
      </c>
      <c r="BH13" s="114">
        <v>41.12</v>
      </c>
      <c r="BI13" s="114">
        <v>41.25</v>
      </c>
      <c r="BJ13" s="114">
        <v>37.01</v>
      </c>
      <c r="BK13" s="114">
        <v>42.49</v>
      </c>
      <c r="BL13" s="114">
        <v>39.76</v>
      </c>
      <c r="BM13" s="114">
        <v>42.63</v>
      </c>
      <c r="BN13" s="114">
        <v>41.46</v>
      </c>
      <c r="BO13" s="114">
        <v>42.6</v>
      </c>
      <c r="BP13" s="114">
        <v>41.91</v>
      </c>
      <c r="BQ13" s="114">
        <v>42.62</v>
      </c>
      <c r="BR13" s="114">
        <v>43.04</v>
      </c>
      <c r="BS13" s="114">
        <v>43.32</v>
      </c>
      <c r="BT13" s="114">
        <v>44.51</v>
      </c>
      <c r="BU13" s="114">
        <v>36.94</v>
      </c>
      <c r="BV13" s="114">
        <v>40.06</v>
      </c>
      <c r="BW13" s="114">
        <v>46.56</v>
      </c>
      <c r="BX13" s="114">
        <v>38.1</v>
      </c>
      <c r="BY13" s="114">
        <v>39.479999999999997</v>
      </c>
      <c r="BZ13" s="114">
        <v>41.07</v>
      </c>
      <c r="CA13" s="114">
        <v>43.05</v>
      </c>
      <c r="CB13" s="114">
        <v>43.75</v>
      </c>
      <c r="CC13" s="114">
        <v>44</v>
      </c>
      <c r="CD13" s="114">
        <v>42.02</v>
      </c>
      <c r="CE13" s="114">
        <v>42.18</v>
      </c>
      <c r="CF13" s="114">
        <v>42.27</v>
      </c>
      <c r="CG13" s="114">
        <v>41.52</v>
      </c>
      <c r="CH13" s="114">
        <v>40.15</v>
      </c>
      <c r="CI13" s="114">
        <v>41.99</v>
      </c>
      <c r="CJ13" s="114">
        <v>38.17</v>
      </c>
      <c r="CK13" s="114">
        <v>42.19</v>
      </c>
      <c r="CL13" s="114">
        <v>44.53</v>
      </c>
      <c r="CM13" s="114">
        <v>43.3</v>
      </c>
      <c r="CN13" s="114">
        <v>40.53</v>
      </c>
      <c r="CO13" s="114">
        <v>42.72</v>
      </c>
      <c r="CP13" s="114">
        <v>40</v>
      </c>
      <c r="CQ13" s="114">
        <v>41.3</v>
      </c>
      <c r="CR13" s="114">
        <v>41.68</v>
      </c>
      <c r="CS13" s="114">
        <v>38.46</v>
      </c>
      <c r="CT13" s="114">
        <v>42.15</v>
      </c>
      <c r="CU13" s="114">
        <v>38.93</v>
      </c>
      <c r="CV13" s="114">
        <v>41.72</v>
      </c>
      <c r="CW13" s="114">
        <v>38.92</v>
      </c>
      <c r="CX13" s="114">
        <v>36.03</v>
      </c>
      <c r="CY13" s="114">
        <v>40.06</v>
      </c>
      <c r="CZ13" s="114">
        <v>40.89</v>
      </c>
      <c r="DA13" s="114">
        <v>37.42</v>
      </c>
      <c r="DB13" s="114">
        <v>40.69</v>
      </c>
      <c r="DC13" s="114">
        <v>40.770000000000003</v>
      </c>
      <c r="DD13" s="114">
        <v>41.48</v>
      </c>
      <c r="DE13" s="114">
        <v>41.3</v>
      </c>
      <c r="DF13" s="114">
        <v>40.89</v>
      </c>
      <c r="DG13" s="114">
        <v>40.36</v>
      </c>
    </row>
    <row r="14" spans="1:111">
      <c r="A14" s="114">
        <v>2021</v>
      </c>
      <c r="B14" s="114">
        <v>37.729999999999997</v>
      </c>
      <c r="C14" s="114">
        <v>44.96</v>
      </c>
      <c r="D14" s="114">
        <v>43.5</v>
      </c>
      <c r="E14" s="114">
        <v>43.3</v>
      </c>
      <c r="F14" s="114">
        <v>43.94</v>
      </c>
      <c r="G14" s="114">
        <v>43.29</v>
      </c>
      <c r="H14" s="114">
        <v>43.33</v>
      </c>
      <c r="I14" s="114">
        <v>42.54</v>
      </c>
      <c r="J14" s="114">
        <v>43.23</v>
      </c>
      <c r="K14" s="114">
        <v>44.02</v>
      </c>
      <c r="L14" s="114">
        <v>44.91</v>
      </c>
      <c r="M14" s="114">
        <v>43.24</v>
      </c>
      <c r="N14" s="114">
        <v>43.22</v>
      </c>
      <c r="O14" s="114">
        <v>45</v>
      </c>
      <c r="P14" s="114">
        <v>39.74</v>
      </c>
      <c r="Q14" s="114">
        <v>43.42</v>
      </c>
      <c r="R14" s="114">
        <v>37.65</v>
      </c>
      <c r="S14" s="114" t="s">
        <v>237</v>
      </c>
      <c r="T14" s="114">
        <v>44.64</v>
      </c>
      <c r="U14" s="114">
        <v>43.5</v>
      </c>
      <c r="V14" s="114">
        <v>42.21</v>
      </c>
      <c r="W14" s="114">
        <v>44.05</v>
      </c>
      <c r="X14" s="114">
        <v>44.36</v>
      </c>
      <c r="Y14" s="114">
        <v>42.61</v>
      </c>
      <c r="Z14" s="114">
        <v>42.83</v>
      </c>
      <c r="AA14" s="114">
        <v>44.18</v>
      </c>
      <c r="AB14" s="114">
        <v>47.28</v>
      </c>
      <c r="AC14" s="114">
        <v>43.18</v>
      </c>
      <c r="AD14" s="114">
        <v>42.66</v>
      </c>
      <c r="AE14" s="114">
        <v>44.12</v>
      </c>
      <c r="AF14" s="114">
        <v>43.25</v>
      </c>
      <c r="AG14" s="114">
        <v>39.03</v>
      </c>
      <c r="AH14" s="114">
        <v>43.63</v>
      </c>
      <c r="AI14" s="114">
        <v>44.22</v>
      </c>
      <c r="AJ14" s="114">
        <v>45.89</v>
      </c>
      <c r="AK14" s="114">
        <v>46.68</v>
      </c>
      <c r="AL14" s="114">
        <v>44.09</v>
      </c>
      <c r="AM14" s="114">
        <v>43.59</v>
      </c>
      <c r="AN14" s="114">
        <v>45.45</v>
      </c>
      <c r="AO14" s="114">
        <v>42.48</v>
      </c>
      <c r="AP14" s="114">
        <v>48.1</v>
      </c>
      <c r="AQ14" s="114">
        <v>43.07</v>
      </c>
      <c r="AR14" s="114">
        <v>51.87</v>
      </c>
      <c r="AS14" s="114">
        <v>49.94</v>
      </c>
      <c r="AT14" s="114">
        <v>49.19</v>
      </c>
      <c r="AU14" s="114">
        <v>50.13</v>
      </c>
      <c r="AV14" s="114">
        <v>46.19</v>
      </c>
      <c r="AW14" s="114">
        <v>49.86</v>
      </c>
      <c r="AX14" s="114">
        <v>46.62</v>
      </c>
      <c r="AY14" s="114">
        <v>48.55</v>
      </c>
      <c r="AZ14" s="114">
        <v>50.34</v>
      </c>
      <c r="BA14" s="114">
        <v>49.78</v>
      </c>
      <c r="BB14" s="114">
        <v>43.07</v>
      </c>
      <c r="BC14" s="114">
        <v>41.01</v>
      </c>
      <c r="BD14" s="114">
        <v>43.12</v>
      </c>
      <c r="BE14" s="114">
        <v>45.02</v>
      </c>
      <c r="BF14" s="114">
        <v>44.35</v>
      </c>
      <c r="BG14" s="114">
        <v>43.24</v>
      </c>
      <c r="BH14" s="114">
        <v>41.21</v>
      </c>
      <c r="BI14" s="114">
        <v>48.75</v>
      </c>
      <c r="BJ14" s="114">
        <v>37.19</v>
      </c>
      <c r="BK14" s="114">
        <v>42.89</v>
      </c>
      <c r="BL14" s="114">
        <v>40.729999999999997</v>
      </c>
      <c r="BM14" s="114">
        <v>42.72</v>
      </c>
      <c r="BN14" s="114">
        <v>44.6</v>
      </c>
      <c r="BO14" s="114">
        <v>44.16</v>
      </c>
      <c r="BP14" s="114">
        <v>41.95</v>
      </c>
      <c r="BQ14" s="114">
        <v>42.95</v>
      </c>
      <c r="BR14" s="114">
        <v>43.15</v>
      </c>
      <c r="BS14" s="114">
        <v>43.35</v>
      </c>
      <c r="BT14" s="114">
        <v>37.35</v>
      </c>
      <c r="BU14" s="114">
        <v>39</v>
      </c>
      <c r="BV14" s="114">
        <v>41.11</v>
      </c>
      <c r="BW14" s="114">
        <v>46.69</v>
      </c>
      <c r="BX14" s="114">
        <v>39.950000000000003</v>
      </c>
      <c r="BY14" s="114">
        <v>40.29</v>
      </c>
      <c r="BZ14" s="114">
        <v>41.09</v>
      </c>
      <c r="CA14" s="114">
        <v>42.56</v>
      </c>
      <c r="CB14" s="114">
        <v>44.08</v>
      </c>
      <c r="CC14" s="114">
        <v>44.2</v>
      </c>
      <c r="CD14" s="114">
        <v>42.11</v>
      </c>
      <c r="CE14" s="114">
        <v>42.55</v>
      </c>
      <c r="CF14" s="114">
        <v>41.63</v>
      </c>
      <c r="CG14" s="114">
        <v>41.53</v>
      </c>
      <c r="CH14" s="114">
        <v>41.69</v>
      </c>
      <c r="CI14" s="114">
        <v>42.87</v>
      </c>
      <c r="CJ14" s="114">
        <v>38.36</v>
      </c>
      <c r="CK14" s="114">
        <v>42.66</v>
      </c>
      <c r="CL14" s="114">
        <v>47.88</v>
      </c>
      <c r="CM14" s="114">
        <v>42.17</v>
      </c>
      <c r="CN14" s="114">
        <v>41.23</v>
      </c>
      <c r="CO14" s="114">
        <v>44.06</v>
      </c>
      <c r="CP14" s="114">
        <v>41.73</v>
      </c>
      <c r="CQ14" s="114">
        <v>40.340000000000003</v>
      </c>
      <c r="CR14" s="114">
        <v>43.46</v>
      </c>
      <c r="CS14" s="114">
        <v>40.11</v>
      </c>
      <c r="CT14" s="114">
        <v>44.99</v>
      </c>
      <c r="CU14" s="114">
        <v>40.03</v>
      </c>
      <c r="CV14" s="114">
        <v>41.83</v>
      </c>
      <c r="CW14" s="114">
        <v>41.52</v>
      </c>
      <c r="CX14" s="114">
        <v>40.96</v>
      </c>
      <c r="CY14" s="114">
        <v>41.35</v>
      </c>
      <c r="CZ14" s="114">
        <v>41.73</v>
      </c>
      <c r="DA14" s="114">
        <v>37.68</v>
      </c>
      <c r="DB14" s="114">
        <v>43.3</v>
      </c>
      <c r="DC14" s="114">
        <v>41.43</v>
      </c>
      <c r="DD14" s="114">
        <v>41.45</v>
      </c>
      <c r="DE14" s="114">
        <v>43.4</v>
      </c>
      <c r="DF14" s="114">
        <v>40.54</v>
      </c>
      <c r="DG14" s="114">
        <v>41.18</v>
      </c>
    </row>
  </sheetData>
  <mergeCells count="9">
    <mergeCell ref="DB1:DG1"/>
    <mergeCell ref="CT1:DA1"/>
    <mergeCell ref="P1:Z1"/>
    <mergeCell ref="C1:O1"/>
    <mergeCell ref="AA1:AP1"/>
    <mergeCell ref="AQ1:BA1"/>
    <mergeCell ref="BB1:BM1"/>
    <mergeCell ref="BN1:BZ1"/>
    <mergeCell ref="CB1:CS1"/>
  </mergeCells>
  <phoneticPr fontId="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9"/>
  <sheetViews>
    <sheetView workbookViewId="0">
      <selection activeCell="P1" sqref="P1:Z1"/>
    </sheetView>
  </sheetViews>
  <sheetFormatPr defaultColWidth="8.77734375" defaultRowHeight="14.4"/>
  <cols>
    <col min="1" max="16384" width="8.77734375" style="94"/>
  </cols>
  <sheetData>
    <row r="1" spans="1:111" s="114" customFormat="1">
      <c r="A1" s="95"/>
      <c r="B1" s="95"/>
      <c r="C1" s="241" t="s">
        <v>1</v>
      </c>
      <c r="D1" s="241"/>
      <c r="E1" s="241"/>
      <c r="F1" s="241"/>
      <c r="G1" s="241"/>
      <c r="H1" s="241"/>
      <c r="I1" s="241"/>
      <c r="J1" s="241"/>
      <c r="K1" s="241"/>
      <c r="L1" s="241"/>
      <c r="M1" s="241"/>
      <c r="N1" s="241"/>
      <c r="O1" s="241"/>
      <c r="P1" s="241" t="s">
        <v>222</v>
      </c>
      <c r="Q1" s="241"/>
      <c r="R1" s="241"/>
      <c r="S1" s="241"/>
      <c r="T1" s="241"/>
      <c r="U1" s="241"/>
      <c r="V1" s="241"/>
      <c r="W1" s="241"/>
      <c r="X1" s="241"/>
      <c r="Y1" s="241"/>
      <c r="Z1" s="241"/>
      <c r="AA1" s="241" t="s">
        <v>3</v>
      </c>
      <c r="AB1" s="241"/>
      <c r="AC1" s="241"/>
      <c r="AD1" s="241"/>
      <c r="AE1" s="241"/>
      <c r="AF1" s="241"/>
      <c r="AG1" s="241"/>
      <c r="AH1" s="241"/>
      <c r="AI1" s="241"/>
      <c r="AJ1" s="241"/>
      <c r="AK1" s="241"/>
      <c r="AL1" s="241"/>
      <c r="AM1" s="241"/>
      <c r="AN1" s="241"/>
      <c r="AO1" s="241"/>
      <c r="AP1" s="241"/>
      <c r="AQ1" s="241" t="s">
        <v>132</v>
      </c>
      <c r="AR1" s="241"/>
      <c r="AS1" s="241"/>
      <c r="AT1" s="241"/>
      <c r="AU1" s="241"/>
      <c r="AV1" s="241"/>
      <c r="AW1" s="241"/>
      <c r="AX1" s="241"/>
      <c r="AY1" s="241"/>
      <c r="AZ1" s="241"/>
      <c r="BA1" s="241"/>
      <c r="BB1" s="241" t="s">
        <v>5</v>
      </c>
      <c r="BC1" s="241"/>
      <c r="BD1" s="241"/>
      <c r="BE1" s="241"/>
      <c r="BF1" s="241"/>
      <c r="BG1" s="241"/>
      <c r="BH1" s="241"/>
      <c r="BI1" s="241"/>
      <c r="BJ1" s="241"/>
      <c r="BK1" s="241"/>
      <c r="BL1" s="241"/>
      <c r="BM1" s="241"/>
      <c r="BN1" s="241" t="s">
        <v>6</v>
      </c>
      <c r="BO1" s="241"/>
      <c r="BP1" s="241"/>
      <c r="BQ1" s="241"/>
      <c r="BR1" s="241"/>
      <c r="BS1" s="241"/>
      <c r="BT1" s="241"/>
      <c r="BU1" s="241"/>
      <c r="BV1" s="241"/>
      <c r="BW1" s="241"/>
      <c r="BX1" s="241"/>
      <c r="BY1" s="241"/>
      <c r="BZ1" s="241"/>
      <c r="CA1" s="95"/>
      <c r="CB1" s="241" t="s">
        <v>7</v>
      </c>
      <c r="CC1" s="241"/>
      <c r="CD1" s="241"/>
      <c r="CE1" s="241"/>
      <c r="CF1" s="241"/>
      <c r="CG1" s="241"/>
      <c r="CH1" s="241"/>
      <c r="CI1" s="241"/>
      <c r="CJ1" s="241"/>
      <c r="CK1" s="241"/>
      <c r="CL1" s="241"/>
      <c r="CM1" s="241"/>
      <c r="CN1" s="241"/>
      <c r="CO1" s="241"/>
      <c r="CP1" s="241"/>
      <c r="CQ1" s="241"/>
      <c r="CR1" s="241"/>
      <c r="CS1" s="241"/>
      <c r="CT1" s="241" t="s">
        <v>8</v>
      </c>
      <c r="CU1" s="241"/>
      <c r="CV1" s="241"/>
      <c r="CW1" s="241"/>
      <c r="CX1" s="241"/>
      <c r="CY1" s="241"/>
      <c r="CZ1" s="241"/>
      <c r="DA1" s="241"/>
      <c r="DB1" s="241" t="s">
        <v>9</v>
      </c>
      <c r="DC1" s="241"/>
      <c r="DD1" s="241"/>
      <c r="DE1" s="241"/>
      <c r="DF1" s="241"/>
      <c r="DG1" s="241"/>
    </row>
    <row r="2" spans="1:111">
      <c r="A2" s="94" t="s">
        <v>238</v>
      </c>
      <c r="B2" s="98" t="s">
        <v>11</v>
      </c>
      <c r="C2" s="98" t="s">
        <v>12</v>
      </c>
      <c r="D2" s="98" t="s">
        <v>13</v>
      </c>
      <c r="E2" s="98" t="s">
        <v>14</v>
      </c>
      <c r="F2" s="98" t="s">
        <v>15</v>
      </c>
      <c r="G2" s="98" t="s">
        <v>16</v>
      </c>
      <c r="H2" s="98" t="s">
        <v>17</v>
      </c>
      <c r="I2" s="98" t="s">
        <v>18</v>
      </c>
      <c r="J2" s="98" t="s">
        <v>19</v>
      </c>
      <c r="K2" s="98" t="s">
        <v>20</v>
      </c>
      <c r="L2" s="98" t="s">
        <v>21</v>
      </c>
      <c r="M2" s="98" t="s">
        <v>22</v>
      </c>
      <c r="N2" s="98" t="s">
        <v>23</v>
      </c>
      <c r="O2" s="98" t="s">
        <v>24</v>
      </c>
      <c r="P2" s="98" t="s">
        <v>25</v>
      </c>
      <c r="Q2" s="98" t="s">
        <v>26</v>
      </c>
      <c r="R2" s="98" t="s">
        <v>27</v>
      </c>
      <c r="S2" s="98" t="s">
        <v>28</v>
      </c>
      <c r="T2" s="98" t="s">
        <v>29</v>
      </c>
      <c r="U2" s="98" t="s">
        <v>30</v>
      </c>
      <c r="V2" s="98" t="s">
        <v>31</v>
      </c>
      <c r="W2" s="98" t="s">
        <v>32</v>
      </c>
      <c r="X2" s="98" t="s">
        <v>33</v>
      </c>
      <c r="Y2" s="98" t="s">
        <v>34</v>
      </c>
      <c r="Z2" s="98" t="s">
        <v>35</v>
      </c>
      <c r="AA2" s="98" t="s">
        <v>36</v>
      </c>
      <c r="AB2" s="98" t="s">
        <v>133</v>
      </c>
      <c r="AC2" s="98" t="s">
        <v>49</v>
      </c>
      <c r="AD2" s="98" t="s">
        <v>47</v>
      </c>
      <c r="AE2" s="98" t="s">
        <v>38</v>
      </c>
      <c r="AF2" s="98" t="s">
        <v>46</v>
      </c>
      <c r="AG2" s="98" t="s">
        <v>39</v>
      </c>
      <c r="AH2" s="98" t="s">
        <v>45</v>
      </c>
      <c r="AI2" s="98" t="s">
        <v>48</v>
      </c>
      <c r="AJ2" s="98" t="s">
        <v>40</v>
      </c>
      <c r="AK2" s="98" t="s">
        <v>37</v>
      </c>
      <c r="AL2" s="98" t="s">
        <v>51</v>
      </c>
      <c r="AM2" s="98" t="s">
        <v>42</v>
      </c>
      <c r="AN2" s="98" t="s">
        <v>50</v>
      </c>
      <c r="AO2" s="98" t="s">
        <v>43</v>
      </c>
      <c r="AP2" s="98" t="s">
        <v>44</v>
      </c>
      <c r="AQ2" s="98" t="s">
        <v>52</v>
      </c>
      <c r="AR2" s="98" t="s">
        <v>53</v>
      </c>
      <c r="AS2" s="98" t="s">
        <v>54</v>
      </c>
      <c r="AT2" s="98" t="s">
        <v>55</v>
      </c>
      <c r="AU2" s="98" t="s">
        <v>56</v>
      </c>
      <c r="AV2" s="98" t="s">
        <v>57</v>
      </c>
      <c r="AW2" s="98" t="s">
        <v>58</v>
      </c>
      <c r="AX2" s="98" t="s">
        <v>59</v>
      </c>
      <c r="AY2" s="98" t="s">
        <v>60</v>
      </c>
      <c r="AZ2" s="98" t="s">
        <v>61</v>
      </c>
      <c r="BA2" s="98" t="s">
        <v>62</v>
      </c>
      <c r="BB2" s="98" t="s">
        <v>63</v>
      </c>
      <c r="BC2" s="98" t="s">
        <v>64</v>
      </c>
      <c r="BD2" s="98" t="s">
        <v>65</v>
      </c>
      <c r="BE2" s="98" t="s">
        <v>66</v>
      </c>
      <c r="BF2" s="98" t="s">
        <v>67</v>
      </c>
      <c r="BG2" s="98" t="s">
        <v>134</v>
      </c>
      <c r="BH2" s="98" t="s">
        <v>69</v>
      </c>
      <c r="BI2" s="98" t="s">
        <v>135</v>
      </c>
      <c r="BJ2" s="98" t="s">
        <v>71</v>
      </c>
      <c r="BK2" s="98" t="s">
        <v>72</v>
      </c>
      <c r="BL2" s="98" t="s">
        <v>73</v>
      </c>
      <c r="BM2" s="98" t="s">
        <v>74</v>
      </c>
      <c r="BN2" s="98" t="s">
        <v>75</v>
      </c>
      <c r="BO2" s="98" t="s">
        <v>76</v>
      </c>
      <c r="BP2" s="98" t="s">
        <v>77</v>
      </c>
      <c r="BQ2" s="98" t="s">
        <v>78</v>
      </c>
      <c r="BR2" s="98" t="s">
        <v>79</v>
      </c>
      <c r="BS2" s="98" t="s">
        <v>80</v>
      </c>
      <c r="BT2" s="98" t="s">
        <v>81</v>
      </c>
      <c r="BU2" s="98" t="s">
        <v>82</v>
      </c>
      <c r="BV2" s="98" t="s">
        <v>83</v>
      </c>
      <c r="BW2" s="98" t="s">
        <v>84</v>
      </c>
      <c r="BX2" s="98" t="s">
        <v>85</v>
      </c>
      <c r="BY2" s="98" t="s">
        <v>86</v>
      </c>
      <c r="BZ2" s="98" t="s">
        <v>87</v>
      </c>
      <c r="CA2" s="98" t="s">
        <v>88</v>
      </c>
      <c r="CB2" s="98" t="s">
        <v>89</v>
      </c>
      <c r="CC2" s="98" t="s">
        <v>90</v>
      </c>
      <c r="CD2" s="98" t="s">
        <v>91</v>
      </c>
      <c r="CE2" s="98" t="s">
        <v>92</v>
      </c>
      <c r="CF2" s="98" t="s">
        <v>93</v>
      </c>
      <c r="CG2" s="98" t="s">
        <v>94</v>
      </c>
      <c r="CH2" s="98" t="s">
        <v>95</v>
      </c>
      <c r="CI2" s="98" t="s">
        <v>96</v>
      </c>
      <c r="CJ2" s="98" t="s">
        <v>97</v>
      </c>
      <c r="CK2" s="98" t="s">
        <v>98</v>
      </c>
      <c r="CL2" s="98" t="s">
        <v>99</v>
      </c>
      <c r="CM2" s="98" t="s">
        <v>100</v>
      </c>
      <c r="CN2" s="98" t="s">
        <v>101</v>
      </c>
      <c r="CO2" s="98" t="s">
        <v>102</v>
      </c>
      <c r="CP2" s="98" t="s">
        <v>103</v>
      </c>
      <c r="CQ2" s="98" t="s">
        <v>104</v>
      </c>
      <c r="CR2" s="98" t="s">
        <v>105</v>
      </c>
      <c r="CS2" s="98" t="s">
        <v>106</v>
      </c>
      <c r="CT2" s="98" t="s">
        <v>107</v>
      </c>
      <c r="CU2" s="98" t="s">
        <v>136</v>
      </c>
      <c r="CV2" s="98" t="s">
        <v>137</v>
      </c>
      <c r="CW2" s="98" t="s">
        <v>110</v>
      </c>
      <c r="CX2" s="98" t="s">
        <v>111</v>
      </c>
      <c r="CY2" s="98" t="s">
        <v>112</v>
      </c>
      <c r="CZ2" s="98" t="s">
        <v>113</v>
      </c>
      <c r="DA2" s="98" t="s">
        <v>114</v>
      </c>
      <c r="DB2" s="98" t="s">
        <v>115</v>
      </c>
      <c r="DC2" s="98" t="s">
        <v>116</v>
      </c>
      <c r="DD2" s="98" t="s">
        <v>117</v>
      </c>
      <c r="DE2" s="98" t="s">
        <v>118</v>
      </c>
      <c r="DF2" s="98" t="s">
        <v>119</v>
      </c>
      <c r="DG2" s="98" t="s">
        <v>120</v>
      </c>
    </row>
    <row r="3" spans="1:111">
      <c r="A3" s="94">
        <v>2010</v>
      </c>
      <c r="B3" s="94">
        <v>0.48494837103895649</v>
      </c>
      <c r="C3" s="94">
        <v>0.33549942638736008</v>
      </c>
      <c r="D3" s="94">
        <v>0.28186931198973991</v>
      </c>
      <c r="E3" s="94">
        <v>0.18754420107581019</v>
      </c>
      <c r="F3" s="94">
        <v>0.21711004980079218</v>
      </c>
      <c r="G3" s="94">
        <v>0.54719178169275962</v>
      </c>
      <c r="H3" s="94">
        <v>0.14449661187767704</v>
      </c>
      <c r="I3" s="94">
        <v>5.3991050629826266E-2</v>
      </c>
      <c r="J3" s="94">
        <v>8.5367367860239171E-2</v>
      </c>
      <c r="K3" s="94">
        <v>8.6709840425136492E-2</v>
      </c>
      <c r="L3" s="94">
        <v>9.9698547138018997E-2</v>
      </c>
      <c r="M3" s="94">
        <v>0.105234438948605</v>
      </c>
      <c r="N3" s="94">
        <v>0.12761056107358595</v>
      </c>
      <c r="O3" s="94">
        <v>4.3105888741378724E-2</v>
      </c>
      <c r="P3" s="94">
        <v>0.46266190228861265</v>
      </c>
      <c r="Q3" s="94">
        <v>0.22770486008869539</v>
      </c>
      <c r="R3" s="94">
        <v>0.12386252066431461</v>
      </c>
      <c r="S3" s="94">
        <v>0.15135725592161181</v>
      </c>
      <c r="T3" s="94">
        <v>8.9907780842988588E-2</v>
      </c>
      <c r="U3" s="94">
        <v>0.18980898111455477</v>
      </c>
      <c r="V3" s="94">
        <v>0.10160448927122245</v>
      </c>
      <c r="W3" s="94">
        <v>0.11429937360011765</v>
      </c>
      <c r="X3" s="94">
        <v>2.2977402851421049E-2</v>
      </c>
      <c r="Y3" s="94">
        <v>9.4801755086870346E-2</v>
      </c>
      <c r="Z3" s="94">
        <v>4.7476235938867156E-2</v>
      </c>
      <c r="AA3" s="94">
        <v>5.5050855142403571E-2</v>
      </c>
      <c r="AB3" s="94">
        <v>9.7169654082497225E-2</v>
      </c>
      <c r="AC3" s="94">
        <v>2.9011254822724344E-2</v>
      </c>
      <c r="AD3" s="94">
        <v>4.918414140137628E-2</v>
      </c>
      <c r="AE3" s="94">
        <v>4.6670032206520246E-2</v>
      </c>
      <c r="AF3" s="94">
        <v>3.8354904769349461E-2</v>
      </c>
      <c r="AG3" s="94">
        <v>0.253843732092769</v>
      </c>
      <c r="AH3" s="94">
        <v>5.1829859178709838E-2</v>
      </c>
      <c r="AI3" s="94">
        <v>5.1595790740269348E-2</v>
      </c>
      <c r="AJ3" s="94">
        <v>0.20345450090451825</v>
      </c>
      <c r="AK3" s="94">
        <v>5.769405375446731E-2</v>
      </c>
      <c r="AL3" s="94">
        <v>3.4149545922455865E-2</v>
      </c>
      <c r="AM3" s="94">
        <v>0.12432362917817777</v>
      </c>
      <c r="AN3" s="94">
        <v>2.4977066346819812E-2</v>
      </c>
      <c r="AO3" s="94">
        <v>4.3775401028451143E-2</v>
      </c>
      <c r="AP3" s="94">
        <v>9.3187990305714889E-3</v>
      </c>
      <c r="AQ3" s="94">
        <v>7.8105559817273351E-2</v>
      </c>
      <c r="AR3" s="94">
        <v>7.5491445587053396E-2</v>
      </c>
      <c r="AS3" s="94">
        <v>5.5651217879098991E-2</v>
      </c>
      <c r="AT3" s="94">
        <v>0.12908834596893404</v>
      </c>
      <c r="AU3" s="94">
        <v>0.12521434877718898</v>
      </c>
      <c r="AV3" s="94">
        <v>5.4747488570398156E-2</v>
      </c>
      <c r="AW3" s="94">
        <v>0.13234097116842641</v>
      </c>
      <c r="AX3" s="94">
        <v>0.11702100275932971</v>
      </c>
      <c r="AY3" s="94">
        <v>0.1099066303517354</v>
      </c>
      <c r="AZ3" s="94">
        <v>3.6475975042624752E-2</v>
      </c>
      <c r="BA3" s="94">
        <v>0.37713843530687735</v>
      </c>
      <c r="BB3" s="94">
        <v>0.24454092221183757</v>
      </c>
      <c r="BC3" s="94">
        <v>0.17755526875857336</v>
      </c>
      <c r="BD3" s="94">
        <v>4.6905852036689066E-2</v>
      </c>
      <c r="BE3" s="94">
        <v>0.18144761198886386</v>
      </c>
      <c r="BF3" s="94">
        <v>0.1018099482904489</v>
      </c>
      <c r="BG3" s="94">
        <v>4.7277080870647921E-2</v>
      </c>
      <c r="BH3" s="94">
        <v>9.2668035983056896E-2</v>
      </c>
      <c r="BI3" s="94">
        <v>7.2562083397290977E-2</v>
      </c>
      <c r="BJ3" s="94">
        <v>4.1739892495263081E-2</v>
      </c>
      <c r="BK3" s="94">
        <v>4.3797885511906887E-2</v>
      </c>
      <c r="BL3" s="94">
        <v>2.617107762265624E-2</v>
      </c>
      <c r="BM3" s="94">
        <v>1.2368208406354515E-2</v>
      </c>
      <c r="BN3" s="94">
        <v>5.7451770247777798E-2</v>
      </c>
      <c r="BO3" s="94">
        <v>0.11199946951058433</v>
      </c>
      <c r="BP3" s="94">
        <v>0.10021204144193926</v>
      </c>
      <c r="BQ3" s="94">
        <v>0.10121232475747097</v>
      </c>
      <c r="BR3" s="94">
        <v>5.5190568448376602E-2</v>
      </c>
      <c r="BS3" s="94">
        <v>0.10773850544424157</v>
      </c>
      <c r="BT3" s="94">
        <v>0.12507634345212643</v>
      </c>
      <c r="BU3" s="94">
        <v>6.8635514197888676E-3</v>
      </c>
      <c r="BV3" s="94">
        <v>8.3744282691121386E-2</v>
      </c>
      <c r="BW3" s="94">
        <v>9.0310950231346748E-2</v>
      </c>
      <c r="BX3" s="94">
        <v>4.3668058431914042E-2</v>
      </c>
      <c r="BY3" s="94">
        <v>6.8162575444819573E-2</v>
      </c>
      <c r="BZ3" s="94">
        <v>0.16733830342300451</v>
      </c>
      <c r="CA3" s="94">
        <v>0.71667069808980866</v>
      </c>
      <c r="CB3" s="94">
        <v>0.12438473845814083</v>
      </c>
      <c r="CC3" s="94">
        <v>3.6241657051882183E-2</v>
      </c>
      <c r="CD3" s="94">
        <v>0.35704095030932081</v>
      </c>
      <c r="CE3" s="94">
        <v>0.11920471173981809</v>
      </c>
      <c r="CF3" s="94">
        <v>9.23578931140175E-2</v>
      </c>
      <c r="CG3" s="94">
        <v>0.11275098103718115</v>
      </c>
      <c r="CH3" s="94">
        <v>4.1716800677865269E-2</v>
      </c>
      <c r="CI3" s="94">
        <v>2.2255123206046262E-2</v>
      </c>
      <c r="CJ3" s="94">
        <v>9.8462674934023414E-2</v>
      </c>
      <c r="CK3" s="94">
        <v>0.1167915404094121</v>
      </c>
      <c r="CL3" s="94">
        <v>4.5896354749644777E-2</v>
      </c>
      <c r="CM3" s="94">
        <v>8.8168760120596268E-2</v>
      </c>
      <c r="CN3" s="94">
        <v>0.15687742047238015</v>
      </c>
      <c r="CO3" s="94">
        <v>7.4891287238796136E-2</v>
      </c>
      <c r="CP3" s="94">
        <v>0.10092505757113115</v>
      </c>
      <c r="CQ3" s="94">
        <v>2.6474682513099271E-2</v>
      </c>
      <c r="CR3" s="94">
        <v>1.120182729896245E-2</v>
      </c>
      <c r="CS3" s="94">
        <v>2.1084227415761523E-2</v>
      </c>
      <c r="CT3" s="94">
        <v>0.25046476863609402</v>
      </c>
      <c r="CU3" s="94">
        <v>0.16027801096366567</v>
      </c>
      <c r="CV3" s="94">
        <v>0.12745092678055836</v>
      </c>
      <c r="CW3" s="94">
        <v>3.1309943398990216E-2</v>
      </c>
      <c r="CX3" s="94">
        <v>1.115528648377781E-2</v>
      </c>
      <c r="CY3" s="94">
        <v>6.4244479329894563E-3</v>
      </c>
      <c r="CZ3" s="94">
        <v>2.4637554470350931E-2</v>
      </c>
      <c r="DA3" s="94">
        <v>2.1658775482996127E-2</v>
      </c>
      <c r="DB3" s="94">
        <v>0.13007310317018406</v>
      </c>
      <c r="DC3" s="94">
        <v>0.23633905967937205</v>
      </c>
      <c r="DD3" s="94">
        <v>9.396621792513718E-2</v>
      </c>
      <c r="DE3" s="94">
        <v>7.366951603232462E-2</v>
      </c>
      <c r="DF3" s="94">
        <v>0.1900430299284484</v>
      </c>
      <c r="DG3" s="94">
        <v>5.3292892554449398E-2</v>
      </c>
    </row>
    <row r="4" spans="1:111">
      <c r="A4" s="94">
        <v>2011</v>
      </c>
      <c r="B4" s="94">
        <v>0.50848593721200663</v>
      </c>
      <c r="C4" s="94">
        <v>0.3186796934167222</v>
      </c>
      <c r="D4" s="94">
        <v>0.25775851729448418</v>
      </c>
      <c r="E4" s="94">
        <v>0.22787725385706084</v>
      </c>
      <c r="F4" s="94">
        <v>0.16138004095283121</v>
      </c>
      <c r="G4" s="94">
        <v>0.62276795503618065</v>
      </c>
      <c r="H4" s="94">
        <v>0.16754511026584132</v>
      </c>
      <c r="I4" s="94">
        <v>8.9138572099282054E-2</v>
      </c>
      <c r="J4" s="94">
        <v>9.5536531054892349E-2</v>
      </c>
      <c r="K4" s="94">
        <v>0.13153862669555591</v>
      </c>
      <c r="L4" s="94">
        <v>8.6435861405968845E-2</v>
      </c>
      <c r="M4" s="94">
        <v>0.1536723482513882</v>
      </c>
      <c r="N4" s="94">
        <v>0.11505019742410216</v>
      </c>
      <c r="O4" s="94">
        <v>5.5147754363946415E-2</v>
      </c>
      <c r="P4" s="94">
        <v>0.34210513268595749</v>
      </c>
      <c r="Q4" s="94">
        <v>0.28026367978935207</v>
      </c>
      <c r="R4" s="94">
        <v>7.622540592022807E-2</v>
      </c>
      <c r="S4" s="94">
        <v>0.183405786045643</v>
      </c>
      <c r="T4" s="94">
        <v>9.2563086836113792E-2</v>
      </c>
      <c r="U4" s="94">
        <v>0.22129210996437473</v>
      </c>
      <c r="V4" s="94">
        <v>8.9577044755679056E-2</v>
      </c>
      <c r="W4" s="94">
        <v>0.10404460287212011</v>
      </c>
      <c r="X4" s="94">
        <v>2.0796037933699101E-2</v>
      </c>
      <c r="Y4" s="94">
        <v>7.3543842963650463E-2</v>
      </c>
      <c r="Z4" s="94">
        <v>6.4131080811136554E-2</v>
      </c>
      <c r="AA4" s="94">
        <v>0.12853153271958251</v>
      </c>
      <c r="AB4" s="94">
        <v>9.6835607692011744E-2</v>
      </c>
      <c r="AC4" s="94">
        <v>3.8745238182897365E-2</v>
      </c>
      <c r="AD4" s="94">
        <v>0.11656679332464288</v>
      </c>
      <c r="AE4" s="94">
        <v>4.3339821453087062E-2</v>
      </c>
      <c r="AF4" s="94">
        <v>5.4120528835591639E-2</v>
      </c>
      <c r="AG4" s="94">
        <v>0.25054858502732691</v>
      </c>
      <c r="AH4" s="94">
        <v>4.0212813521990763E-2</v>
      </c>
      <c r="AI4" s="94">
        <v>5.1910192274050526E-2</v>
      </c>
      <c r="AJ4" s="94">
        <v>0.21937835085931071</v>
      </c>
      <c r="AK4" s="94">
        <v>5.7739432357893451E-2</v>
      </c>
      <c r="AL4" s="94">
        <v>6.2841852798551104E-2</v>
      </c>
      <c r="AM4" s="94">
        <v>0.13130099258093453</v>
      </c>
      <c r="AN4" s="94">
        <v>2.5947343710761309E-2</v>
      </c>
      <c r="AO4" s="94">
        <v>4.1787943313903085E-2</v>
      </c>
      <c r="AP4" s="94">
        <v>6.5955100075120055E-3</v>
      </c>
      <c r="AQ4" s="94">
        <v>7.5760923781307693E-2</v>
      </c>
      <c r="AR4" s="94">
        <v>5.0043845645714971E-2</v>
      </c>
      <c r="AS4" s="94">
        <v>0.10131292459249737</v>
      </c>
      <c r="AT4" s="94">
        <v>0.15773086141669246</v>
      </c>
      <c r="AU4" s="94">
        <v>0.14707630860539667</v>
      </c>
      <c r="AV4" s="94">
        <v>5.0388792656181347E-2</v>
      </c>
      <c r="AW4" s="94">
        <v>0.14968482464821836</v>
      </c>
      <c r="AX4" s="94">
        <v>7.3836265271509091E-2</v>
      </c>
      <c r="AY4" s="94">
        <v>0.13637109250618779</v>
      </c>
      <c r="AZ4" s="94">
        <v>3.800559265439668E-2</v>
      </c>
      <c r="BA4" s="94">
        <v>0.37240685908723847</v>
      </c>
      <c r="BB4" s="94">
        <v>0.2671556896093204</v>
      </c>
      <c r="BC4" s="94">
        <v>0.19387806660328033</v>
      </c>
      <c r="BD4" s="94">
        <v>4.9275418693795058E-2</v>
      </c>
      <c r="BE4" s="94">
        <v>0.2176187148729824</v>
      </c>
      <c r="BF4" s="94">
        <v>9.6928324087162274E-2</v>
      </c>
      <c r="BG4" s="94">
        <v>5.2578280734656133E-2</v>
      </c>
      <c r="BH4" s="94">
        <v>8.4721133958611722E-2</v>
      </c>
      <c r="BI4" s="94">
        <v>7.3226417303786609E-2</v>
      </c>
      <c r="BJ4" s="94">
        <v>0.12560020266211977</v>
      </c>
      <c r="BK4" s="94">
        <v>4.4781798885240892E-2</v>
      </c>
      <c r="BL4" s="94">
        <v>4.3046876934471234E-2</v>
      </c>
      <c r="BM4" s="94">
        <v>9.190393416211683E-3</v>
      </c>
      <c r="BN4" s="94">
        <v>4.3234135506347776E-2</v>
      </c>
      <c r="BO4" s="94">
        <v>0.14105657175030867</v>
      </c>
      <c r="BP4" s="94">
        <v>0.1284250194539614</v>
      </c>
      <c r="BQ4" s="94">
        <v>0.13597879235767751</v>
      </c>
      <c r="BR4" s="94">
        <v>6.2339269700011427E-2</v>
      </c>
      <c r="BS4" s="94">
        <v>0.13166659364879527</v>
      </c>
      <c r="BT4" s="94">
        <v>0.13581829802378309</v>
      </c>
      <c r="BU4" s="94">
        <v>1.5612217274812101E-2</v>
      </c>
      <c r="BV4" s="94">
        <v>9.0478577819430361E-2</v>
      </c>
      <c r="BW4" s="94">
        <v>0.19832716487688551</v>
      </c>
      <c r="BX4" s="94">
        <v>6.3232191849916713E-2</v>
      </c>
      <c r="BY4" s="94">
        <v>8.7737666602024422E-2</v>
      </c>
      <c r="BZ4" s="94">
        <v>0.13132432988802936</v>
      </c>
      <c r="CA4" s="94">
        <v>0.69739272887170578</v>
      </c>
      <c r="CB4" s="94">
        <v>0.12631052558462125</v>
      </c>
      <c r="CC4" s="94">
        <v>3.9802733683881403E-2</v>
      </c>
      <c r="CD4" s="94">
        <v>0.40916479094459207</v>
      </c>
      <c r="CE4" s="94">
        <v>0.10144305437030704</v>
      </c>
      <c r="CF4" s="94">
        <v>0.11203456756096103</v>
      </c>
      <c r="CG4" s="94">
        <v>0.12148706180935633</v>
      </c>
      <c r="CH4" s="94">
        <v>3.2996455209301528E-2</v>
      </c>
      <c r="CI4" s="94">
        <v>1.1243544816056826E-2</v>
      </c>
      <c r="CJ4" s="94">
        <v>0.12746561812716595</v>
      </c>
      <c r="CK4" s="94">
        <v>8.2025014046267303E-2</v>
      </c>
      <c r="CL4" s="94">
        <v>6.1701476196607152E-2</v>
      </c>
      <c r="CM4" s="94">
        <v>6.1721938285687117E-2</v>
      </c>
      <c r="CN4" s="94">
        <v>0.16295306621409916</v>
      </c>
      <c r="CO4" s="94">
        <v>6.9407150500104819E-2</v>
      </c>
      <c r="CP4" s="94">
        <v>9.2234709720387525E-2</v>
      </c>
      <c r="CQ4" s="94">
        <v>2.6611933160857991E-2</v>
      </c>
      <c r="CR4" s="94">
        <v>4.5301510913021001E-3</v>
      </c>
      <c r="CS4" s="94">
        <v>4.4083346522162427E-3</v>
      </c>
      <c r="CT4" s="94">
        <v>0.34194298119335287</v>
      </c>
      <c r="CU4" s="94">
        <v>0.20080855874744105</v>
      </c>
      <c r="CV4" s="94">
        <v>0.21722042200523922</v>
      </c>
      <c r="CW4" s="94">
        <v>8.4088480369833324E-2</v>
      </c>
      <c r="CX4" s="94">
        <v>2.1136412710119422E-2</v>
      </c>
      <c r="CY4" s="94">
        <v>1.3824834912613961E-2</v>
      </c>
      <c r="CZ4" s="94">
        <v>3.2884194886508469E-2</v>
      </c>
      <c r="DA4" s="94">
        <v>5.9106874542994181E-2</v>
      </c>
      <c r="DB4" s="94">
        <v>0.11731745203189864</v>
      </c>
      <c r="DC4" s="94">
        <v>0.26910547823645681</v>
      </c>
      <c r="DD4" s="94">
        <v>9.83063536950321E-2</v>
      </c>
      <c r="DE4" s="94">
        <v>6.5800778150709949E-2</v>
      </c>
      <c r="DF4" s="94">
        <v>0.30884274203446271</v>
      </c>
      <c r="DG4" s="94">
        <v>3.6127240287337291E-2</v>
      </c>
    </row>
    <row r="5" spans="1:111">
      <c r="A5" s="94">
        <v>2012</v>
      </c>
      <c r="B5" s="94">
        <v>0.48019380750648116</v>
      </c>
      <c r="C5" s="94">
        <v>0.28245218200873645</v>
      </c>
      <c r="D5" s="94">
        <v>0.22133075522376858</v>
      </c>
      <c r="E5" s="94">
        <v>0.25218316912232391</v>
      </c>
      <c r="F5" s="94">
        <v>0.12615429163792441</v>
      </c>
      <c r="G5" s="94">
        <v>0.59202696132023103</v>
      </c>
      <c r="H5" s="94">
        <v>0.1560527851854499</v>
      </c>
      <c r="I5" s="94">
        <v>8.5014187689967186E-2</v>
      </c>
      <c r="J5" s="94">
        <v>9.3426705321323744E-2</v>
      </c>
      <c r="K5" s="94">
        <v>0.15165879667873189</v>
      </c>
      <c r="L5" s="94">
        <v>8.2612624909062404E-2</v>
      </c>
      <c r="M5" s="94">
        <v>0.13249792779846012</v>
      </c>
      <c r="N5" s="94">
        <v>0.10116431438300004</v>
      </c>
      <c r="O5" s="94">
        <v>5.1958333227176356E-2</v>
      </c>
      <c r="P5" s="94">
        <v>0.30502896466275881</v>
      </c>
      <c r="Q5" s="94">
        <v>0.25613271641072821</v>
      </c>
      <c r="R5" s="94">
        <v>7.2596487748269989E-2</v>
      </c>
      <c r="S5" s="94">
        <v>0.18985552527900465</v>
      </c>
      <c r="T5" s="94">
        <v>8.5845156272366108E-2</v>
      </c>
      <c r="U5" s="94">
        <v>0.20782674028663387</v>
      </c>
      <c r="V5" s="94">
        <v>8.2981986888070985E-2</v>
      </c>
      <c r="W5" s="94">
        <v>0.12210373363465123</v>
      </c>
      <c r="X5" s="94">
        <v>1.9169893183643472E-2</v>
      </c>
      <c r="Y5" s="94">
        <v>6.7498616525793309E-2</v>
      </c>
      <c r="Z5" s="94">
        <v>6.308251974084117E-2</v>
      </c>
      <c r="AA5" s="94">
        <v>0.11669870742180252</v>
      </c>
      <c r="AB5" s="94">
        <v>9.819190018001156E-2</v>
      </c>
      <c r="AC5" s="94">
        <v>2.9721421787937782E-2</v>
      </c>
      <c r="AD5" s="94">
        <v>9.1532847071608581E-2</v>
      </c>
      <c r="AE5" s="94">
        <v>4.0717884970001943E-2</v>
      </c>
      <c r="AF5" s="94">
        <v>4.7419786567590418E-2</v>
      </c>
      <c r="AG5" s="94">
        <v>0.2405338835293756</v>
      </c>
      <c r="AH5" s="94">
        <v>4.4239817011865058E-2</v>
      </c>
      <c r="AI5" s="94">
        <v>4.6298005238927339E-2</v>
      </c>
      <c r="AJ5" s="94">
        <v>0.20997823116665965</v>
      </c>
      <c r="AK5" s="94">
        <v>5.6085308957035854E-2</v>
      </c>
      <c r="AL5" s="94">
        <v>5.1164735007929021E-2</v>
      </c>
      <c r="AM5" s="94">
        <v>0.12671812732474941</v>
      </c>
      <c r="AN5" s="94">
        <v>2.4301489958545044E-2</v>
      </c>
      <c r="AO5" s="94">
        <v>3.9649803004784628E-2</v>
      </c>
      <c r="AP5" s="94">
        <v>4.0775746968177021E-3</v>
      </c>
      <c r="AQ5" s="94">
        <v>8.8529161295124809E-2</v>
      </c>
      <c r="AR5" s="94">
        <v>3.8538283447230468E-2</v>
      </c>
      <c r="AS5" s="94">
        <v>9.1736267540979799E-2</v>
      </c>
      <c r="AT5" s="94">
        <v>0.15447356895620151</v>
      </c>
      <c r="AU5" s="94">
        <v>0.18245858298274079</v>
      </c>
      <c r="AV5" s="94">
        <v>4.3333592628022909E-2</v>
      </c>
      <c r="AW5" s="94">
        <v>0.14158151796693624</v>
      </c>
      <c r="AX5" s="94">
        <v>6.3862447038182529E-2</v>
      </c>
      <c r="AY5" s="94">
        <v>0.12227830230967143</v>
      </c>
      <c r="AZ5" s="94">
        <v>3.4437893802053678E-2</v>
      </c>
      <c r="BA5" s="94">
        <v>0.32139245956743057</v>
      </c>
      <c r="BB5" s="94">
        <v>0.24110590236264523</v>
      </c>
      <c r="BC5" s="94">
        <v>0.15468522411370994</v>
      </c>
      <c r="BD5" s="94">
        <v>4.6713638816656411E-2</v>
      </c>
      <c r="BE5" s="94">
        <v>0.22419939675379366</v>
      </c>
      <c r="BF5" s="94">
        <v>9.5967481260171295E-2</v>
      </c>
      <c r="BG5" s="94">
        <v>6.3080410908496115E-2</v>
      </c>
      <c r="BH5" s="94">
        <v>7.2320255759056457E-2</v>
      </c>
      <c r="BI5" s="94">
        <v>7.1959746279837034E-2</v>
      </c>
      <c r="BJ5" s="94">
        <v>0.10094019793292455</v>
      </c>
      <c r="BK5" s="94">
        <v>4.9847104738147081E-2</v>
      </c>
      <c r="BL5" s="94">
        <v>3.7136652805054751E-2</v>
      </c>
      <c r="BM5" s="94">
        <v>9.3413898533726055E-3</v>
      </c>
      <c r="BN5" s="94">
        <v>3.4429679470782411E-2</v>
      </c>
      <c r="BO5" s="94">
        <v>7.1143455952244652E-2</v>
      </c>
      <c r="BP5" s="94">
        <v>7.2347948524015798E-2</v>
      </c>
      <c r="BQ5" s="94">
        <v>0.16091814348810463</v>
      </c>
      <c r="BR5" s="94">
        <v>5.2341279228416901E-2</v>
      </c>
      <c r="BS5" s="94">
        <v>0.12966082153114153</v>
      </c>
      <c r="BT5" s="94">
        <v>0.13664246841305694</v>
      </c>
      <c r="BU5" s="94">
        <v>1.5691312044733327E-2</v>
      </c>
      <c r="BV5" s="94">
        <v>6.9893119550387267E-2</v>
      </c>
      <c r="BW5" s="94">
        <v>0.17829655703332661</v>
      </c>
      <c r="BX5" s="94">
        <v>5.1589842023710697E-2</v>
      </c>
      <c r="BY5" s="94">
        <v>7.4182920987059503E-2</v>
      </c>
      <c r="BZ5" s="94">
        <v>9.2513638035038051E-2</v>
      </c>
      <c r="CA5" s="94">
        <v>0.63518264873115426</v>
      </c>
      <c r="CB5" s="94">
        <v>0.12390620486615934</v>
      </c>
      <c r="CC5" s="94">
        <v>3.5045482649348446E-2</v>
      </c>
      <c r="CD5" s="94">
        <v>0.42868481818896098</v>
      </c>
      <c r="CE5" s="94">
        <v>9.1057886509835151E-2</v>
      </c>
      <c r="CF5" s="94">
        <v>9.9401097643772099E-2</v>
      </c>
      <c r="CG5" s="94">
        <v>0.10209156072223058</v>
      </c>
      <c r="CH5" s="94">
        <v>2.6768460403594603E-2</v>
      </c>
      <c r="CI5" s="94">
        <v>1.0899049841857007E-2</v>
      </c>
      <c r="CJ5" s="94">
        <v>0.10997484386958514</v>
      </c>
      <c r="CK5" s="94">
        <v>9.6497368833608599E-2</v>
      </c>
      <c r="CL5" s="94">
        <v>5.8797460188303646E-2</v>
      </c>
      <c r="CM5" s="94">
        <v>7.7341785592943135E-2</v>
      </c>
      <c r="CN5" s="94">
        <v>0.15538174462107499</v>
      </c>
      <c r="CO5" s="94">
        <v>5.0703695964327729E-2</v>
      </c>
      <c r="CP5" s="94">
        <v>7.5036081498704166E-2</v>
      </c>
      <c r="CQ5" s="94">
        <v>2.1525259405028731E-2</v>
      </c>
      <c r="CR5" s="94">
        <v>2.8947236922232974E-3</v>
      </c>
      <c r="CS5" s="94">
        <v>5.5416390345219869E-3</v>
      </c>
      <c r="CT5" s="94">
        <v>0.26885988151822493</v>
      </c>
      <c r="CU5" s="94">
        <v>0.15640042630738205</v>
      </c>
      <c r="CV5" s="94">
        <v>0.18264282119711661</v>
      </c>
      <c r="CW5" s="94">
        <v>8.1877865974315067E-2</v>
      </c>
      <c r="CX5" s="94">
        <v>3.8336851390079162E-2</v>
      </c>
      <c r="CY5" s="94">
        <v>1.3751443873065573E-2</v>
      </c>
      <c r="CZ5" s="94">
        <v>3.1270007781721849E-2</v>
      </c>
      <c r="DA5" s="94">
        <v>5.8463406332775886E-2</v>
      </c>
      <c r="DB5" s="94">
        <v>0.11164009874883483</v>
      </c>
      <c r="DC5" s="94">
        <v>0.26906098315710025</v>
      </c>
      <c r="DD5" s="94">
        <v>9.7248709828917645E-2</v>
      </c>
      <c r="DE5" s="94">
        <v>7.0620472969381329E-2</v>
      </c>
      <c r="DF5" s="94">
        <v>0.22744088588697275</v>
      </c>
      <c r="DG5" s="94">
        <v>4.2921690326841094E-2</v>
      </c>
    </row>
    <row r="6" spans="1:111">
      <c r="A6" s="94">
        <v>2013</v>
      </c>
      <c r="B6" s="94">
        <v>0.44138693236249932</v>
      </c>
      <c r="C6" s="94">
        <v>0.28514135562269249</v>
      </c>
      <c r="D6" s="94">
        <v>0.22049409089904959</v>
      </c>
      <c r="E6" s="94">
        <v>0.23889644581281466</v>
      </c>
      <c r="F6" s="94">
        <v>0.11529112249719381</v>
      </c>
      <c r="G6" s="94">
        <v>0.57264412806921328</v>
      </c>
      <c r="H6" s="94">
        <v>0.13168635388382285</v>
      </c>
      <c r="I6" s="94">
        <v>7.6514321515402772E-2</v>
      </c>
      <c r="J6" s="94">
        <v>9.2583629362274433E-2</v>
      </c>
      <c r="K6" s="94">
        <v>0.12896359361755719</v>
      </c>
      <c r="L6" s="94">
        <v>9.0005106373474947E-2</v>
      </c>
      <c r="M6" s="94">
        <v>0.12173100427068737</v>
      </c>
      <c r="N6" s="94">
        <v>8.7676110815262734E-2</v>
      </c>
      <c r="O6" s="94">
        <v>4.3299922905360513E-2</v>
      </c>
      <c r="P6" s="94">
        <v>0.28438277317646549</v>
      </c>
      <c r="Q6" s="94">
        <v>0.24225458449957027</v>
      </c>
      <c r="R6" s="94">
        <v>6.6194265418289461E-2</v>
      </c>
      <c r="S6" s="94">
        <v>0.17442984484807944</v>
      </c>
      <c r="T6" s="94">
        <v>8.3487191453517545E-2</v>
      </c>
      <c r="U6" s="94">
        <v>0.19177745478533809</v>
      </c>
      <c r="V6" s="94">
        <v>7.554526415138868E-2</v>
      </c>
      <c r="W6" s="94">
        <v>0.11279801222755045</v>
      </c>
      <c r="X6" s="94">
        <v>1.912691783049919E-2</v>
      </c>
      <c r="Y6" s="94">
        <v>6.7958302592416836E-2</v>
      </c>
      <c r="Z6" s="94">
        <v>5.5426329726617228E-2</v>
      </c>
      <c r="AA6" s="94">
        <v>0.10630651163523061</v>
      </c>
      <c r="AB6" s="94">
        <v>8.5919614886241127E-2</v>
      </c>
      <c r="AC6" s="94">
        <v>2.6125038911307651E-2</v>
      </c>
      <c r="AD6" s="94">
        <v>6.3679759608740255E-2</v>
      </c>
      <c r="AE6" s="94">
        <v>3.9636610868289762E-2</v>
      </c>
      <c r="AF6" s="94">
        <v>4.5247470380663131E-2</v>
      </c>
      <c r="AG6" s="94">
        <v>0.22541504690691785</v>
      </c>
      <c r="AH6" s="94">
        <v>5.2434257722444783E-2</v>
      </c>
      <c r="AI6" s="94">
        <v>4.2313073402161935E-2</v>
      </c>
      <c r="AJ6" s="94">
        <v>0.19611462109587041</v>
      </c>
      <c r="AK6" s="94">
        <v>5.5252241342529484E-2</v>
      </c>
      <c r="AL6" s="94">
        <v>5.5997293348869936E-2</v>
      </c>
      <c r="AM6" s="94">
        <v>0.14328581665823087</v>
      </c>
      <c r="AN6" s="94">
        <v>2.5605884890190424E-2</v>
      </c>
      <c r="AO6" s="94">
        <v>4.2696179719863413E-2</v>
      </c>
      <c r="AP6" s="94">
        <v>3.4969634984947867E-3</v>
      </c>
      <c r="AQ6" s="94">
        <v>8.6854612264252604E-2</v>
      </c>
      <c r="AR6" s="94">
        <v>5.2857483082842556E-2</v>
      </c>
      <c r="AS6" s="94">
        <v>8.7909583696985122E-2</v>
      </c>
      <c r="AT6" s="94">
        <v>0.16010405624928675</v>
      </c>
      <c r="AU6" s="94">
        <v>0.16972714386516941</v>
      </c>
      <c r="AV6" s="94">
        <v>4.1465313897502368E-2</v>
      </c>
      <c r="AW6" s="94">
        <v>0.13455122461930916</v>
      </c>
      <c r="AX6" s="94">
        <v>5.6890125243594734E-2</v>
      </c>
      <c r="AY6" s="94">
        <v>0.10611439285575525</v>
      </c>
      <c r="AZ6" s="94">
        <v>3.0707156328961753E-2</v>
      </c>
      <c r="BA6" s="94">
        <v>0.31537637129574109</v>
      </c>
      <c r="BB6" s="94">
        <v>0.22328705502708066</v>
      </c>
      <c r="BC6" s="94">
        <v>0.15452193877054532</v>
      </c>
      <c r="BD6" s="94">
        <v>4.3895044020379026E-2</v>
      </c>
      <c r="BE6" s="94">
        <v>0.21286939585406817</v>
      </c>
      <c r="BF6" s="94">
        <v>9.1196901077620518E-2</v>
      </c>
      <c r="BG6" s="94">
        <v>6.0147093282718306E-2</v>
      </c>
      <c r="BH6" s="94">
        <v>6.600821740911858E-2</v>
      </c>
      <c r="BI6" s="94">
        <v>6.8530077102973153E-2</v>
      </c>
      <c r="BJ6" s="94">
        <v>9.8764600105454403E-2</v>
      </c>
      <c r="BK6" s="94">
        <v>3.983930295068646E-2</v>
      </c>
      <c r="BL6" s="94">
        <v>3.9749951717342177E-2</v>
      </c>
      <c r="BM6" s="94">
        <v>1.0980446213385101E-2</v>
      </c>
      <c r="BN6" s="94">
        <v>3.4945747695514333E-2</v>
      </c>
      <c r="BO6" s="94">
        <v>7.6961346514216933E-2</v>
      </c>
      <c r="BP6" s="94">
        <v>8.4502029912251489E-2</v>
      </c>
      <c r="BQ6" s="94">
        <v>0.12431211083722943</v>
      </c>
      <c r="BR6" s="94">
        <v>7.0180157933289092E-2</v>
      </c>
      <c r="BS6" s="94">
        <v>0.11365140236926369</v>
      </c>
      <c r="BT6" s="94">
        <v>0.12383991266385339</v>
      </c>
      <c r="BU6" s="94">
        <v>1.593670741894683E-2</v>
      </c>
      <c r="BV6" s="94">
        <v>7.2172808798146332E-2</v>
      </c>
      <c r="BW6" s="94">
        <v>0.15060481250282581</v>
      </c>
      <c r="BX6" s="94">
        <v>4.8441154281076593E-2</v>
      </c>
      <c r="BY6" s="94">
        <v>7.7557686495210471E-2</v>
      </c>
      <c r="BZ6" s="94">
        <v>0.11508143922249722</v>
      </c>
      <c r="CA6" s="94">
        <v>0.62135245768556135</v>
      </c>
      <c r="CB6" s="94">
        <v>0.10938275002381014</v>
      </c>
      <c r="CC6" s="94">
        <v>2.6365534027276729E-2</v>
      </c>
      <c r="CD6" s="94">
        <v>0.4539351014087607</v>
      </c>
      <c r="CE6" s="94">
        <v>8.4891383666350975E-2</v>
      </c>
      <c r="CF6" s="94">
        <v>9.7466099427419337E-2</v>
      </c>
      <c r="CG6" s="94">
        <v>9.2986243288972731E-2</v>
      </c>
      <c r="CH6" s="94">
        <v>2.5903825263893558E-2</v>
      </c>
      <c r="CI6" s="94">
        <v>9.5798599620342435E-3</v>
      </c>
      <c r="CJ6" s="94">
        <v>0.11644674458314395</v>
      </c>
      <c r="CK6" s="94">
        <v>9.2644272578927239E-2</v>
      </c>
      <c r="CL6" s="94">
        <v>5.8050061096174402E-2</v>
      </c>
      <c r="CM6" s="94">
        <v>6.004608760052247E-2</v>
      </c>
      <c r="CN6" s="94">
        <v>0.1158910886499145</v>
      </c>
      <c r="CO6" s="94">
        <v>6.0302841914144117E-2</v>
      </c>
      <c r="CP6" s="94">
        <v>6.1534486655644149E-2</v>
      </c>
      <c r="CQ6" s="94">
        <v>2.0761219595966482E-2</v>
      </c>
      <c r="CR6" s="94">
        <v>2.8643474072932722E-3</v>
      </c>
      <c r="CS6" s="94">
        <v>4.5439213854245415E-3</v>
      </c>
      <c r="CT6" s="94">
        <v>0.26120969713504405</v>
      </c>
      <c r="CU6" s="94">
        <v>0.13825824323669969</v>
      </c>
      <c r="CV6" s="94">
        <v>0.19924679545861163</v>
      </c>
      <c r="CW6" s="94">
        <v>7.4621736496659846E-2</v>
      </c>
      <c r="CX6" s="94">
        <v>3.3827495919906789E-2</v>
      </c>
      <c r="CY6" s="94">
        <v>1.1899649465836611E-2</v>
      </c>
      <c r="CZ6" s="94">
        <v>3.4254226880648241E-2</v>
      </c>
      <c r="DA6" s="94">
        <v>5.7228023003224646E-2</v>
      </c>
      <c r="DB6" s="94">
        <v>0.10420371231403477</v>
      </c>
      <c r="DC6" s="94">
        <v>0.24876655914094775</v>
      </c>
      <c r="DD6" s="94">
        <v>9.4819587942768291E-2</v>
      </c>
      <c r="DE6" s="94">
        <v>5.265202853469729E-2</v>
      </c>
      <c r="DF6" s="94">
        <v>0.21643553110650382</v>
      </c>
      <c r="DG6" s="94">
        <v>3.7861887359278618E-2</v>
      </c>
    </row>
    <row r="7" spans="1:111">
      <c r="A7" s="94">
        <v>2014</v>
      </c>
      <c r="B7" s="94">
        <v>0.4635654526177021</v>
      </c>
      <c r="C7" s="94">
        <v>0.29382586236839825</v>
      </c>
      <c r="D7" s="94">
        <v>0.23527789922604059</v>
      </c>
      <c r="E7" s="94">
        <v>0.21400831386993224</v>
      </c>
      <c r="F7" s="94">
        <v>0.1282767313949727</v>
      </c>
      <c r="G7" s="94">
        <v>0.60837630059985226</v>
      </c>
      <c r="H7" s="94">
        <v>0.15647477972783086</v>
      </c>
      <c r="I7" s="94">
        <v>9.8051974357058855E-2</v>
      </c>
      <c r="J7" s="94">
        <v>9.6850217348154424E-2</v>
      </c>
      <c r="K7" s="94">
        <v>0.14368241430634873</v>
      </c>
      <c r="L7" s="94">
        <v>8.9057813851750933E-2</v>
      </c>
      <c r="M7" s="94">
        <v>0.12547091127840926</v>
      </c>
      <c r="N7" s="94">
        <v>9.8269817739384979E-2</v>
      </c>
      <c r="O7" s="94">
        <v>4.5937435348339981E-2</v>
      </c>
      <c r="P7" s="94">
        <v>0.29595292124467587</v>
      </c>
      <c r="Q7" s="94">
        <v>0.23556248926132087</v>
      </c>
      <c r="R7" s="94">
        <v>6.8202174956188105E-2</v>
      </c>
      <c r="S7" s="94">
        <v>0.19467622044106497</v>
      </c>
      <c r="T7" s="94">
        <v>8.789632903433893E-2</v>
      </c>
      <c r="U7" s="94">
        <v>0.21157880029417739</v>
      </c>
      <c r="V7" s="94">
        <v>7.5409929409521376E-2</v>
      </c>
      <c r="W7" s="94">
        <v>0.129076804058847</v>
      </c>
      <c r="X7" s="94">
        <v>2.1187652482931987E-2</v>
      </c>
      <c r="Y7" s="94">
        <v>6.4330020840150104E-2</v>
      </c>
      <c r="Z7" s="94">
        <v>5.9102284826514646E-2</v>
      </c>
      <c r="AA7" s="94">
        <v>0.1227274723720235</v>
      </c>
      <c r="AB7" s="94">
        <v>9.3552797020764827E-2</v>
      </c>
      <c r="AC7" s="94">
        <v>3.3044038495862557E-2</v>
      </c>
      <c r="AD7" s="94">
        <v>6.7834494783783977E-2</v>
      </c>
      <c r="AE7" s="94">
        <v>3.3176655236567182E-2</v>
      </c>
      <c r="AF7" s="94">
        <v>5.7769605242995181E-2</v>
      </c>
      <c r="AG7" s="94">
        <v>0.25741820969095047</v>
      </c>
      <c r="AH7" s="94">
        <v>5.5303097997046309E-2</v>
      </c>
      <c r="AI7" s="94">
        <v>4.7706120783705355E-2</v>
      </c>
      <c r="AJ7" s="94">
        <v>0.22044344406170599</v>
      </c>
      <c r="AK7" s="94">
        <v>6.3043864417829165E-2</v>
      </c>
      <c r="AL7" s="94">
        <v>5.8193646304634916E-2</v>
      </c>
      <c r="AM7" s="94">
        <v>0.14062002904250281</v>
      </c>
      <c r="AN7" s="94">
        <v>3.7756408571057665E-2</v>
      </c>
      <c r="AO7" s="94">
        <v>4.4726655451673675E-2</v>
      </c>
      <c r="AP7" s="94">
        <v>3.8247461764845414E-3</v>
      </c>
      <c r="AQ7" s="94">
        <v>8.0666987371141072E-2</v>
      </c>
      <c r="AR7" s="94">
        <v>6.7996775946626842E-2</v>
      </c>
      <c r="AS7" s="94">
        <v>8.4845550684303009E-2</v>
      </c>
      <c r="AT7" s="94">
        <v>0.16553779900553242</v>
      </c>
      <c r="AU7" s="94">
        <v>0.16622518752853627</v>
      </c>
      <c r="AV7" s="94">
        <v>4.6113093104718145E-2</v>
      </c>
      <c r="AW7" s="94">
        <v>0.15172671150684583</v>
      </c>
      <c r="AX7" s="94">
        <v>5.8802574950933967E-2</v>
      </c>
      <c r="AY7" s="94">
        <v>0.11569194955098641</v>
      </c>
      <c r="AZ7" s="94">
        <v>3.1691863714626761E-2</v>
      </c>
      <c r="BA7" s="94">
        <v>0.33222190090750919</v>
      </c>
      <c r="BB7" s="94">
        <v>0.2321932975560512</v>
      </c>
      <c r="BC7" s="94">
        <v>0.14971045320113524</v>
      </c>
      <c r="BD7" s="94">
        <v>4.3195159696475423E-2</v>
      </c>
      <c r="BE7" s="94">
        <v>0.23912113298641863</v>
      </c>
      <c r="BF7" s="94">
        <v>0.10003975949670232</v>
      </c>
      <c r="BG7" s="94">
        <v>5.9472280906383942E-2</v>
      </c>
      <c r="BH7" s="94">
        <v>7.3132763344179952E-2</v>
      </c>
      <c r="BI7" s="94">
        <v>6.9280736168402357E-2</v>
      </c>
      <c r="BJ7" s="94">
        <v>0.10034191032552381</v>
      </c>
      <c r="BK7" s="94">
        <v>4.3680780459718474E-2</v>
      </c>
      <c r="BL7" s="94">
        <v>4.2393514015596073E-2</v>
      </c>
      <c r="BM7" s="94">
        <v>1.2018553157040238E-2</v>
      </c>
      <c r="BN7" s="94">
        <v>3.9969525974653884E-2</v>
      </c>
      <c r="BO7" s="94">
        <v>7.4470283239852955E-2</v>
      </c>
      <c r="BP7" s="94">
        <v>8.5339980894583362E-2</v>
      </c>
      <c r="BQ7" s="94">
        <v>0.12042465995300725</v>
      </c>
      <c r="BR7" s="94">
        <v>5.5369372880917311E-2</v>
      </c>
      <c r="BS7" s="94">
        <v>0.10843347656740671</v>
      </c>
      <c r="BT7" s="94">
        <v>0.12551078593724449</v>
      </c>
      <c r="BU7" s="94">
        <v>1.8091738761427997E-2</v>
      </c>
      <c r="BV7" s="94">
        <v>7.3477922984960753E-2</v>
      </c>
      <c r="BW7" s="94">
        <v>0.16126211432752</v>
      </c>
      <c r="BX7" s="94">
        <v>5.0199660229387412E-2</v>
      </c>
      <c r="BY7" s="94">
        <v>8.6002630900894161E-2</v>
      </c>
      <c r="BZ7" s="94">
        <v>0.10887289147989267</v>
      </c>
      <c r="CA7" s="94">
        <v>0.66816055393577689</v>
      </c>
      <c r="CB7" s="94">
        <v>0.11266728105345705</v>
      </c>
      <c r="CC7" s="94">
        <v>2.4848403975189368E-2</v>
      </c>
      <c r="CD7" s="94">
        <v>0.43810315537485378</v>
      </c>
      <c r="CE7" s="94">
        <v>9.1015593347186174E-2</v>
      </c>
      <c r="CF7" s="94">
        <v>0.11674507698750136</v>
      </c>
      <c r="CG7" s="94">
        <v>0.10462227668734878</v>
      </c>
      <c r="CH7" s="94">
        <v>2.7312074489756845E-2</v>
      </c>
      <c r="CI7" s="94">
        <v>1.0843084686724782E-2</v>
      </c>
      <c r="CJ7" s="94">
        <v>0.21041535115330925</v>
      </c>
      <c r="CK7" s="94">
        <v>0.10285557595694966</v>
      </c>
      <c r="CL7" s="94">
        <v>6.2019536074590882E-2</v>
      </c>
      <c r="CM7" s="94">
        <v>6.9310754159409585E-2</v>
      </c>
      <c r="CN7" s="94">
        <v>0.13947000846514662</v>
      </c>
      <c r="CO7" s="94">
        <v>5.808576615529476E-2</v>
      </c>
      <c r="CP7" s="94">
        <v>8.7828377558789833E-2</v>
      </c>
      <c r="CQ7" s="94">
        <v>2.368651422783033E-2</v>
      </c>
      <c r="CR7" s="94">
        <v>1.2696212649344354E-3</v>
      </c>
      <c r="CS7" s="94">
        <v>5.6903383494023609E-3</v>
      </c>
      <c r="CT7" s="94">
        <v>0.18530511785783116</v>
      </c>
      <c r="CU7" s="94">
        <v>0.13576643981938152</v>
      </c>
      <c r="CV7" s="94">
        <v>0.19978059280380922</v>
      </c>
      <c r="CW7" s="94">
        <v>7.5960732905523493E-2</v>
      </c>
      <c r="CX7" s="94">
        <v>3.7222546347520702E-2</v>
      </c>
      <c r="CY7" s="94">
        <v>7.342871095105688E-3</v>
      </c>
      <c r="CZ7" s="94">
        <v>3.5780751120291804E-2</v>
      </c>
      <c r="DA7" s="94">
        <v>5.4907153630006547E-2</v>
      </c>
      <c r="DB7" s="94">
        <v>0.11160090213578863</v>
      </c>
      <c r="DC7" s="94">
        <v>0.23054763351127172</v>
      </c>
      <c r="DD7" s="94">
        <v>0.10261221051241473</v>
      </c>
      <c r="DE7" s="94">
        <v>4.3572939875123028E-2</v>
      </c>
      <c r="DF7" s="94">
        <v>0.21323791486889448</v>
      </c>
      <c r="DG7" s="94">
        <v>4.0513315831149199E-2</v>
      </c>
    </row>
    <row r="8" spans="1:111">
      <c r="A8" s="94">
        <v>2015</v>
      </c>
      <c r="B8" s="94">
        <v>0.49010418553729301</v>
      </c>
      <c r="C8" s="94">
        <v>0.31562936951564347</v>
      </c>
      <c r="D8" s="94">
        <v>0.24710643413772415</v>
      </c>
      <c r="E8" s="94">
        <v>0.23317155455431104</v>
      </c>
      <c r="F8" s="94">
        <v>0.14933949267807656</v>
      </c>
      <c r="G8" s="94">
        <v>0.64690241821380223</v>
      </c>
      <c r="H8" s="94">
        <v>0.16478140705682714</v>
      </c>
      <c r="I8" s="94">
        <v>0.11533395149152012</v>
      </c>
      <c r="J8" s="94">
        <v>0.12270589588226161</v>
      </c>
      <c r="K8" s="94">
        <v>0.16327720831856124</v>
      </c>
      <c r="L8" s="94">
        <v>9.3184374885844301E-2</v>
      </c>
      <c r="M8" s="94">
        <v>0.12257058682331549</v>
      </c>
      <c r="N8" s="94">
        <v>0.11362487107338667</v>
      </c>
      <c r="O8" s="94">
        <v>4.8199794906787552E-2</v>
      </c>
      <c r="P8" s="94">
        <v>0.28922163145372526</v>
      </c>
      <c r="Q8" s="94">
        <v>0.24853246372302013</v>
      </c>
      <c r="R8" s="94">
        <v>7.9100296278501236E-2</v>
      </c>
      <c r="S8" s="94">
        <v>0.21196634812795626</v>
      </c>
      <c r="T8" s="94">
        <v>8.683022256170822E-2</v>
      </c>
      <c r="U8" s="94">
        <v>0.21847726666732331</v>
      </c>
      <c r="V8" s="94">
        <v>8.564976437579408E-2</v>
      </c>
      <c r="W8" s="94">
        <v>0.14299272330775628</v>
      </c>
      <c r="X8" s="94">
        <v>2.7776031409807334E-2</v>
      </c>
      <c r="Y8" s="94">
        <v>7.3420413029407508E-2</v>
      </c>
      <c r="Z8" s="94">
        <v>5.9446665884400528E-2</v>
      </c>
      <c r="AA8" s="94">
        <v>0.11895706907081825</v>
      </c>
      <c r="AB8" s="94">
        <v>0.15077459289088341</v>
      </c>
      <c r="AC8" s="94">
        <v>4.4087321444722778E-2</v>
      </c>
      <c r="AD8" s="94">
        <v>8.032067887426006E-2</v>
      </c>
      <c r="AE8" s="94">
        <v>3.4710810319687257E-2</v>
      </c>
      <c r="AF8" s="94">
        <v>6.8330983846180415E-2</v>
      </c>
      <c r="AG8" s="94">
        <v>0.3405638138842918</v>
      </c>
      <c r="AH8" s="94">
        <v>6.1369601865680926E-2</v>
      </c>
      <c r="AI8" s="94">
        <v>5.8801686717789556E-2</v>
      </c>
      <c r="AJ8" s="94">
        <v>0.2878710087803843</v>
      </c>
      <c r="AK8" s="94">
        <v>7.6873940554889025E-2</v>
      </c>
      <c r="AL8" s="94">
        <v>7.0052654427177397E-2</v>
      </c>
      <c r="AM8" s="94">
        <v>0.16885757789760153</v>
      </c>
      <c r="AN8" s="94">
        <v>4.0624557746646722E-2</v>
      </c>
      <c r="AO8" s="94">
        <v>6.2922551064060694E-2</v>
      </c>
      <c r="AP8" s="94">
        <v>5.3850897557293879E-3</v>
      </c>
      <c r="AQ8" s="94">
        <v>9.4148517385364228E-2</v>
      </c>
      <c r="AR8" s="94">
        <v>6.4877783560047961E-2</v>
      </c>
      <c r="AS8" s="94">
        <v>8.6082480109721318E-2</v>
      </c>
      <c r="AT8" s="94">
        <v>0.24182063899797202</v>
      </c>
      <c r="AU8" s="94">
        <v>0.19391072743080096</v>
      </c>
      <c r="AV8" s="94">
        <v>5.6260365381469925E-2</v>
      </c>
      <c r="AW8" s="94">
        <v>0.19347471824546802</v>
      </c>
      <c r="AX8" s="94">
        <v>7.4929890216067205E-2</v>
      </c>
      <c r="AY8" s="94">
        <v>0.12725303162489271</v>
      </c>
      <c r="AZ8" s="94">
        <v>3.3725663193416182E-2</v>
      </c>
      <c r="BA8" s="94">
        <v>0.43121554350717695</v>
      </c>
      <c r="BB8" s="94">
        <v>0.24183604753832599</v>
      </c>
      <c r="BC8" s="94">
        <v>0.16432501986776332</v>
      </c>
      <c r="BD8" s="94">
        <v>3.929909190703236E-2</v>
      </c>
      <c r="BE8" s="94">
        <v>0.2951677129787974</v>
      </c>
      <c r="BF8" s="94">
        <v>0.11262864167775366</v>
      </c>
      <c r="BG8" s="94">
        <v>8.5852638665490449E-2</v>
      </c>
      <c r="BH8" s="94">
        <v>7.9612857819511745E-2</v>
      </c>
      <c r="BI8" s="94">
        <v>7.3536092913097623E-2</v>
      </c>
      <c r="BJ8" s="94">
        <v>0.11872135475342321</v>
      </c>
      <c r="BK8" s="94">
        <v>5.1318319059393519E-2</v>
      </c>
      <c r="BL8" s="94">
        <v>4.6176350837664699E-2</v>
      </c>
      <c r="BM8" s="94">
        <v>9.0624287259377136E-3</v>
      </c>
      <c r="BN8" s="94">
        <v>4.5232679782313462E-2</v>
      </c>
      <c r="BO8" s="94">
        <v>6.7257666468044389E-2</v>
      </c>
      <c r="BP8" s="94">
        <v>9.8028145740157599E-2</v>
      </c>
      <c r="BQ8" s="94">
        <v>0.13891581826188873</v>
      </c>
      <c r="BR8" s="94">
        <v>4.9352323328375365E-2</v>
      </c>
      <c r="BS8" s="94">
        <v>0.11931987951458364</v>
      </c>
      <c r="BT8" s="94">
        <v>0.13622578829907261</v>
      </c>
      <c r="BU8" s="94">
        <v>2.025577826845593E-2</v>
      </c>
      <c r="BV8" s="94">
        <v>8.4135959547273015E-2</v>
      </c>
      <c r="BW8" s="94">
        <v>0.18464874278945051</v>
      </c>
      <c r="BX8" s="94">
        <v>5.5610492150944123E-2</v>
      </c>
      <c r="BY8" s="94">
        <v>9.4251414925260318E-2</v>
      </c>
      <c r="BZ8" s="94">
        <v>0.11193513901083867</v>
      </c>
      <c r="CA8" s="94">
        <v>0.70306723001895954</v>
      </c>
      <c r="CB8" s="94">
        <v>0.11128901012210439</v>
      </c>
      <c r="CC8" s="94">
        <v>2.1365338040897176E-2</v>
      </c>
      <c r="CD8" s="94">
        <v>0.42682525964807483</v>
      </c>
      <c r="CE8" s="94">
        <v>0.10586725431224228</v>
      </c>
      <c r="CF8" s="94">
        <v>0.12124015901510191</v>
      </c>
      <c r="CG8" s="94">
        <v>0.12398824067084299</v>
      </c>
      <c r="CH8" s="94">
        <v>3.2935495133165085E-2</v>
      </c>
      <c r="CI8" s="94">
        <v>1.1617510642727299E-2</v>
      </c>
      <c r="CJ8" s="94">
        <v>0.11726922986342066</v>
      </c>
      <c r="CK8" s="94">
        <v>0.12114472139113676</v>
      </c>
      <c r="CL8" s="94">
        <v>7.0413315144777361E-2</v>
      </c>
      <c r="CM8" s="94">
        <v>9.2478946462630024E-2</v>
      </c>
      <c r="CN8" s="94">
        <v>0.17529136888423974</v>
      </c>
      <c r="CO8" s="94">
        <v>3.2280474967501846E-2</v>
      </c>
      <c r="CP8" s="94">
        <v>8.2874063703777284E-2</v>
      </c>
      <c r="CQ8" s="94">
        <v>2.6290074934444768E-2</v>
      </c>
      <c r="CR8" s="94">
        <v>8.2557461877341134E-4</v>
      </c>
      <c r="CS8" s="94">
        <v>7.0849893446763802E-3</v>
      </c>
      <c r="CT8" s="94">
        <v>0.34523690013023184</v>
      </c>
      <c r="CU8" s="94">
        <v>0.18413473221002291</v>
      </c>
      <c r="CV8" s="94">
        <v>0.23562908933802468</v>
      </c>
      <c r="CW8" s="94">
        <v>7.6822302927433861E-2</v>
      </c>
      <c r="CX8" s="94">
        <v>3.9044157023063207E-2</v>
      </c>
      <c r="CY8" s="94">
        <v>9.579391316562394E-3</v>
      </c>
      <c r="CZ8" s="94">
        <v>5.0940795528404845E-2</v>
      </c>
      <c r="DA8" s="94">
        <v>7.7685418239637663E-2</v>
      </c>
      <c r="DB8" s="94">
        <v>0.12941795166546233</v>
      </c>
      <c r="DC8" s="94">
        <v>0.24202842325189503</v>
      </c>
      <c r="DD8" s="94">
        <v>0.10277987498569817</v>
      </c>
      <c r="DE8" s="94">
        <v>3.6667245105034996E-2</v>
      </c>
      <c r="DF8" s="94">
        <v>0.20957836995014528</v>
      </c>
      <c r="DG8" s="94">
        <v>5.0373873054867221E-2</v>
      </c>
    </row>
    <row r="9" spans="1:111">
      <c r="A9" s="94">
        <v>2016</v>
      </c>
      <c r="B9" s="94">
        <v>0.3840840923779375</v>
      </c>
      <c r="C9" s="94">
        <v>0.26872315436651545</v>
      </c>
      <c r="D9" s="94">
        <v>0.23761919234715939</v>
      </c>
      <c r="E9" s="94">
        <v>0.18287470763011882</v>
      </c>
      <c r="F9" s="94">
        <v>0.13965297340109467</v>
      </c>
      <c r="G9" s="94">
        <v>0.54217162750066372</v>
      </c>
      <c r="H9" s="94">
        <v>0.16466182614423666</v>
      </c>
      <c r="I9" s="94">
        <v>9.1566094857687533E-2</v>
      </c>
      <c r="J9" s="94">
        <v>8.3410429716198178E-2</v>
      </c>
      <c r="K9" s="94">
        <v>0.14990384868932294</v>
      </c>
      <c r="L9" s="94">
        <v>9.7886104140471081E-2</v>
      </c>
      <c r="M9" s="94">
        <v>0.10727488105245087</v>
      </c>
      <c r="N9" s="94">
        <v>7.7522979190568497E-2</v>
      </c>
      <c r="O9" s="94">
        <v>6.5197353883899273E-2</v>
      </c>
      <c r="P9" s="94">
        <v>0.24447016500962995</v>
      </c>
      <c r="Q9" s="94">
        <v>0.19611068226427869</v>
      </c>
      <c r="R9" s="94">
        <v>7.0200351540304518E-2</v>
      </c>
      <c r="S9" s="94">
        <v>0.18073745944826644</v>
      </c>
      <c r="T9" s="94">
        <v>8.7753469814468632E-2</v>
      </c>
      <c r="U9" s="94">
        <v>0.20259579639238173</v>
      </c>
      <c r="V9" s="94">
        <v>6.7921005050267269E-2</v>
      </c>
      <c r="W9" s="94">
        <v>0.11548379128242764</v>
      </c>
      <c r="X9" s="94">
        <v>1.5206218563250763E-2</v>
      </c>
      <c r="Y9" s="94">
        <v>6.0813690974150965E-2</v>
      </c>
      <c r="Z9" s="94">
        <v>3.9974258808171348E-2</v>
      </c>
      <c r="AA9" s="94">
        <v>8.8294611865261385E-2</v>
      </c>
      <c r="AB9" s="94">
        <v>0.10361357320964285</v>
      </c>
      <c r="AC9" s="94">
        <v>3.1619151762718282E-2</v>
      </c>
      <c r="AD9" s="94">
        <v>5.7857652344782767E-2</v>
      </c>
      <c r="AE9" s="94">
        <v>2.4122125665395584E-2</v>
      </c>
      <c r="AF9" s="94">
        <v>5.6406047346295049E-2</v>
      </c>
      <c r="AG9" s="94">
        <v>0.1894154493321912</v>
      </c>
      <c r="AH9" s="94">
        <v>3.9193481470286638E-2</v>
      </c>
      <c r="AI9" s="94">
        <v>5.3951541655429418E-2</v>
      </c>
      <c r="AJ9" s="94">
        <v>0.17538884438095595</v>
      </c>
      <c r="AK9" s="94">
        <v>6.1277768390368019E-2</v>
      </c>
      <c r="AL9" s="94">
        <v>4.0070359704302991E-2</v>
      </c>
      <c r="AM9" s="94">
        <v>0.12468543574671961</v>
      </c>
      <c r="AN9" s="94">
        <v>1.5670896188919752E-2</v>
      </c>
      <c r="AO9" s="94">
        <v>4.0870296830549706E-2</v>
      </c>
      <c r="AP9" s="94">
        <v>6.0253627711342834E-3</v>
      </c>
      <c r="AQ9" s="94">
        <v>8.6683432107520303E-2</v>
      </c>
      <c r="AR9" s="94">
        <v>3.8343802595562596E-2</v>
      </c>
      <c r="AS9" s="94">
        <v>0.24602721534168037</v>
      </c>
      <c r="AT9" s="94">
        <v>0.13264979118025125</v>
      </c>
      <c r="AU9" s="94">
        <v>0.11060465407401729</v>
      </c>
      <c r="AV9" s="94">
        <v>3.1045852588319767E-2</v>
      </c>
      <c r="AW9" s="94">
        <v>0.14332072591833778</v>
      </c>
      <c r="AX9" s="94">
        <v>5.7481681588891984E-2</v>
      </c>
      <c r="AY9" s="94">
        <v>0.39893786564223516</v>
      </c>
      <c r="AZ9" s="94">
        <v>4.0303596327350664E-2</v>
      </c>
      <c r="BA9" s="94">
        <v>0.40425050593849099</v>
      </c>
      <c r="BB9" s="94">
        <v>0.18460188833839197</v>
      </c>
      <c r="BC9" s="94">
        <v>0.11519294458556206</v>
      </c>
      <c r="BD9" s="94">
        <v>1.7746017869192301E-2</v>
      </c>
      <c r="BE9" s="94">
        <v>0.18362150084037307</v>
      </c>
      <c r="BF9" s="94">
        <v>8.4558031107119153E-2</v>
      </c>
      <c r="BG9" s="94">
        <v>4.8936595031488145E-2</v>
      </c>
      <c r="BH9" s="94">
        <v>5.912603420123437E-2</v>
      </c>
      <c r="BI9" s="94">
        <v>7.8002867153695157E-2</v>
      </c>
      <c r="BJ9" s="94">
        <v>5.1570894619873374E-2</v>
      </c>
      <c r="BK9" s="94">
        <v>3.0552479094264302E-2</v>
      </c>
      <c r="BL9" s="94">
        <v>3.1495820070259119E-2</v>
      </c>
      <c r="BM9" s="94">
        <v>3.2265407038020973E-3</v>
      </c>
      <c r="BN9" s="94">
        <v>3.9408187305815703E-2</v>
      </c>
      <c r="BO9" s="94">
        <v>5.6445844312695906E-2</v>
      </c>
      <c r="BP9" s="94">
        <v>7.2189701786346594E-2</v>
      </c>
      <c r="BQ9" s="94">
        <v>0.11618746370585564</v>
      </c>
      <c r="BR9" s="94">
        <v>3.5464473673917023E-2</v>
      </c>
      <c r="BS9" s="94">
        <v>0.10721544092607369</v>
      </c>
      <c r="BT9" s="94">
        <v>7.1849278099607727E-2</v>
      </c>
      <c r="BU9" s="94">
        <v>1.3822673508031128E-2</v>
      </c>
      <c r="BV9" s="94">
        <v>5.7381840823184663E-2</v>
      </c>
      <c r="BW9" s="94">
        <v>9.375304875391563E-2</v>
      </c>
      <c r="BX9" s="94">
        <v>2.9489484884757038E-2</v>
      </c>
      <c r="BY9" s="94">
        <v>3.1156054677977846E-2</v>
      </c>
      <c r="BZ9" s="94">
        <v>6.966662166309108E-2</v>
      </c>
      <c r="CA9" s="94">
        <v>0.40416697860509687</v>
      </c>
      <c r="CB9" s="94">
        <v>9.5479933075978102E-2</v>
      </c>
      <c r="CC9" s="94">
        <v>1.4722855240961981E-2</v>
      </c>
      <c r="CD9" s="94">
        <v>0.30233712604691865</v>
      </c>
      <c r="CE9" s="94">
        <v>8.202826428002101E-2</v>
      </c>
      <c r="CF9" s="94">
        <v>8.6802455673013618E-2</v>
      </c>
      <c r="CG9" s="94">
        <v>6.3383327177982257E-2</v>
      </c>
      <c r="CH9" s="94">
        <v>1.9136855897345113E-2</v>
      </c>
      <c r="CI9" s="94">
        <v>1.117734300019615E-2</v>
      </c>
      <c r="CJ9" s="94">
        <v>9.5671679786715424E-2</v>
      </c>
      <c r="CK9" s="94">
        <v>0.10231095764059384</v>
      </c>
      <c r="CL9" s="94">
        <v>6.8605165711969687E-2</v>
      </c>
      <c r="CM9" s="94">
        <v>5.4436066362089558E-2</v>
      </c>
      <c r="CN9" s="94">
        <v>0.11107664986254909</v>
      </c>
      <c r="CO9" s="94">
        <v>3.3630590918365982E-2</v>
      </c>
      <c r="CP9" s="94">
        <v>5.400071895466714E-2</v>
      </c>
      <c r="CQ9" s="94">
        <v>1.8144199275675066E-2</v>
      </c>
      <c r="CR9" s="94">
        <v>1.5153011781738773E-3</v>
      </c>
      <c r="CS9" s="94">
        <v>3.8868506796864029E-3</v>
      </c>
      <c r="CT9" s="94">
        <v>0.25048448653660144</v>
      </c>
      <c r="CU9" s="94">
        <v>9.2927820498097627E-2</v>
      </c>
      <c r="CV9" s="94">
        <v>0.16282432964776405</v>
      </c>
      <c r="CW9" s="94">
        <v>7.6958416501323651E-2</v>
      </c>
      <c r="CX9" s="94">
        <v>3.2819213216513404E-2</v>
      </c>
      <c r="CY9" s="94">
        <v>9.1382934309034401E-3</v>
      </c>
      <c r="CZ9" s="94">
        <v>5.1448203705152046E-2</v>
      </c>
      <c r="DA9" s="94">
        <v>5.4748542008520557E-2</v>
      </c>
      <c r="DB9" s="94">
        <v>0.1270751240299442</v>
      </c>
      <c r="DC9" s="94">
        <v>0.18055786251959879</v>
      </c>
      <c r="DD9" s="94">
        <v>7.9574381679533762E-2</v>
      </c>
      <c r="DE9" s="94">
        <v>1.9054966153995084E-2</v>
      </c>
      <c r="DF9" s="94">
        <v>0.15324093648538528</v>
      </c>
      <c r="DG9" s="94">
        <v>2.4632856696999154E-2</v>
      </c>
    </row>
    <row r="10" spans="1:111">
      <c r="A10" s="94">
        <v>2017</v>
      </c>
      <c r="B10" s="94">
        <v>0.38608261517918041</v>
      </c>
      <c r="C10" s="94">
        <v>0.26368545109416192</v>
      </c>
      <c r="D10" s="94">
        <v>0.33843398155645676</v>
      </c>
      <c r="E10" s="94">
        <v>0.23064205122310921</v>
      </c>
      <c r="F10" s="94">
        <v>0.2071199372631678</v>
      </c>
      <c r="G10" s="94">
        <v>0.67678746362097986</v>
      </c>
      <c r="H10" s="94">
        <v>0.21978738359608532</v>
      </c>
      <c r="I10" s="94">
        <v>9.7427056027538012E-2</v>
      </c>
      <c r="J10" s="94">
        <v>8.9476599674317731E-2</v>
      </c>
      <c r="K10" s="94">
        <v>0.16712621215069789</v>
      </c>
      <c r="L10" s="94">
        <v>0.11857868367291098</v>
      </c>
      <c r="M10" s="94">
        <v>9.8149920025203327E-2</v>
      </c>
      <c r="N10" s="94">
        <v>9.4378553666389642E-2</v>
      </c>
      <c r="O10" s="94">
        <v>0.11627639801744891</v>
      </c>
      <c r="P10" s="94">
        <v>0.28994465287959886</v>
      </c>
      <c r="Q10" s="94">
        <v>0.23985080690388105</v>
      </c>
      <c r="R10" s="94">
        <v>7.6866836854455098E-2</v>
      </c>
      <c r="S10" s="94">
        <v>0.24664686220494572</v>
      </c>
      <c r="T10" s="94">
        <v>0.1298711296742863</v>
      </c>
      <c r="U10" s="94">
        <v>0.27232945345961335</v>
      </c>
      <c r="V10" s="94">
        <v>9.8527602991128976E-2</v>
      </c>
      <c r="W10" s="94">
        <v>0.15552379838396665</v>
      </c>
      <c r="X10" s="94">
        <v>1.9115975004542422E-2</v>
      </c>
      <c r="Y10" s="94">
        <v>8.9807180068608966E-2</v>
      </c>
      <c r="Z10" s="94">
        <v>5.0693512840095961E-2</v>
      </c>
      <c r="AA10" s="94">
        <v>9.9369834862010314E-2</v>
      </c>
      <c r="AB10" s="94">
        <v>0.10283267534854149</v>
      </c>
      <c r="AC10" s="94">
        <v>5.8900267677878766E-2</v>
      </c>
      <c r="AD10" s="94">
        <v>6.4517017417645567E-2</v>
      </c>
      <c r="AE10" s="94">
        <v>2.9479694610039707E-2</v>
      </c>
      <c r="AF10" s="94">
        <v>8.1547042788642707E-2</v>
      </c>
      <c r="AG10" s="94">
        <v>0.22068177401797306</v>
      </c>
      <c r="AH10" s="94">
        <v>4.7327121008844578E-2</v>
      </c>
      <c r="AI10" s="94">
        <v>5.9502729106023645E-2</v>
      </c>
      <c r="AJ10" s="94">
        <v>0.22275755491247493</v>
      </c>
      <c r="AK10" s="94">
        <v>9.4423441410523556E-2</v>
      </c>
      <c r="AL10" s="94">
        <v>5.627345501149443E-2</v>
      </c>
      <c r="AM10" s="94">
        <v>0.12505051705543321</v>
      </c>
      <c r="AN10" s="94">
        <v>2.7974740768057876E-2</v>
      </c>
      <c r="AO10" s="94">
        <v>5.2267570782059833E-2</v>
      </c>
      <c r="AP10" s="94">
        <v>1.1280372108106914E-2</v>
      </c>
      <c r="AQ10" s="94">
        <v>6.6262636501554423E-2</v>
      </c>
      <c r="AR10" s="94">
        <v>5.5777804108656091E-2</v>
      </c>
      <c r="AS10" s="94">
        <v>6.8186135631739322E-2</v>
      </c>
      <c r="AT10" s="94">
        <v>0.15976332664600165</v>
      </c>
      <c r="AU10" s="94">
        <v>0.126560360401825</v>
      </c>
      <c r="AV10" s="94">
        <v>4.0908246297876871E-2</v>
      </c>
      <c r="AW10" s="94">
        <v>0.15061165393009468</v>
      </c>
      <c r="AX10" s="94">
        <v>7.8445037872209022E-2</v>
      </c>
      <c r="AY10" s="94">
        <v>0.14149366988184647</v>
      </c>
      <c r="AZ10" s="94">
        <v>4.9843581223744909E-2</v>
      </c>
      <c r="BA10" s="94">
        <v>0.44647719574257777</v>
      </c>
      <c r="BB10" s="94">
        <v>0.2233808756624682</v>
      </c>
      <c r="BC10" s="94">
        <v>0.14622656198148043</v>
      </c>
      <c r="BD10" s="94">
        <v>4.3382455431991256E-2</v>
      </c>
      <c r="BE10" s="94">
        <v>0.19042886147229102</v>
      </c>
      <c r="BF10" s="94">
        <v>8.588911143578401E-2</v>
      </c>
      <c r="BG10" s="94">
        <v>5.9231085668220482E-2</v>
      </c>
      <c r="BH10" s="94">
        <v>7.4780219378656282E-2</v>
      </c>
      <c r="BI10" s="94">
        <v>8.369737931636298E-2</v>
      </c>
      <c r="BJ10" s="94">
        <v>7.4095116659137372E-2</v>
      </c>
      <c r="BK10" s="94">
        <v>4.1517310735944793E-2</v>
      </c>
      <c r="BL10" s="94">
        <v>3.6004109134923551E-2</v>
      </c>
      <c r="BM10" s="94">
        <v>2.7210789595396262E-3</v>
      </c>
      <c r="BN10" s="94">
        <v>4.7223546880571947E-2</v>
      </c>
      <c r="BO10" s="94">
        <v>7.2996211525176088E-2</v>
      </c>
      <c r="BP10" s="94">
        <v>9.0369336149827895E-2</v>
      </c>
      <c r="BQ10" s="94">
        <v>9.420081012366413E-2</v>
      </c>
      <c r="BR10" s="94">
        <v>3.7807507628939946E-2</v>
      </c>
      <c r="BS10" s="94">
        <v>0.12014432332352357</v>
      </c>
      <c r="BT10" s="94">
        <v>6.9680058198982056E-2</v>
      </c>
      <c r="BU10" s="94">
        <v>5.7776085888836641E-3</v>
      </c>
      <c r="BV10" s="94">
        <v>5.6468664253487746E-2</v>
      </c>
      <c r="BW10" s="94">
        <v>8.7810201473496607E-2</v>
      </c>
      <c r="BX10" s="94">
        <v>1.7724376454029467E-2</v>
      </c>
      <c r="BY10" s="94">
        <v>3.4829677639463937E-2</v>
      </c>
      <c r="BZ10" s="94">
        <v>0.10126332870591581</v>
      </c>
      <c r="CA10" s="94">
        <v>0.53471612740219565</v>
      </c>
      <c r="CB10" s="94">
        <v>0.11374394840651747</v>
      </c>
      <c r="CC10" s="94">
        <v>1.3980102778843883E-2</v>
      </c>
      <c r="CD10" s="94">
        <v>0.4627633605030157</v>
      </c>
      <c r="CE10" s="94">
        <v>9.9011129068207526E-2</v>
      </c>
      <c r="CF10" s="94">
        <v>0.11198915061838359</v>
      </c>
      <c r="CG10" s="94">
        <v>7.7562783311727029E-2</v>
      </c>
      <c r="CH10" s="94">
        <v>2.5819651237838429E-2</v>
      </c>
      <c r="CI10" s="94">
        <v>1.8050783866433117E-2</v>
      </c>
      <c r="CJ10" s="94">
        <v>0.13665933114731699</v>
      </c>
      <c r="CK10" s="94">
        <v>0.1459929260857474</v>
      </c>
      <c r="CL10" s="94">
        <v>8.2567047746020236E-2</v>
      </c>
      <c r="CM10" s="94">
        <v>6.9021645954895974E-2</v>
      </c>
      <c r="CN10" s="94">
        <v>0.12668464342743396</v>
      </c>
      <c r="CO10" s="94">
        <v>4.0009350058978793E-2</v>
      </c>
      <c r="CP10" s="94">
        <v>6.7566273588973227E-2</v>
      </c>
      <c r="CQ10" s="94">
        <v>2.3223836132945597E-2</v>
      </c>
      <c r="CR10" s="94">
        <v>5.9572862578029899E-3</v>
      </c>
      <c r="CS10" s="94">
        <v>7.7852782888594464E-3</v>
      </c>
      <c r="CT10" s="94">
        <v>0.28766794487179659</v>
      </c>
      <c r="CU10" s="94">
        <v>0.1058836552388021</v>
      </c>
      <c r="CV10" s="94">
        <v>0.19029318447244112</v>
      </c>
      <c r="CW10" s="94">
        <v>3.44147808116778E-2</v>
      </c>
      <c r="CX10" s="94">
        <v>4.764738157926935E-2</v>
      </c>
      <c r="CY10" s="94">
        <v>1.1861378778480418E-2</v>
      </c>
      <c r="CZ10" s="94">
        <v>5.1910370447653856E-2</v>
      </c>
      <c r="DA10" s="94">
        <v>2.1216309877531855E-2</v>
      </c>
      <c r="DB10" s="94">
        <v>0.154912510979061</v>
      </c>
      <c r="DC10" s="94">
        <v>0.44913136625126676</v>
      </c>
      <c r="DD10" s="94">
        <v>0.14264746106904114</v>
      </c>
      <c r="DE10" s="94">
        <v>5.826562886389508E-2</v>
      </c>
      <c r="DF10" s="94">
        <v>0.33157524183767767</v>
      </c>
      <c r="DG10" s="94">
        <v>4.6169161428668268E-2</v>
      </c>
    </row>
    <row r="11" spans="1:111">
      <c r="A11" s="94">
        <v>2018</v>
      </c>
      <c r="B11" s="94">
        <v>0.37121782941603809</v>
      </c>
      <c r="C11" s="94">
        <v>0.2736302024546764</v>
      </c>
      <c r="D11" s="94">
        <v>0.35887026218639756</v>
      </c>
      <c r="E11" s="94">
        <v>0.13616930177191272</v>
      </c>
      <c r="F11" s="94">
        <v>0.20915290016467325</v>
      </c>
      <c r="G11" s="94">
        <v>0.67031715318443874</v>
      </c>
      <c r="H11" s="94">
        <v>0.24263633267846205</v>
      </c>
      <c r="I11" s="94">
        <v>7.573160625701976E-2</v>
      </c>
      <c r="J11" s="94">
        <v>7.846591632006511E-2</v>
      </c>
      <c r="K11" s="94">
        <v>0.14471794038890229</v>
      </c>
      <c r="L11" s="94">
        <v>0.11214145126620387</v>
      </c>
      <c r="M11" s="94">
        <v>9.4910543398747396E-2</v>
      </c>
      <c r="N11" s="94">
        <v>9.6989454260286823E-2</v>
      </c>
      <c r="O11" s="94">
        <v>8.8944890579491398E-2</v>
      </c>
      <c r="P11" s="94">
        <v>0.28956598777092002</v>
      </c>
      <c r="Q11" s="94">
        <v>0.24193450452375409</v>
      </c>
      <c r="R11" s="94">
        <v>7.2393658541470729E-2</v>
      </c>
      <c r="S11" s="94">
        <v>0.25204421015581457</v>
      </c>
      <c r="T11" s="94">
        <v>0.13938777465115043</v>
      </c>
      <c r="U11" s="94">
        <v>0.27632167287232212</v>
      </c>
      <c r="V11" s="94">
        <v>0.10645073292309014</v>
      </c>
      <c r="W11" s="94">
        <v>0.14465535745305441</v>
      </c>
      <c r="X11" s="94">
        <v>1.9673899467956703E-2</v>
      </c>
      <c r="Y11" s="94">
        <v>8.7663323694498071E-2</v>
      </c>
      <c r="Z11" s="94">
        <v>4.7543605336140007E-2</v>
      </c>
      <c r="AA11" s="94">
        <v>0.12570904888640275</v>
      </c>
      <c r="AB11" s="94">
        <v>0.10043451189702526</v>
      </c>
      <c r="AC11" s="94">
        <v>6.1317419703474679E-2</v>
      </c>
      <c r="AD11" s="94">
        <v>5.7554457564212222E-2</v>
      </c>
      <c r="AE11" s="94">
        <v>3.0416446058229407E-2</v>
      </c>
      <c r="AF11" s="94">
        <v>9.1923397236801818E-2</v>
      </c>
      <c r="AG11" s="94">
        <v>0.23162148517237702</v>
      </c>
      <c r="AH11" s="94">
        <v>5.1470559166798338E-2</v>
      </c>
      <c r="AI11" s="94">
        <v>8.0997315121716915E-2</v>
      </c>
      <c r="AJ11" s="94">
        <v>0.22587355183967003</v>
      </c>
      <c r="AK11" s="94">
        <v>9.1548319470194289E-2</v>
      </c>
      <c r="AL11" s="94">
        <v>5.8409051169344535E-2</v>
      </c>
      <c r="AM11" s="94">
        <v>0.11974499849706721</v>
      </c>
      <c r="AN11" s="94">
        <v>3.6444198724031825E-2</v>
      </c>
      <c r="AO11" s="94">
        <v>5.5966939796091679E-2</v>
      </c>
      <c r="AP11" s="94">
        <v>1.3791812852666674E-2</v>
      </c>
      <c r="AQ11" s="94">
        <v>6.2996190078528011E-2</v>
      </c>
      <c r="AR11" s="94">
        <v>4.3407737735473129E-2</v>
      </c>
      <c r="AS11" s="94">
        <v>5.6002839132652783E-2</v>
      </c>
      <c r="AT11" s="94">
        <v>0.18305949228242061</v>
      </c>
      <c r="AU11" s="94">
        <v>0.13661428244128571</v>
      </c>
      <c r="AV11" s="94">
        <v>3.6473062297725942E-2</v>
      </c>
      <c r="AW11" s="94">
        <v>0.14602836187903179</v>
      </c>
      <c r="AX11" s="94">
        <v>8.6222334770411316E-2</v>
      </c>
      <c r="AY11" s="94">
        <v>0.12894672484872502</v>
      </c>
      <c r="AZ11" s="94">
        <v>4.2730791160401377E-2</v>
      </c>
      <c r="BA11" s="94">
        <v>0.39864040535576772</v>
      </c>
      <c r="BB11" s="94">
        <v>0.28542537983241889</v>
      </c>
      <c r="BC11" s="94">
        <v>0.12749039355662478</v>
      </c>
      <c r="BD11" s="94">
        <v>1.5536011113919484E-2</v>
      </c>
      <c r="BE11" s="94">
        <v>0.19987850209012809</v>
      </c>
      <c r="BF11" s="94">
        <v>8.3632357276865119E-2</v>
      </c>
      <c r="BG11" s="94">
        <v>8.2248260863592784E-2</v>
      </c>
      <c r="BH11" s="94">
        <v>8.4213995771715566E-2</v>
      </c>
      <c r="BI11" s="94">
        <v>9.0627106182512171E-2</v>
      </c>
      <c r="BJ11" s="94">
        <v>9.996656372758192E-2</v>
      </c>
      <c r="BK11" s="94">
        <v>5.0327770787558145E-2</v>
      </c>
      <c r="BL11" s="94">
        <v>3.7916477302780804E-2</v>
      </c>
      <c r="BM11" s="94">
        <v>3.711803259043054E-3</v>
      </c>
      <c r="BN11" s="94">
        <v>4.5130499773539515E-2</v>
      </c>
      <c r="BO11" s="94">
        <v>7.2947681582004362E-2</v>
      </c>
      <c r="BP11" s="94">
        <v>9.1015514883413265E-2</v>
      </c>
      <c r="BQ11" s="94">
        <v>8.312615581532673E-2</v>
      </c>
      <c r="BR11" s="94">
        <v>3.7247500125901979E-2</v>
      </c>
      <c r="BS11" s="94">
        <v>0.11395958561467294</v>
      </c>
      <c r="BT11" s="94">
        <v>7.3350672923734345E-2</v>
      </c>
      <c r="BU11" s="94">
        <v>3.8644018013917368E-3</v>
      </c>
      <c r="BV11" s="94">
        <v>5.1744500690532727E-2</v>
      </c>
      <c r="BW11" s="94">
        <v>9.8210619837983959E-2</v>
      </c>
      <c r="BX11" s="94">
        <v>2.5931260397234875E-2</v>
      </c>
      <c r="BY11" s="94">
        <v>3.7309936576719258E-2</v>
      </c>
      <c r="BZ11" s="94">
        <v>0.21920391276505347</v>
      </c>
      <c r="CA11" s="94">
        <v>0.63157452231057554</v>
      </c>
      <c r="CB11" s="94">
        <v>0.11584542900887765</v>
      </c>
      <c r="CC11" s="94">
        <v>1.5375364678570874E-2</v>
      </c>
      <c r="CD11" s="94">
        <v>0.4430307231815932</v>
      </c>
      <c r="CE11" s="94">
        <v>0.11386580671659019</v>
      </c>
      <c r="CF11" s="94">
        <v>0.11303203648796963</v>
      </c>
      <c r="CG11" s="94">
        <v>8.8243106671256261E-2</v>
      </c>
      <c r="CH11" s="94">
        <v>3.1314304418184245E-2</v>
      </c>
      <c r="CI11" s="94">
        <v>1.5951048166439562E-2</v>
      </c>
      <c r="CJ11" s="94">
        <v>0.12498232552268398</v>
      </c>
      <c r="CK11" s="94">
        <v>0.13776816120035706</v>
      </c>
      <c r="CL11" s="94">
        <v>4.7283014207735688E-2</v>
      </c>
      <c r="CM11" s="94">
        <v>6.4938768316713746E-2</v>
      </c>
      <c r="CN11" s="94">
        <v>0.13792929121590961</v>
      </c>
      <c r="CO11" s="94">
        <v>3.2528347116233522E-2</v>
      </c>
      <c r="CP11" s="94">
        <v>0.36111884781599557</v>
      </c>
      <c r="CQ11" s="94">
        <v>3.266655170208576E-2</v>
      </c>
      <c r="CR11" s="94">
        <v>7.5949408446257648E-3</v>
      </c>
      <c r="CS11" s="94">
        <v>5.433048864567208E-3</v>
      </c>
      <c r="CT11" s="94">
        <v>0.31080476703243504</v>
      </c>
      <c r="CU11" s="94">
        <v>0.35350671688942586</v>
      </c>
      <c r="CV11" s="94">
        <v>0.20353046235027364</v>
      </c>
      <c r="CW11" s="94">
        <v>3.4401353938352953E-2</v>
      </c>
      <c r="CX11" s="94">
        <v>5.9008571190069629E-2</v>
      </c>
      <c r="CY11" s="94">
        <v>1.5680788190539779E-2</v>
      </c>
      <c r="CZ11" s="94">
        <v>5.3548314767467645E-2</v>
      </c>
      <c r="DA11" s="94">
        <v>3.0344352475708349E-2</v>
      </c>
      <c r="DB11" s="94">
        <v>0.19542463607906996</v>
      </c>
      <c r="DC11" s="94">
        <v>0.50038443464514737</v>
      </c>
      <c r="DD11" s="94">
        <v>0.16447833726008021</v>
      </c>
      <c r="DE11" s="94">
        <v>8.3969737309985693E-2</v>
      </c>
      <c r="DF11" s="94">
        <v>0.36954876096499839</v>
      </c>
      <c r="DG11" s="94">
        <v>2.5232356226684408E-2</v>
      </c>
    </row>
    <row r="12" spans="1:111">
      <c r="A12" s="94">
        <v>2019</v>
      </c>
      <c r="B12" s="94">
        <v>0.47484797840392401</v>
      </c>
      <c r="C12" s="94">
        <v>0.30058527509152855</v>
      </c>
      <c r="D12" s="94">
        <v>0.36820664789938107</v>
      </c>
      <c r="E12" s="94">
        <v>0.17935556739701314</v>
      </c>
      <c r="F12" s="94">
        <v>0.22927083101835385</v>
      </c>
      <c r="G12" s="94">
        <v>0.70749719253802257</v>
      </c>
      <c r="H12" s="94">
        <v>0.29523258122149892</v>
      </c>
      <c r="I12" s="94">
        <v>7.3735742097891646E-2</v>
      </c>
      <c r="J12" s="94">
        <v>0.14134025987932414</v>
      </c>
      <c r="K12" s="94">
        <v>0.14372412107498134</v>
      </c>
      <c r="L12" s="94">
        <v>0.12608285930160576</v>
      </c>
      <c r="M12" s="94">
        <v>9.9553901042206946E-2</v>
      </c>
      <c r="N12" s="94">
        <v>0.10358760370873488</v>
      </c>
      <c r="O12" s="94">
        <v>9.7690920434631387E-2</v>
      </c>
      <c r="P12" s="94">
        <v>0.27581777579240863</v>
      </c>
      <c r="Q12" s="94">
        <v>0.2703238352680381</v>
      </c>
      <c r="R12" s="94">
        <v>8.1726808743520868E-2</v>
      </c>
      <c r="S12" s="94">
        <v>0.27279388793729764</v>
      </c>
      <c r="T12" s="94">
        <v>0.15012559157100175</v>
      </c>
      <c r="U12" s="94">
        <v>0.33428834974909638</v>
      </c>
      <c r="V12" s="94">
        <v>0.12224736928376725</v>
      </c>
      <c r="W12" s="94">
        <v>0.14885952152498982</v>
      </c>
      <c r="X12" s="94">
        <v>2.5649154508171724E-2</v>
      </c>
      <c r="Y12" s="94">
        <v>9.3093543574840426E-2</v>
      </c>
      <c r="Z12" s="94">
        <v>4.7104679412929965E-2</v>
      </c>
      <c r="AA12" s="94">
        <v>0.14721305488563194</v>
      </c>
      <c r="AB12" s="94">
        <v>0.12211787512415143</v>
      </c>
      <c r="AC12" s="94">
        <v>5.2214395743789728E-2</v>
      </c>
      <c r="AD12" s="94">
        <v>8.0932582924277296E-2</v>
      </c>
      <c r="AE12" s="94">
        <v>4.2730917930714041E-2</v>
      </c>
      <c r="AF12" s="94">
        <v>0.10362800732751559</v>
      </c>
      <c r="AG12" s="94">
        <v>0.21816523995071085</v>
      </c>
      <c r="AH12" s="94">
        <v>7.9893630565111007E-2</v>
      </c>
      <c r="AI12" s="94">
        <v>9.8408013729472263E-2</v>
      </c>
      <c r="AJ12" s="94">
        <v>0.25824336391629271</v>
      </c>
      <c r="AK12" s="94">
        <v>0.11257258125022732</v>
      </c>
      <c r="AL12" s="94">
        <v>8.8013165308753902E-2</v>
      </c>
      <c r="AM12" s="94">
        <v>0.14313202496387775</v>
      </c>
      <c r="AN12" s="94">
        <v>8.1920743412278299E-2</v>
      </c>
      <c r="AO12" s="94">
        <v>9.3226783707289665E-2</v>
      </c>
      <c r="AP12" s="94">
        <v>1.1238661338052208E-2</v>
      </c>
      <c r="AQ12" s="94">
        <v>7.4735222413222585E-2</v>
      </c>
      <c r="AR12" s="94">
        <v>4.5428888104485102E-2</v>
      </c>
      <c r="AS12" s="94">
        <v>5.9102951469114443E-2</v>
      </c>
      <c r="AT12" s="94">
        <v>0.20159822215046469</v>
      </c>
      <c r="AU12" s="94">
        <v>0.13419515146037767</v>
      </c>
      <c r="AV12" s="94">
        <v>3.3199326002707467E-2</v>
      </c>
      <c r="AW12" s="94">
        <v>0.18487198879848971</v>
      </c>
      <c r="AX12" s="94">
        <v>0.13085192225784223</v>
      </c>
      <c r="AY12" s="94">
        <v>0.1512776810534745</v>
      </c>
      <c r="AZ12" s="94">
        <v>4.879982761794311E-2</v>
      </c>
      <c r="BA12" s="94">
        <v>0.4362148344127238</v>
      </c>
      <c r="BB12" s="94">
        <v>0.31122458308712586</v>
      </c>
      <c r="BC12" s="94">
        <v>0.11683335236506429</v>
      </c>
      <c r="BD12" s="94">
        <v>4.3265062300471759E-2</v>
      </c>
      <c r="BE12" s="94">
        <v>0.26399448366520051</v>
      </c>
      <c r="BF12" s="94">
        <v>9.6387786968392467E-2</v>
      </c>
      <c r="BG12" s="94">
        <v>6.0022028604023864E-2</v>
      </c>
      <c r="BH12" s="94">
        <v>9.397898406156785E-2</v>
      </c>
      <c r="BI12" s="94">
        <v>7.2635743787142881E-2</v>
      </c>
      <c r="BJ12" s="94">
        <v>8.5200446893349435E-2</v>
      </c>
      <c r="BK12" s="94">
        <v>8.9512440396229437E-2</v>
      </c>
      <c r="BL12" s="94">
        <v>4.7926515295220115E-2</v>
      </c>
      <c r="BM12" s="94">
        <v>5.5276719421467795E-3</v>
      </c>
      <c r="BN12" s="94">
        <v>8.6123867217036423E-2</v>
      </c>
      <c r="BO12" s="94">
        <v>5.7981419733062679E-2</v>
      </c>
      <c r="BP12" s="94">
        <v>9.0163787073110083E-2</v>
      </c>
      <c r="BQ12" s="94">
        <v>9.2417171930747999E-2</v>
      </c>
      <c r="BR12" s="94">
        <v>4.8011398989729115E-2</v>
      </c>
      <c r="BS12" s="94">
        <v>0.11188033978427282</v>
      </c>
      <c r="BT12" s="94">
        <v>3.7682492516796937E-2</v>
      </c>
      <c r="BU12" s="94">
        <v>1.0778169939424296E-3</v>
      </c>
      <c r="BV12" s="94">
        <v>3.5350388741675259E-2</v>
      </c>
      <c r="BW12" s="94">
        <v>0.13191854123694219</v>
      </c>
      <c r="BX12" s="94">
        <v>3.1948065755755067E-2</v>
      </c>
      <c r="BY12" s="94">
        <v>3.6681109536729831E-2</v>
      </c>
      <c r="BZ12" s="94">
        <v>0.10110057494577041</v>
      </c>
      <c r="CA12" s="94">
        <v>0.70381383468322523</v>
      </c>
      <c r="CB12" s="94">
        <v>0.14868403678963124</v>
      </c>
      <c r="CC12" s="94">
        <v>1.6244203388583043E-2</v>
      </c>
      <c r="CD12" s="94">
        <v>0.51969001344500476</v>
      </c>
      <c r="CE12" s="94">
        <v>0.12422007753989447</v>
      </c>
      <c r="CF12" s="94">
        <v>0.12537303980093684</v>
      </c>
      <c r="CG12" s="94">
        <v>8.6533312434713267E-2</v>
      </c>
      <c r="CH12" s="94">
        <v>3.1737440329809949E-2</v>
      </c>
      <c r="CI12" s="94">
        <v>1.5995599523452086E-2</v>
      </c>
      <c r="CJ12" s="94">
        <v>0.16197760838760908</v>
      </c>
      <c r="CK12" s="94">
        <v>0.14970532813487064</v>
      </c>
      <c r="CL12" s="94">
        <v>8.8416955857726159E-2</v>
      </c>
      <c r="CM12" s="94">
        <v>7.758946219048643E-2</v>
      </c>
      <c r="CN12" s="94">
        <v>0.14082125615266256</v>
      </c>
      <c r="CO12" s="94">
        <v>3.3763348006930413E-2</v>
      </c>
      <c r="CP12" s="94">
        <v>4.3538165766089376E-2</v>
      </c>
      <c r="CQ12" s="94">
        <v>3.2226007582462746E-2</v>
      </c>
      <c r="CR12" s="94">
        <v>4.8807356257224137E-3</v>
      </c>
      <c r="CS12" s="94">
        <v>5.9725826554557415E-3</v>
      </c>
      <c r="CT12" s="94">
        <v>0.29806418810416391</v>
      </c>
      <c r="CU12" s="94">
        <v>0.3713320825149054</v>
      </c>
      <c r="CV12" s="94">
        <v>0.21775909987698042</v>
      </c>
      <c r="CW12" s="94">
        <v>3.8217600941453142E-2</v>
      </c>
      <c r="CX12" s="94">
        <v>8.2635399008287855E-2</v>
      </c>
      <c r="CY12" s="94">
        <v>1.6507440333713781E-2</v>
      </c>
      <c r="CZ12" s="94">
        <v>6.8451397073224646E-2</v>
      </c>
      <c r="DA12" s="94">
        <v>3.4867417499583761E-2</v>
      </c>
      <c r="DB12" s="94">
        <v>0.21693636180633002</v>
      </c>
      <c r="DC12" s="94">
        <v>0.29878808805808943</v>
      </c>
      <c r="DD12" s="94">
        <v>0.14299849412751867</v>
      </c>
      <c r="DE12" s="94">
        <v>8.1401804160546765E-2</v>
      </c>
      <c r="DF12" s="94">
        <v>0.27283559743337371</v>
      </c>
      <c r="DG12" s="94">
        <v>3.2142693847287851E-2</v>
      </c>
    </row>
    <row r="13" spans="1:111">
      <c r="A13" s="94">
        <v>2020</v>
      </c>
      <c r="B13" s="94">
        <v>0.49634210384630839</v>
      </c>
      <c r="C13" s="94">
        <v>0.56206782026728452</v>
      </c>
      <c r="D13" s="94">
        <v>0.36629191321155191</v>
      </c>
      <c r="E13" s="94">
        <v>0.11342426241717903</v>
      </c>
      <c r="F13" s="94">
        <v>6.7631002976801441E-2</v>
      </c>
      <c r="G13" s="94">
        <v>0.39448503846976746</v>
      </c>
      <c r="H13" s="94">
        <v>0.74065758464423437</v>
      </c>
      <c r="I13" s="94">
        <v>0.20117221796958593</v>
      </c>
      <c r="J13" s="94">
        <v>2.4018354914040266E-2</v>
      </c>
      <c r="K13" s="94">
        <v>3.1321922776863943E-2</v>
      </c>
      <c r="L13" s="94">
        <v>3.970399773171765E-2</v>
      </c>
      <c r="M13" s="94">
        <v>3.3780405565926278E-2</v>
      </c>
      <c r="N13" s="94">
        <v>2.9978869368665305E-2</v>
      </c>
      <c r="O13" s="94">
        <v>3.7423843858631803E-2</v>
      </c>
      <c r="P13" s="94">
        <v>0.10911748840015002</v>
      </c>
      <c r="Q13" s="94">
        <v>0.22078440100379237</v>
      </c>
      <c r="R13" s="94">
        <v>7.334925733232997E-2</v>
      </c>
      <c r="S13" s="94">
        <v>7.567120004425891E-2</v>
      </c>
      <c r="T13" s="94">
        <v>0.11734896133567348</v>
      </c>
      <c r="U13" s="94">
        <v>0.15646343606668178</v>
      </c>
      <c r="V13" s="94">
        <v>0.14724550028938763</v>
      </c>
      <c r="W13" s="94">
        <v>6.1822196046058674E-2</v>
      </c>
      <c r="X13" s="94">
        <v>1.958986029347223E-2</v>
      </c>
      <c r="Y13" s="94">
        <v>1.080505278840738E-2</v>
      </c>
      <c r="Z13" s="94">
        <v>1.1414782448724835E-2</v>
      </c>
      <c r="AA13" s="94">
        <v>1.72455451633905E-2</v>
      </c>
      <c r="AB13" s="94">
        <v>4.4675859595088602E-2</v>
      </c>
      <c r="AC13" s="94">
        <v>1.5682848372216774E-2</v>
      </c>
      <c r="AD13" s="94">
        <v>9.5655222580755869E-3</v>
      </c>
      <c r="AE13" s="94">
        <v>9.1524986469392628E-3</v>
      </c>
      <c r="AF13" s="94">
        <v>1.8772272383795408E-2</v>
      </c>
      <c r="AG13" s="94">
        <v>9.7278955229701397E-2</v>
      </c>
      <c r="AH13" s="94">
        <v>6.3514511839439708E-2</v>
      </c>
      <c r="AI13" s="94">
        <v>2.0015420341826774E-2</v>
      </c>
      <c r="AJ13" s="94">
        <v>7.6950707655825498E-2</v>
      </c>
      <c r="AK13" s="94">
        <v>9.3614395107443044E-2</v>
      </c>
      <c r="AL13" s="94">
        <v>5.64729173466582E-2</v>
      </c>
      <c r="AM13" s="94">
        <v>3.4560248564493801E-2</v>
      </c>
      <c r="AN13" s="94">
        <v>4.0808502218622429E-2</v>
      </c>
      <c r="AO13" s="94">
        <v>1.7738917517716717E-2</v>
      </c>
      <c r="AP13" s="94">
        <v>1.4972974269006252E-3</v>
      </c>
      <c r="AQ13" s="94">
        <v>2.8388991817864333E-3</v>
      </c>
      <c r="AR13" s="94">
        <v>1.3076207654781707E-2</v>
      </c>
      <c r="AS13" s="94">
        <v>8.4637222507402323E-3</v>
      </c>
      <c r="AT13" s="94">
        <v>3.1261047150775274E-2</v>
      </c>
      <c r="AU13" s="94">
        <v>8.1376131442781566E-2</v>
      </c>
      <c r="AV13" s="94">
        <v>2.0656171139930232E-2</v>
      </c>
      <c r="AW13" s="94">
        <v>1.9397463913165332E-2</v>
      </c>
      <c r="AX13" s="94">
        <v>5.3417866197086154E-2</v>
      </c>
      <c r="AY13" s="94">
        <v>6.3196431164867534E-2</v>
      </c>
      <c r="AZ13" s="94">
        <v>4.1736278179670315E-2</v>
      </c>
      <c r="BA13" s="94">
        <v>6.4566248590336703E-2</v>
      </c>
      <c r="BB13" s="94">
        <v>0.28869765530265201</v>
      </c>
      <c r="BC13" s="94">
        <v>0.1006701471239673</v>
      </c>
      <c r="BD13" s="94">
        <v>5.1066614003133261E-3</v>
      </c>
      <c r="BE13" s="94">
        <v>1.0335700167999753E-2</v>
      </c>
      <c r="BF13" s="94">
        <v>7.4117460526039153E-2</v>
      </c>
      <c r="BG13" s="94">
        <v>2.0686393895542873E-2</v>
      </c>
      <c r="BH13" s="94">
        <v>2.1053180086769475E-2</v>
      </c>
      <c r="BI13" s="94">
        <v>1.4414770569295965E-2</v>
      </c>
      <c r="BJ13" s="94">
        <v>1.0523566964867944E-2</v>
      </c>
      <c r="BK13" s="94">
        <v>7.2381166018575083E-2</v>
      </c>
      <c r="BL13" s="94">
        <v>2.6844094005746388E-2</v>
      </c>
      <c r="BM13" s="94">
        <v>6.5160127749620757E-4</v>
      </c>
      <c r="BN13" s="94">
        <v>1.2024721555143375E-3</v>
      </c>
      <c r="BO13" s="94">
        <v>1.1612269303429202E-2</v>
      </c>
      <c r="BP13" s="94">
        <v>2.5452559948818527E-2</v>
      </c>
      <c r="BQ13" s="94">
        <v>4.596482566659206E-2</v>
      </c>
      <c r="BR13" s="94">
        <v>1.599247377889668E-2</v>
      </c>
      <c r="BS13" s="94">
        <v>9.8880533376484829E-3</v>
      </c>
      <c r="BT13" s="94">
        <v>1.8326612615918593E-2</v>
      </c>
      <c r="BU13" s="94">
        <v>4.0865453834505917E-4</v>
      </c>
      <c r="BV13" s="94">
        <v>1.9597835053707059E-4</v>
      </c>
      <c r="BW13" s="94">
        <v>9.0512651357692077E-3</v>
      </c>
      <c r="BX13" s="94">
        <v>6.1238427857655126E-3</v>
      </c>
      <c r="BY13" s="94">
        <v>2.5794042655262355E-3</v>
      </c>
      <c r="BZ13" s="94">
        <v>1.8638821351143503E-2</v>
      </c>
      <c r="CA13" s="94">
        <v>0.28381266876486927</v>
      </c>
      <c r="CB13" s="94">
        <v>0.28620685715068783</v>
      </c>
      <c r="CC13" s="94">
        <v>7.6071616470191061E-3</v>
      </c>
      <c r="CD13" s="94">
        <v>2.5403662292865663E-2</v>
      </c>
      <c r="CE13" s="94">
        <v>0.16526006077282668</v>
      </c>
      <c r="CF13" s="94">
        <v>4.4012950450169772E-2</v>
      </c>
      <c r="CG13" s="94">
        <v>3.8046552820167306E-2</v>
      </c>
      <c r="CH13" s="94">
        <v>1.0490845854098638E-2</v>
      </c>
      <c r="CI13" s="94">
        <v>2.1589244523521713E-3</v>
      </c>
      <c r="CJ13" s="94">
        <v>5.9628732367235969E-3</v>
      </c>
      <c r="CK13" s="94">
        <v>7.4545247384893848E-2</v>
      </c>
      <c r="CL13" s="94">
        <v>2.168499788643171E-2</v>
      </c>
      <c r="CM13" s="94">
        <v>1.6084881234748973E-2</v>
      </c>
      <c r="CN13" s="94">
        <v>5.413906473986517E-2</v>
      </c>
      <c r="CO13" s="94">
        <v>1.3324908946645278E-2</v>
      </c>
      <c r="CP13" s="94">
        <v>5.2910846675743618E-3</v>
      </c>
      <c r="CQ13" s="94">
        <v>5.5254595302589946E-3</v>
      </c>
      <c r="CR13" s="94">
        <v>7.3068894892504863E-4</v>
      </c>
      <c r="CS13" s="94">
        <v>3.9721042135336373E-5</v>
      </c>
      <c r="CT13" s="94">
        <v>2.9314139810122767E-4</v>
      </c>
      <c r="CU13" s="94">
        <v>0.45192272678020246</v>
      </c>
      <c r="CV13" s="94">
        <v>0.25578801149081959</v>
      </c>
      <c r="CW13" s="94">
        <v>3.8274856695379084E-2</v>
      </c>
      <c r="CX13" s="94">
        <v>2.0599484325543024E-2</v>
      </c>
      <c r="CY13" s="94">
        <v>4.3390417373719275E-3</v>
      </c>
      <c r="CZ13" s="94">
        <v>1.52980940165905E-3</v>
      </c>
      <c r="DA13" s="94">
        <v>4.4041704194634837E-3</v>
      </c>
      <c r="DB13" s="94">
        <v>1.7867087939479106E-2</v>
      </c>
      <c r="DC13" s="94">
        <v>0.23740338722830329</v>
      </c>
      <c r="DD13" s="94">
        <v>0.33053859847331007</v>
      </c>
      <c r="DE13" s="94">
        <v>0.14732968731997578</v>
      </c>
      <c r="DF13" s="94">
        <v>0.19694710150479997</v>
      </c>
      <c r="DG13" s="94">
        <v>8.3474488838926553E-2</v>
      </c>
    </row>
    <row r="14" spans="1:111">
      <c r="A14" s="94">
        <v>2021</v>
      </c>
      <c r="B14" s="94">
        <v>0.5217333257745419</v>
      </c>
      <c r="C14" s="94">
        <v>0.50258240601143989</v>
      </c>
      <c r="D14" s="94">
        <v>0.3104595894917731</v>
      </c>
      <c r="E14" s="94">
        <v>0.10963880178791596</v>
      </c>
      <c r="F14" s="94">
        <v>6.6441130983374494E-2</v>
      </c>
      <c r="G14" s="94">
        <v>0.35053200361809933</v>
      </c>
      <c r="H14" s="94">
        <v>0.44485415383310384</v>
      </c>
      <c r="I14" s="94">
        <v>6.1127022657867056E-2</v>
      </c>
      <c r="J14" s="94">
        <v>3.3187297698914014E-2</v>
      </c>
      <c r="K14" s="94">
        <v>5.1760554904176373E-2</v>
      </c>
      <c r="L14" s="94">
        <v>4.9123926410762783E-2</v>
      </c>
      <c r="M14" s="94">
        <v>3.7776985453957218E-2</v>
      </c>
      <c r="N14" s="94">
        <v>3.1460417385790397E-2</v>
      </c>
      <c r="O14" s="94">
        <v>3.4411231303483059E-2</v>
      </c>
      <c r="P14" s="94">
        <v>9.8313031805757498E-2</v>
      </c>
      <c r="Q14" s="94">
        <v>0.21816112990939407</v>
      </c>
      <c r="R14" s="94">
        <v>7.9993798008163294E-2</v>
      </c>
      <c r="S14" s="94">
        <v>7.9276488417387825E-2</v>
      </c>
      <c r="T14" s="94">
        <v>0.11175436072459627</v>
      </c>
      <c r="U14" s="94">
        <v>0.15317584894987654</v>
      </c>
      <c r="V14" s="94">
        <v>0.18240848908958998</v>
      </c>
      <c r="W14" s="94">
        <v>6.3598615708476844E-2</v>
      </c>
      <c r="X14" s="94">
        <v>1.6609131484682037E-2</v>
      </c>
      <c r="Y14" s="94">
        <v>1.0453790626995202E-2</v>
      </c>
      <c r="Z14" s="94">
        <v>1.1719777456502475E-2</v>
      </c>
      <c r="AA14" s="94">
        <v>1.9921513141193687E-2</v>
      </c>
      <c r="AB14" s="94">
        <v>5.1055387496076798E-2</v>
      </c>
      <c r="AC14" s="94">
        <v>1.7459761311130143E-2</v>
      </c>
      <c r="AD14" s="94">
        <v>1.414276755342329E-2</v>
      </c>
      <c r="AE14" s="94">
        <v>9.1212103255964433E-3</v>
      </c>
      <c r="AF14" s="94">
        <v>1.1282906327761983E-2</v>
      </c>
      <c r="AG14" s="94">
        <v>3.195921233523602E-2</v>
      </c>
      <c r="AH14" s="94">
        <v>2.4949257183582291E-2</v>
      </c>
      <c r="AI14" s="94">
        <v>1.1397189005362931E-2</v>
      </c>
      <c r="AJ14" s="94">
        <v>4.304578155628537E-2</v>
      </c>
      <c r="AK14" s="94">
        <v>0.11225572169133272</v>
      </c>
      <c r="AL14" s="94">
        <v>7.3022582001566749E-2</v>
      </c>
      <c r="AM14" s="94">
        <v>3.4337080904575878E-2</v>
      </c>
      <c r="AN14" s="94">
        <v>3.2911570197784637E-2</v>
      </c>
      <c r="AO14" s="94">
        <v>1.9615855087454864E-2</v>
      </c>
      <c r="AP14" s="94">
        <v>1.9003956444435697E-3</v>
      </c>
      <c r="AQ14" s="94">
        <v>3.1934881460677781E-3</v>
      </c>
      <c r="AR14" s="94">
        <v>1.4949801266915069E-2</v>
      </c>
      <c r="AS14" s="94">
        <v>8.303591490570297E-3</v>
      </c>
      <c r="AT14" s="94">
        <v>3.7100265311134133E-2</v>
      </c>
      <c r="AU14" s="94">
        <v>8.813597884144958E-2</v>
      </c>
      <c r="AV14" s="94">
        <v>2.2400289209806089E-2</v>
      </c>
      <c r="AW14" s="94">
        <v>2.1932535664585206E-2</v>
      </c>
      <c r="AX14" s="94">
        <v>5.4101844207399566E-2</v>
      </c>
      <c r="AY14" s="94">
        <v>5.5353228312542954E-2</v>
      </c>
      <c r="AZ14" s="94">
        <v>3.0029265742802111E-2</v>
      </c>
      <c r="BA14" s="94">
        <v>4.8255457862575846E-2</v>
      </c>
      <c r="BB14" s="94">
        <v>0.26507404143320074</v>
      </c>
      <c r="BC14" s="94">
        <v>0.10501693384435683</v>
      </c>
      <c r="BD14" s="94">
        <v>8.8235785775371677E-3</v>
      </c>
      <c r="BE14" s="94">
        <v>1.3015077646295092E-2</v>
      </c>
      <c r="BF14" s="94">
        <v>6.1134696666860243E-2</v>
      </c>
      <c r="BG14" s="94">
        <v>2.7515456057831865E-2</v>
      </c>
      <c r="BH14" s="94">
        <v>3.1663060039185086E-2</v>
      </c>
      <c r="BI14" s="94">
        <v>2.0988489533312005E-2</v>
      </c>
      <c r="BJ14" s="94">
        <v>2.2163814737574967E-2</v>
      </c>
      <c r="BK14" s="94">
        <v>2.339676110914812E-2</v>
      </c>
      <c r="BL14" s="94">
        <v>1.1589274369857907E-2</v>
      </c>
      <c r="BM14" s="94">
        <v>1.6415542792210095E-3</v>
      </c>
      <c r="BN14" s="94">
        <v>1.9227070843833003E-3</v>
      </c>
      <c r="BO14" s="94">
        <v>8.5908161593333341E-3</v>
      </c>
      <c r="BP14" s="94">
        <v>1.7547217528268343E-2</v>
      </c>
      <c r="BQ14" s="94">
        <v>7.0764577633962697E-2</v>
      </c>
      <c r="BR14" s="94">
        <v>1.6167136104629436E-2</v>
      </c>
      <c r="BS14" s="94">
        <v>1.3235444593713848E-2</v>
      </c>
      <c r="BT14" s="94">
        <v>1.9761332002681507E-2</v>
      </c>
      <c r="BU14" s="94">
        <v>7.6619046532037385E-5</v>
      </c>
      <c r="BV14" s="94">
        <v>4.9455447925462014E-5</v>
      </c>
      <c r="BW14" s="94">
        <v>1.1282279055794634E-2</v>
      </c>
      <c r="BX14" s="94">
        <v>9.4574295531496596E-3</v>
      </c>
      <c r="BY14" s="94">
        <v>1.1566869060461297E-3</v>
      </c>
      <c r="BZ14" s="94">
        <v>1.3986597807765276E-2</v>
      </c>
      <c r="CA14" s="94">
        <v>0.42558121081643763</v>
      </c>
      <c r="CB14" s="94">
        <v>0.13006202206283068</v>
      </c>
      <c r="CC14" s="94">
        <v>7.2787092685321769E-3</v>
      </c>
      <c r="CD14" s="94">
        <v>4.11306478085346E-2</v>
      </c>
      <c r="CE14" s="94">
        <v>0.17972095905208946</v>
      </c>
      <c r="CF14" s="94">
        <v>4.0044565036719305E-2</v>
      </c>
      <c r="CG14" s="94">
        <v>3.3929385143964562E-2</v>
      </c>
      <c r="CH14" s="94">
        <v>1.0416882311725665E-2</v>
      </c>
      <c r="CI14" s="94">
        <v>2.7952730421112195E-3</v>
      </c>
      <c r="CJ14" s="94">
        <v>3.1118335334410219E-3</v>
      </c>
      <c r="CK14" s="94">
        <v>3.0855096111226013E-2</v>
      </c>
      <c r="CL14" s="94">
        <v>5.3649443655582142E-2</v>
      </c>
      <c r="CM14" s="94">
        <v>2.1658248213076447E-2</v>
      </c>
      <c r="CN14" s="94">
        <v>3.2922792990538942E-2</v>
      </c>
      <c r="CO14" s="94">
        <v>1.6166166221705865E-2</v>
      </c>
      <c r="CP14" s="94">
        <v>8.9807880493515506E-3</v>
      </c>
      <c r="CQ14" s="94">
        <v>8.1418796064918215E-3</v>
      </c>
      <c r="CR14" s="94">
        <v>8.9210375099111315E-4</v>
      </c>
      <c r="CS14" s="94">
        <v>1.2754371415518243E-4</v>
      </c>
      <c r="CT14" s="94">
        <v>4.1635347799451822E-3</v>
      </c>
      <c r="CU14" s="94">
        <v>0.38681104701393271</v>
      </c>
      <c r="CV14" s="94">
        <v>0.21913316980301609</v>
      </c>
      <c r="CW14" s="94">
        <v>3.5266426504597735E-2</v>
      </c>
      <c r="CX14" s="94">
        <v>2.2183623889500265E-2</v>
      </c>
      <c r="CY14" s="94">
        <v>5.9289340144301613E-3</v>
      </c>
      <c r="CZ14" s="94">
        <v>2.3623087393623253E-3</v>
      </c>
      <c r="DA14" s="94">
        <v>7.8669167341878128E-3</v>
      </c>
      <c r="DB14" s="94">
        <v>1.3523913735418567E-2</v>
      </c>
      <c r="DC14" s="94">
        <v>0.16508825684271278</v>
      </c>
      <c r="DD14" s="94">
        <v>0.34102441382700321</v>
      </c>
      <c r="DE14" s="94">
        <v>0.13959299619771764</v>
      </c>
      <c r="DF14" s="94">
        <v>0.16356738249691652</v>
      </c>
      <c r="DG14" s="94">
        <v>2.6056392966505471E-2</v>
      </c>
    </row>
    <row r="16" spans="1:111">
      <c r="A16" s="94" t="s">
        <v>239</v>
      </c>
    </row>
    <row r="17" spans="1:1">
      <c r="A17" s="94" t="s">
        <v>240</v>
      </c>
    </row>
    <row r="18" spans="1:1">
      <c r="A18" s="94" t="s">
        <v>241</v>
      </c>
    </row>
    <row r="19" spans="1:1">
      <c r="A19" s="94" t="s">
        <v>242</v>
      </c>
    </row>
  </sheetData>
  <mergeCells count="9">
    <mergeCell ref="CT1:DA1"/>
    <mergeCell ref="DB1:DG1"/>
    <mergeCell ref="P1:Z1"/>
    <mergeCell ref="C1:O1"/>
    <mergeCell ref="AA1:AP1"/>
    <mergeCell ref="AQ1:BA1"/>
    <mergeCell ref="BB1:BM1"/>
    <mergeCell ref="BN1:BZ1"/>
    <mergeCell ref="CB1:CS1"/>
  </mergeCells>
  <phoneticPr fontId="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201"/>
  <sheetViews>
    <sheetView workbookViewId="0">
      <selection activeCell="D4" sqref="D4"/>
    </sheetView>
  </sheetViews>
  <sheetFormatPr defaultColWidth="8.77734375" defaultRowHeight="14.4"/>
  <cols>
    <col min="1" max="113" width="10" style="168" customWidth="1"/>
    <col min="114" max="127" width="8" style="168" customWidth="1"/>
    <col min="128" max="16384" width="8.77734375" style="168"/>
  </cols>
  <sheetData>
    <row r="1" spans="1:127" ht="17.399999999999999">
      <c r="A1" s="149" t="s">
        <v>131</v>
      </c>
      <c r="B1" s="149"/>
      <c r="C1" s="212" t="s">
        <v>1</v>
      </c>
      <c r="D1" s="212"/>
      <c r="E1" s="212"/>
      <c r="F1" s="212"/>
      <c r="G1" s="212"/>
      <c r="H1" s="212"/>
      <c r="I1" s="212"/>
      <c r="J1" s="212"/>
      <c r="K1" s="212"/>
      <c r="L1" s="212"/>
      <c r="M1" s="212"/>
      <c r="N1" s="212"/>
      <c r="O1" s="212"/>
      <c r="P1" s="212" t="s">
        <v>222</v>
      </c>
      <c r="Q1" s="212"/>
      <c r="R1" s="212"/>
      <c r="S1" s="212"/>
      <c r="T1" s="212"/>
      <c r="U1" s="212"/>
      <c r="V1" s="212"/>
      <c r="W1" s="212"/>
      <c r="X1" s="212"/>
      <c r="Y1" s="212"/>
      <c r="Z1" s="212"/>
      <c r="AA1" s="212" t="s">
        <v>3</v>
      </c>
      <c r="AB1" s="212"/>
      <c r="AC1" s="212"/>
      <c r="AD1" s="212"/>
      <c r="AE1" s="212"/>
      <c r="AF1" s="212"/>
      <c r="AG1" s="212"/>
      <c r="AH1" s="212"/>
      <c r="AI1" s="212"/>
      <c r="AJ1" s="212"/>
      <c r="AK1" s="212"/>
      <c r="AL1" s="212"/>
      <c r="AM1" s="212"/>
      <c r="AN1" s="212"/>
      <c r="AO1" s="212"/>
      <c r="AP1" s="212"/>
      <c r="AQ1" s="212" t="s">
        <v>132</v>
      </c>
      <c r="AR1" s="212"/>
      <c r="AS1" s="212"/>
      <c r="AT1" s="212"/>
      <c r="AU1" s="212"/>
      <c r="AV1" s="212"/>
      <c r="AW1" s="212"/>
      <c r="AX1" s="212"/>
      <c r="AY1" s="212"/>
      <c r="AZ1" s="212"/>
      <c r="BA1" s="212"/>
      <c r="BB1" s="212" t="s">
        <v>5</v>
      </c>
      <c r="BC1" s="212"/>
      <c r="BD1" s="212"/>
      <c r="BE1" s="212"/>
      <c r="BF1" s="212"/>
      <c r="BG1" s="212"/>
      <c r="BH1" s="212"/>
      <c r="BI1" s="212"/>
      <c r="BJ1" s="212"/>
      <c r="BK1" s="212"/>
      <c r="BL1" s="212"/>
      <c r="BM1" s="212"/>
      <c r="BN1" s="212" t="s">
        <v>6</v>
      </c>
      <c r="BO1" s="212"/>
      <c r="BP1" s="212"/>
      <c r="BQ1" s="212"/>
      <c r="BR1" s="212"/>
      <c r="BS1" s="212"/>
      <c r="BT1" s="212"/>
      <c r="BU1" s="212"/>
      <c r="BV1" s="212"/>
      <c r="BW1" s="212"/>
      <c r="BX1" s="212"/>
      <c r="BY1" s="212"/>
      <c r="BZ1" s="212"/>
      <c r="CA1" s="149"/>
      <c r="CB1" s="212" t="s">
        <v>7</v>
      </c>
      <c r="CC1" s="212"/>
      <c r="CD1" s="212"/>
      <c r="CE1" s="212"/>
      <c r="CF1" s="212"/>
      <c r="CG1" s="212"/>
      <c r="CH1" s="212"/>
      <c r="CI1" s="212"/>
      <c r="CJ1" s="212"/>
      <c r="CK1" s="212"/>
      <c r="CL1" s="212"/>
      <c r="CM1" s="212"/>
      <c r="CN1" s="212"/>
      <c r="CO1" s="212"/>
      <c r="CP1" s="212"/>
      <c r="CQ1" s="212"/>
      <c r="CR1" s="212"/>
      <c r="CS1" s="212"/>
      <c r="CT1" s="212" t="s">
        <v>8</v>
      </c>
      <c r="CU1" s="212"/>
      <c r="CV1" s="212"/>
      <c r="CW1" s="212"/>
      <c r="CX1" s="212"/>
      <c r="CY1" s="212"/>
      <c r="CZ1" s="212"/>
      <c r="DA1" s="212"/>
      <c r="DB1" s="212" t="s">
        <v>9</v>
      </c>
      <c r="DC1" s="212"/>
      <c r="DD1" s="212"/>
      <c r="DE1" s="212"/>
      <c r="DF1" s="212"/>
      <c r="DG1" s="212"/>
      <c r="DH1" s="149"/>
      <c r="DI1" s="214"/>
      <c r="DJ1" s="215"/>
      <c r="DK1" s="215"/>
      <c r="DL1" s="215"/>
      <c r="DM1" s="215"/>
      <c r="DN1" s="215"/>
      <c r="DO1" s="213"/>
      <c r="DP1" s="213"/>
      <c r="DQ1" s="213"/>
      <c r="DR1" s="213"/>
      <c r="DS1" s="213"/>
      <c r="DT1" s="213"/>
      <c r="DU1" s="213"/>
      <c r="DV1" s="213"/>
      <c r="DW1" s="213"/>
    </row>
    <row r="2" spans="1:127" ht="15.6">
      <c r="A2" s="149"/>
      <c r="B2" s="149" t="s">
        <v>11</v>
      </c>
      <c r="C2" s="149" t="s">
        <v>12</v>
      </c>
      <c r="D2" s="149" t="s">
        <v>13</v>
      </c>
      <c r="E2" s="149" t="s">
        <v>14</v>
      </c>
      <c r="F2" s="149" t="s">
        <v>15</v>
      </c>
      <c r="G2" s="149" t="s">
        <v>16</v>
      </c>
      <c r="H2" s="149" t="s">
        <v>17</v>
      </c>
      <c r="I2" s="149" t="s">
        <v>18</v>
      </c>
      <c r="J2" s="149" t="s">
        <v>19</v>
      </c>
      <c r="K2" s="149" t="s">
        <v>20</v>
      </c>
      <c r="L2" s="149" t="s">
        <v>21</v>
      </c>
      <c r="M2" s="149" t="s">
        <v>22</v>
      </c>
      <c r="N2" s="149" t="s">
        <v>23</v>
      </c>
      <c r="O2" s="149" t="s">
        <v>24</v>
      </c>
      <c r="P2" s="149" t="s">
        <v>25</v>
      </c>
      <c r="Q2" s="149" t="s">
        <v>26</v>
      </c>
      <c r="R2" s="149" t="s">
        <v>27</v>
      </c>
      <c r="S2" s="149" t="s">
        <v>28</v>
      </c>
      <c r="T2" s="149" t="s">
        <v>29</v>
      </c>
      <c r="U2" s="149" t="s">
        <v>30</v>
      </c>
      <c r="V2" s="149" t="s">
        <v>31</v>
      </c>
      <c r="W2" s="149" t="s">
        <v>32</v>
      </c>
      <c r="X2" s="149" t="s">
        <v>33</v>
      </c>
      <c r="Y2" s="149" t="s">
        <v>34</v>
      </c>
      <c r="Z2" s="149" t="s">
        <v>35</v>
      </c>
      <c r="AA2" s="149" t="s">
        <v>36</v>
      </c>
      <c r="AB2" s="149" t="s">
        <v>133</v>
      </c>
      <c r="AC2" s="149" t="s">
        <v>49</v>
      </c>
      <c r="AD2" s="149" t="s">
        <v>47</v>
      </c>
      <c r="AE2" s="149" t="s">
        <v>38</v>
      </c>
      <c r="AF2" s="149" t="s">
        <v>46</v>
      </c>
      <c r="AG2" s="149" t="s">
        <v>39</v>
      </c>
      <c r="AH2" s="149" t="s">
        <v>45</v>
      </c>
      <c r="AI2" s="149" t="s">
        <v>48</v>
      </c>
      <c r="AJ2" s="149" t="s">
        <v>40</v>
      </c>
      <c r="AK2" s="149" t="s">
        <v>37</v>
      </c>
      <c r="AL2" s="149" t="s">
        <v>51</v>
      </c>
      <c r="AM2" s="149" t="s">
        <v>42</v>
      </c>
      <c r="AN2" s="149" t="s">
        <v>50</v>
      </c>
      <c r="AO2" s="149" t="s">
        <v>43</v>
      </c>
      <c r="AP2" s="149" t="s">
        <v>44</v>
      </c>
      <c r="AQ2" s="149" t="s">
        <v>52</v>
      </c>
      <c r="AR2" s="149" t="s">
        <v>53</v>
      </c>
      <c r="AS2" s="149" t="s">
        <v>54</v>
      </c>
      <c r="AT2" s="149" t="s">
        <v>55</v>
      </c>
      <c r="AU2" s="149" t="s">
        <v>56</v>
      </c>
      <c r="AV2" s="149" t="s">
        <v>57</v>
      </c>
      <c r="AW2" s="149" t="s">
        <v>58</v>
      </c>
      <c r="AX2" s="149" t="s">
        <v>59</v>
      </c>
      <c r="AY2" s="149" t="s">
        <v>60</v>
      </c>
      <c r="AZ2" s="149" t="s">
        <v>61</v>
      </c>
      <c r="BA2" s="149" t="s">
        <v>62</v>
      </c>
      <c r="BB2" s="149" t="s">
        <v>63</v>
      </c>
      <c r="BC2" s="149" t="s">
        <v>64</v>
      </c>
      <c r="BD2" s="149" t="s">
        <v>65</v>
      </c>
      <c r="BE2" s="149" t="s">
        <v>66</v>
      </c>
      <c r="BF2" s="149" t="s">
        <v>67</v>
      </c>
      <c r="BG2" s="149" t="s">
        <v>134</v>
      </c>
      <c r="BH2" s="149" t="s">
        <v>69</v>
      </c>
      <c r="BI2" s="149" t="s">
        <v>135</v>
      </c>
      <c r="BJ2" s="149" t="s">
        <v>71</v>
      </c>
      <c r="BK2" s="149" t="s">
        <v>72</v>
      </c>
      <c r="BL2" s="149" t="s">
        <v>73</v>
      </c>
      <c r="BM2" s="149" t="s">
        <v>74</v>
      </c>
      <c r="BN2" s="149" t="s">
        <v>75</v>
      </c>
      <c r="BO2" s="149" t="s">
        <v>76</v>
      </c>
      <c r="BP2" s="149" t="s">
        <v>77</v>
      </c>
      <c r="BQ2" s="149" t="s">
        <v>78</v>
      </c>
      <c r="BR2" s="149" t="s">
        <v>79</v>
      </c>
      <c r="BS2" s="149" t="s">
        <v>80</v>
      </c>
      <c r="BT2" s="149" t="s">
        <v>81</v>
      </c>
      <c r="BU2" s="149" t="s">
        <v>82</v>
      </c>
      <c r="BV2" s="149" t="s">
        <v>83</v>
      </c>
      <c r="BW2" s="149" t="s">
        <v>84</v>
      </c>
      <c r="BX2" s="149" t="s">
        <v>85</v>
      </c>
      <c r="BY2" s="149" t="s">
        <v>86</v>
      </c>
      <c r="BZ2" s="149" t="s">
        <v>87</v>
      </c>
      <c r="CA2" s="149" t="s">
        <v>88</v>
      </c>
      <c r="CB2" s="149" t="s">
        <v>89</v>
      </c>
      <c r="CC2" s="149" t="s">
        <v>90</v>
      </c>
      <c r="CD2" s="149" t="s">
        <v>91</v>
      </c>
      <c r="CE2" s="149" t="s">
        <v>92</v>
      </c>
      <c r="CF2" s="149" t="s">
        <v>93</v>
      </c>
      <c r="CG2" s="149" t="s">
        <v>94</v>
      </c>
      <c r="CH2" s="149" t="s">
        <v>95</v>
      </c>
      <c r="CI2" s="149" t="s">
        <v>96</v>
      </c>
      <c r="CJ2" s="149" t="s">
        <v>97</v>
      </c>
      <c r="CK2" s="149" t="s">
        <v>98</v>
      </c>
      <c r="CL2" s="149" t="s">
        <v>99</v>
      </c>
      <c r="CM2" s="149" t="s">
        <v>100</v>
      </c>
      <c r="CN2" s="149" t="s">
        <v>101</v>
      </c>
      <c r="CO2" s="149" t="s">
        <v>102</v>
      </c>
      <c r="CP2" s="149" t="s">
        <v>103</v>
      </c>
      <c r="CQ2" s="149" t="s">
        <v>104</v>
      </c>
      <c r="CR2" s="149" t="s">
        <v>105</v>
      </c>
      <c r="CS2" s="149" t="s">
        <v>106</v>
      </c>
      <c r="CT2" s="149" t="s">
        <v>107</v>
      </c>
      <c r="CU2" s="149" t="s">
        <v>136</v>
      </c>
      <c r="CV2" s="149" t="s">
        <v>137</v>
      </c>
      <c r="CW2" s="149" t="s">
        <v>110</v>
      </c>
      <c r="CX2" s="149" t="s">
        <v>111</v>
      </c>
      <c r="CY2" s="149" t="s">
        <v>112</v>
      </c>
      <c r="CZ2" s="149" t="s">
        <v>113</v>
      </c>
      <c r="DA2" s="149" t="s">
        <v>114</v>
      </c>
      <c r="DB2" s="149" t="s">
        <v>115</v>
      </c>
      <c r="DC2" s="149" t="s">
        <v>116</v>
      </c>
      <c r="DD2" s="149" t="s">
        <v>117</v>
      </c>
      <c r="DE2" s="149" t="s">
        <v>118</v>
      </c>
      <c r="DF2" s="149" t="s">
        <v>119</v>
      </c>
      <c r="DG2" s="149" t="s">
        <v>120</v>
      </c>
      <c r="DH2" s="149"/>
      <c r="DI2" s="169"/>
      <c r="DJ2" s="169"/>
      <c r="DK2" s="169"/>
      <c r="DL2" s="169"/>
      <c r="DM2" s="169"/>
      <c r="DN2" s="169"/>
      <c r="DO2" s="169"/>
      <c r="DP2" s="169"/>
      <c r="DQ2" s="169"/>
      <c r="DR2" s="169"/>
      <c r="DS2" s="169"/>
      <c r="DT2" s="169"/>
      <c r="DU2" s="169"/>
      <c r="DV2" s="169"/>
      <c r="DW2" s="169"/>
    </row>
    <row r="3" spans="1:127" ht="15.6">
      <c r="A3" s="149">
        <v>2010</v>
      </c>
      <c r="B3" s="149">
        <v>3865.9</v>
      </c>
      <c r="C3" s="149">
        <v>1671.75</v>
      </c>
      <c r="D3" s="149">
        <v>1757.92</v>
      </c>
      <c r="E3" s="149">
        <v>658.79200000000003</v>
      </c>
      <c r="F3" s="149">
        <v>582.39269999999999</v>
      </c>
      <c r="G3" s="149">
        <v>2044.64</v>
      </c>
      <c r="H3" s="149">
        <v>474.11430000000001</v>
      </c>
      <c r="I3" s="149">
        <v>359.1198</v>
      </c>
      <c r="J3" s="149">
        <v>328.07580000000002</v>
      </c>
      <c r="K3" s="149">
        <v>400.88099999999997</v>
      </c>
      <c r="L3" s="149">
        <v>329.55160000000001</v>
      </c>
      <c r="M3" s="149">
        <v>299.74</v>
      </c>
      <c r="N3" s="149">
        <v>242.55350000000001</v>
      </c>
      <c r="O3" s="149">
        <v>205.32040000000001</v>
      </c>
      <c r="P3" s="149">
        <v>1349.0337</v>
      </c>
      <c r="Q3" s="149">
        <v>877.2</v>
      </c>
      <c r="R3" s="149">
        <v>407.44</v>
      </c>
      <c r="S3" s="149">
        <v>661.8</v>
      </c>
      <c r="T3" s="149">
        <v>290.45999999999998</v>
      </c>
      <c r="U3" s="149">
        <v>485.94</v>
      </c>
      <c r="V3" s="149">
        <v>332.39</v>
      </c>
      <c r="W3" s="149">
        <v>178.34</v>
      </c>
      <c r="X3" s="149">
        <v>186.3</v>
      </c>
      <c r="Y3" s="149">
        <v>448.06</v>
      </c>
      <c r="Z3" s="149">
        <v>131.19999999999999</v>
      </c>
      <c r="AA3" s="149">
        <v>19467929</v>
      </c>
      <c r="AB3" s="149">
        <v>1110476</v>
      </c>
      <c r="AC3" s="149">
        <v>1477993</v>
      </c>
      <c r="AD3" s="149">
        <v>1520551</v>
      </c>
      <c r="AE3" s="149">
        <v>2222328</v>
      </c>
      <c r="AF3" s="149">
        <v>1375304</v>
      </c>
      <c r="AG3" s="149">
        <v>2005406</v>
      </c>
      <c r="AH3" s="149">
        <v>2661431</v>
      </c>
      <c r="AI3" s="149">
        <v>2312560</v>
      </c>
      <c r="AJ3" s="149">
        <v>3441280</v>
      </c>
      <c r="AK3" s="149">
        <v>5337277</v>
      </c>
      <c r="AL3" s="149">
        <v>2198063</v>
      </c>
      <c r="AM3" s="149">
        <v>2051262</v>
      </c>
      <c r="AN3" s="149">
        <v>1357423</v>
      </c>
      <c r="AO3" s="149">
        <v>3386350</v>
      </c>
      <c r="AP3" s="149">
        <v>2803080</v>
      </c>
      <c r="AQ3" s="149">
        <v>730.87311399999999</v>
      </c>
      <c r="AR3" s="149">
        <v>136.09</v>
      </c>
      <c r="AS3" s="149">
        <v>192.56</v>
      </c>
      <c r="AT3" s="149">
        <v>298.18</v>
      </c>
      <c r="AU3" s="149">
        <v>197.4</v>
      </c>
      <c r="AV3" s="149">
        <v>67.760000000000005</v>
      </c>
      <c r="AW3" s="149">
        <v>252.71</v>
      </c>
      <c r="AX3" s="149">
        <v>229.5</v>
      </c>
      <c r="AY3" s="149">
        <v>161</v>
      </c>
      <c r="AZ3" s="149">
        <v>190.03</v>
      </c>
      <c r="BA3" s="149">
        <v>257.60000000000002</v>
      </c>
      <c r="BB3" s="149">
        <v>1914.03</v>
      </c>
      <c r="BC3" s="149">
        <v>165.9</v>
      </c>
      <c r="BD3" s="149">
        <v>216.59</v>
      </c>
      <c r="BE3" s="149">
        <v>949.51</v>
      </c>
      <c r="BF3" s="149">
        <v>275.55</v>
      </c>
      <c r="BG3" s="149">
        <v>83.72</v>
      </c>
      <c r="BH3" s="149">
        <v>143.68</v>
      </c>
      <c r="BI3" s="149">
        <v>194.14</v>
      </c>
      <c r="BJ3" s="149">
        <v>204.34</v>
      </c>
      <c r="BK3" s="149">
        <v>242.88</v>
      </c>
      <c r="BL3" s="149">
        <v>152.6</v>
      </c>
      <c r="BM3" s="149">
        <v>145.61000000000001</v>
      </c>
      <c r="BN3" s="149">
        <v>1264.2</v>
      </c>
      <c r="BO3" s="149">
        <v>249.15</v>
      </c>
      <c r="BP3" s="149">
        <v>204.27</v>
      </c>
      <c r="BQ3" s="149">
        <v>215.28</v>
      </c>
      <c r="BR3" s="149">
        <v>223.82</v>
      </c>
      <c r="BS3" s="149">
        <v>250.24</v>
      </c>
      <c r="BT3" s="149">
        <v>206.5</v>
      </c>
      <c r="BU3" s="149">
        <v>79.98</v>
      </c>
      <c r="BV3" s="149">
        <v>163.16999999999999</v>
      </c>
      <c r="BW3" s="149">
        <v>245.52</v>
      </c>
      <c r="BX3" s="149">
        <v>229.32</v>
      </c>
      <c r="BY3" s="149">
        <v>159.96</v>
      </c>
      <c r="BZ3" s="149">
        <v>120.32</v>
      </c>
      <c r="CA3" s="149">
        <v>4246.8991999999998</v>
      </c>
      <c r="CB3" s="149">
        <v>2127.5</v>
      </c>
      <c r="CC3" s="149">
        <v>221.8021</v>
      </c>
      <c r="CD3" s="149">
        <v>72.819999999999993</v>
      </c>
      <c r="CE3" s="149">
        <v>128.80000000000001</v>
      </c>
      <c r="CF3" s="149">
        <v>156.26</v>
      </c>
      <c r="CG3" s="149">
        <v>279.14</v>
      </c>
      <c r="CH3" s="149">
        <v>177.6</v>
      </c>
      <c r="CI3" s="149">
        <v>128.69999999999999</v>
      </c>
      <c r="CJ3" s="149">
        <v>80.73</v>
      </c>
      <c r="CK3" s="149">
        <v>137.69999999999999</v>
      </c>
      <c r="CL3" s="149">
        <v>177.39</v>
      </c>
      <c r="CM3" s="149">
        <v>109.2</v>
      </c>
      <c r="CN3" s="149">
        <v>133.5</v>
      </c>
      <c r="CO3" s="149">
        <v>118.73</v>
      </c>
      <c r="CP3" s="149">
        <v>156.26</v>
      </c>
      <c r="CQ3" s="149">
        <v>100.17</v>
      </c>
      <c r="CR3" s="149">
        <v>93.61</v>
      </c>
      <c r="CS3" s="149">
        <v>96.24</v>
      </c>
      <c r="CT3" s="149">
        <v>1673.33</v>
      </c>
      <c r="CU3" s="149">
        <v>203.29</v>
      </c>
      <c r="CV3" s="149">
        <v>91</v>
      </c>
      <c r="CW3" s="149">
        <v>82.68</v>
      </c>
      <c r="CX3" s="149">
        <v>121.04</v>
      </c>
      <c r="CY3" s="149">
        <v>88.88</v>
      </c>
      <c r="CZ3" s="149">
        <v>86.95</v>
      </c>
      <c r="DA3" s="149">
        <v>74.88</v>
      </c>
      <c r="DB3" s="149">
        <v>481.68</v>
      </c>
      <c r="DC3" s="149">
        <v>110.91</v>
      </c>
      <c r="DD3" s="149">
        <v>225.4</v>
      </c>
      <c r="DE3" s="149">
        <v>31.95</v>
      </c>
      <c r="DF3" s="149">
        <v>84.24</v>
      </c>
      <c r="DG3" s="149">
        <v>61.74</v>
      </c>
      <c r="DH3" s="149"/>
      <c r="DI3" s="169"/>
      <c r="DJ3" s="169"/>
      <c r="DK3" s="169"/>
      <c r="DL3" s="169"/>
      <c r="DM3" s="169"/>
      <c r="DN3" s="169"/>
      <c r="DO3" s="169"/>
      <c r="DP3" s="169"/>
      <c r="DQ3" s="169"/>
      <c r="DR3" s="169"/>
      <c r="DS3" s="169"/>
      <c r="DT3" s="169"/>
      <c r="DU3" s="169"/>
      <c r="DV3" s="169"/>
      <c r="DW3" s="169"/>
    </row>
    <row r="4" spans="1:127" ht="15.6">
      <c r="A4" s="149">
        <v>2011</v>
      </c>
      <c r="B4" s="149">
        <v>2967.6576533203101</v>
      </c>
      <c r="C4" s="149">
        <v>1924.3</v>
      </c>
      <c r="D4" s="149">
        <v>1902.5</v>
      </c>
      <c r="E4" s="149">
        <v>891.41607421875005</v>
      </c>
      <c r="F4" s="149">
        <v>942.66089843750001</v>
      </c>
      <c r="G4" s="149">
        <v>2601.3200000000002</v>
      </c>
      <c r="H4" s="149">
        <v>915.66704345703101</v>
      </c>
      <c r="I4" s="149">
        <v>407.88640795898198</v>
      </c>
      <c r="J4" s="149">
        <v>401.97602000000001</v>
      </c>
      <c r="K4" s="149">
        <v>620.50945874023205</v>
      </c>
      <c r="L4" s="149">
        <v>564.79401708984199</v>
      </c>
      <c r="M4" s="149">
        <v>498.13761621093801</v>
      </c>
      <c r="N4" s="149">
        <v>464.68863574218602</v>
      </c>
      <c r="O4" s="149">
        <v>296.15264000000002</v>
      </c>
      <c r="P4" s="149">
        <v>2343.65</v>
      </c>
      <c r="Q4" s="149">
        <v>939.38</v>
      </c>
      <c r="R4" s="149">
        <v>1183.93</v>
      </c>
      <c r="S4" s="149">
        <v>707.16</v>
      </c>
      <c r="T4" s="149">
        <v>357.28</v>
      </c>
      <c r="U4" s="149">
        <v>674.94</v>
      </c>
      <c r="V4" s="149">
        <v>399.72</v>
      </c>
      <c r="W4" s="149">
        <v>212.99</v>
      </c>
      <c r="X4" s="149">
        <v>300.12</v>
      </c>
      <c r="Y4" s="149">
        <v>530.94000000000005</v>
      </c>
      <c r="Z4" s="149">
        <v>228.76</v>
      </c>
      <c r="AA4" s="149">
        <v>19047603</v>
      </c>
      <c r="AB4" s="149">
        <v>1489839</v>
      </c>
      <c r="AC4" s="149">
        <v>1745612</v>
      </c>
      <c r="AD4" s="149">
        <v>1563447</v>
      </c>
      <c r="AE4" s="149">
        <v>2125758</v>
      </c>
      <c r="AF4" s="149">
        <v>1620057</v>
      </c>
      <c r="AG4" s="149">
        <v>2381357</v>
      </c>
      <c r="AH4" s="149">
        <v>3162208</v>
      </c>
      <c r="AI4" s="149">
        <v>2525332</v>
      </c>
      <c r="AJ4" s="149">
        <v>4134828</v>
      </c>
      <c r="AK4" s="149">
        <v>5983433</v>
      </c>
      <c r="AL4" s="149">
        <v>2394270</v>
      </c>
      <c r="AM4" s="149">
        <v>2166459</v>
      </c>
      <c r="AN4" s="149">
        <v>1204270</v>
      </c>
      <c r="AO4" s="149">
        <v>2942725</v>
      </c>
      <c r="AP4" s="149">
        <v>2367666</v>
      </c>
      <c r="AQ4" s="149">
        <v>1100.8430000000001</v>
      </c>
      <c r="AR4" s="149">
        <v>113.61669999999999</v>
      </c>
      <c r="AS4" s="149">
        <v>106.0412</v>
      </c>
      <c r="AT4" s="149">
        <v>273.38959999999997</v>
      </c>
      <c r="AU4" s="149">
        <v>199.8175</v>
      </c>
      <c r="AV4" s="149">
        <v>80.452200000000005</v>
      </c>
      <c r="AW4" s="149">
        <v>448.16579999999999</v>
      </c>
      <c r="AX4" s="149">
        <v>185.34440000000001</v>
      </c>
      <c r="AY4" s="149">
        <v>176.16489999999999</v>
      </c>
      <c r="AZ4" s="149">
        <v>205.56460000000001</v>
      </c>
      <c r="BA4" s="149">
        <v>359.79950000000002</v>
      </c>
      <c r="BB4" s="149">
        <v>2085.0294335937501</v>
      </c>
      <c r="BC4" s="149">
        <v>180.428834594726</v>
      </c>
      <c r="BD4" s="149">
        <v>312.02</v>
      </c>
      <c r="BE4" s="149">
        <v>1190.5</v>
      </c>
      <c r="BF4" s="149">
        <v>320.60227685546698</v>
      </c>
      <c r="BG4" s="149">
        <v>93.725095825195197</v>
      </c>
      <c r="BH4" s="149">
        <v>176.59836999999999</v>
      </c>
      <c r="BI4" s="149">
        <v>235.76267590332</v>
      </c>
      <c r="BJ4" s="149">
        <v>247.58767578125</v>
      </c>
      <c r="BK4" s="149">
        <v>262.48163525390601</v>
      </c>
      <c r="BL4" s="149">
        <v>188.81408050921399</v>
      </c>
      <c r="BM4" s="149">
        <v>143.97</v>
      </c>
      <c r="BN4" s="149">
        <v>1389.35395444336</v>
      </c>
      <c r="BO4" s="149">
        <v>263.45890440673799</v>
      </c>
      <c r="BP4" s="149">
        <v>204.22084553833</v>
      </c>
      <c r="BQ4" s="149">
        <v>278.00621166381802</v>
      </c>
      <c r="BR4" s="149">
        <v>202.300286444092</v>
      </c>
      <c r="BS4" s="149">
        <v>271.82874392700199</v>
      </c>
      <c r="BT4" s="149">
        <v>246.45097689819301</v>
      </c>
      <c r="BU4" s="149">
        <v>89.116114927673195</v>
      </c>
      <c r="BV4" s="149">
        <v>167.15149074096701</v>
      </c>
      <c r="BW4" s="149">
        <v>315.14089480590599</v>
      </c>
      <c r="BX4" s="149">
        <v>223.187676196289</v>
      </c>
      <c r="BY4" s="149">
        <v>164.679323583984</v>
      </c>
      <c r="BZ4" s="149">
        <v>125.02262072753901</v>
      </c>
      <c r="CA4" s="149">
        <v>4622.3492999999999</v>
      </c>
      <c r="CB4" s="149">
        <v>2470.9616000000001</v>
      </c>
      <c r="CC4" s="149">
        <v>282.75209999999998</v>
      </c>
      <c r="CD4" s="149">
        <v>79.372079999999997</v>
      </c>
      <c r="CE4" s="149">
        <v>131.08751696777401</v>
      </c>
      <c r="CF4" s="149">
        <v>158.56752</v>
      </c>
      <c r="CG4" s="149">
        <v>276.6026</v>
      </c>
      <c r="CH4" s="149">
        <v>147.13548299999999</v>
      </c>
      <c r="CI4" s="149">
        <v>130.0455</v>
      </c>
      <c r="CJ4" s="149">
        <v>81.043441329955996</v>
      </c>
      <c r="CK4" s="149">
        <v>138.71310399999999</v>
      </c>
      <c r="CL4" s="149">
        <v>229.065768493652</v>
      </c>
      <c r="CM4" s="149">
        <v>115.46208</v>
      </c>
      <c r="CN4" s="149">
        <v>140.335475</v>
      </c>
      <c r="CO4" s="149">
        <v>125.995019604492</v>
      </c>
      <c r="CP4" s="149">
        <v>165.26664</v>
      </c>
      <c r="CQ4" s="149">
        <v>90.459340999999995</v>
      </c>
      <c r="CR4" s="149">
        <v>110.11678000000001</v>
      </c>
      <c r="CS4" s="149">
        <v>105.79608</v>
      </c>
      <c r="CT4" s="149">
        <v>2030.11</v>
      </c>
      <c r="CU4" s="149">
        <v>244.010071411133</v>
      </c>
      <c r="CV4" s="149">
        <v>117.03673513794</v>
      </c>
      <c r="CW4" s="149">
        <v>97.197523956298596</v>
      </c>
      <c r="CX4" s="149">
        <v>157.914681152344</v>
      </c>
      <c r="CY4" s="149">
        <v>92.256604614257498</v>
      </c>
      <c r="CZ4" s="149">
        <v>104.087898132324</v>
      </c>
      <c r="DA4" s="149">
        <v>102.44071484375</v>
      </c>
      <c r="DB4" s="149">
        <v>918.73857031249997</v>
      </c>
      <c r="DC4" s="149">
        <v>171.07</v>
      </c>
      <c r="DD4" s="149">
        <v>329.53</v>
      </c>
      <c r="DE4" s="149">
        <v>94.195825753784106</v>
      </c>
      <c r="DF4" s="149">
        <v>242.56019934081999</v>
      </c>
      <c r="DG4" s="149">
        <v>140.71755080566399</v>
      </c>
      <c r="DH4" s="149"/>
      <c r="DI4" s="169"/>
      <c r="DJ4" s="169"/>
      <c r="DK4" s="169"/>
      <c r="DL4" s="169"/>
      <c r="DM4" s="169"/>
      <c r="DN4" s="169"/>
      <c r="DO4" s="169"/>
      <c r="DP4" s="169"/>
      <c r="DQ4" s="169"/>
      <c r="DR4" s="169"/>
      <c r="DS4" s="169"/>
      <c r="DT4" s="169"/>
      <c r="DU4" s="169"/>
      <c r="DV4" s="169"/>
      <c r="DW4" s="169"/>
    </row>
    <row r="5" spans="1:127" ht="15.6">
      <c r="A5" s="149">
        <v>2012</v>
      </c>
      <c r="B5" s="149">
        <v>3203.3539404296898</v>
      </c>
      <c r="C5" s="149">
        <v>2244.91</v>
      </c>
      <c r="D5" s="149">
        <v>2179.23</v>
      </c>
      <c r="E5" s="149">
        <v>1114.6440014648399</v>
      </c>
      <c r="F5" s="149">
        <v>1150.8669020996099</v>
      </c>
      <c r="G5" s="149">
        <v>3071.6</v>
      </c>
      <c r="H5" s="149">
        <v>1154.5879882812501</v>
      </c>
      <c r="I5" s="149">
        <v>507.22766015625001</v>
      </c>
      <c r="J5" s="149">
        <v>509.17991601562301</v>
      </c>
      <c r="K5" s="149">
        <v>764.70123901367299</v>
      </c>
      <c r="L5" s="149">
        <v>713.45805664062402</v>
      </c>
      <c r="M5" s="149">
        <v>624.27960156249799</v>
      </c>
      <c r="N5" s="149">
        <v>578.92743798827905</v>
      </c>
      <c r="O5" s="149">
        <v>389.71393554687501</v>
      </c>
      <c r="P5" s="149">
        <v>2865.33</v>
      </c>
      <c r="Q5" s="149">
        <v>2054.54</v>
      </c>
      <c r="R5" s="149">
        <v>1589.36</v>
      </c>
      <c r="S5" s="149">
        <v>842.12</v>
      </c>
      <c r="T5" s="149">
        <v>433</v>
      </c>
      <c r="U5" s="149">
        <v>831.77</v>
      </c>
      <c r="V5" s="149">
        <v>556.11</v>
      </c>
      <c r="W5" s="149">
        <v>246.36</v>
      </c>
      <c r="X5" s="149">
        <v>374.86</v>
      </c>
      <c r="Y5" s="149">
        <v>657.26</v>
      </c>
      <c r="Z5" s="149">
        <v>298.86</v>
      </c>
      <c r="AA5" s="149">
        <v>2258.1314000000002</v>
      </c>
      <c r="AB5" s="149">
        <v>146.11340000000001</v>
      </c>
      <c r="AC5" s="149">
        <v>232.0566</v>
      </c>
      <c r="AD5" s="149">
        <v>2359784</v>
      </c>
      <c r="AE5" s="149">
        <v>452.55770000000001</v>
      </c>
      <c r="AF5" s="149">
        <v>311.60789999999997</v>
      </c>
      <c r="AG5" s="149">
        <v>353.7176</v>
      </c>
      <c r="AH5" s="149">
        <v>462.02050000000003</v>
      </c>
      <c r="AI5" s="149">
        <v>329.61160000000001</v>
      </c>
      <c r="AJ5" s="149">
        <v>5712383</v>
      </c>
      <c r="AK5" s="149">
        <v>817.15300000000002</v>
      </c>
      <c r="AL5" s="149">
        <v>376.9692</v>
      </c>
      <c r="AM5" s="149">
        <v>273.76549999999997</v>
      </c>
      <c r="AN5" s="149">
        <v>183.65280000000001</v>
      </c>
      <c r="AO5" s="149">
        <v>401.00069999999999</v>
      </c>
      <c r="AP5" s="149">
        <v>323.32729999999998</v>
      </c>
      <c r="AQ5" s="149">
        <v>1340.2260000000001</v>
      </c>
      <c r="AR5" s="149">
        <v>125.2298</v>
      </c>
      <c r="AS5" s="149">
        <v>125.92919999999999</v>
      </c>
      <c r="AT5" s="149">
        <v>354.84649999999999</v>
      </c>
      <c r="AU5" s="149">
        <v>249.91800000000001</v>
      </c>
      <c r="AV5" s="149">
        <v>104.6353</v>
      </c>
      <c r="AW5" s="149">
        <v>581.5489</v>
      </c>
      <c r="AX5" s="149">
        <v>256.82420000000002</v>
      </c>
      <c r="AY5" s="149">
        <v>245.43940000000001</v>
      </c>
      <c r="AZ5" s="149">
        <v>242.38470000000001</v>
      </c>
      <c r="BA5" s="149">
        <v>388.84269999999998</v>
      </c>
      <c r="BB5" s="149">
        <v>2402.1991125488298</v>
      </c>
      <c r="BC5" s="149">
        <v>219.37585825195299</v>
      </c>
      <c r="BD5" s="149">
        <v>447.77</v>
      </c>
      <c r="BE5" s="149">
        <v>1620.98</v>
      </c>
      <c r="BF5" s="149">
        <v>440.550115234374</v>
      </c>
      <c r="BG5" s="149">
        <v>122.241564541626</v>
      </c>
      <c r="BH5" s="149">
        <v>233.55359999999999</v>
      </c>
      <c r="BI5" s="149">
        <v>299.11220250244099</v>
      </c>
      <c r="BJ5" s="149">
        <v>316.86469702148401</v>
      </c>
      <c r="BK5" s="149">
        <v>351.28844681396203</v>
      </c>
      <c r="BL5" s="149">
        <v>248.705094580078</v>
      </c>
      <c r="BM5" s="149">
        <v>164.26</v>
      </c>
      <c r="BN5" s="149">
        <v>1589.1358899658201</v>
      </c>
      <c r="BO5" s="149">
        <v>331.20685224609099</v>
      </c>
      <c r="BP5" s="149">
        <v>283.085901947021</v>
      </c>
      <c r="BQ5" s="149">
        <v>312.21022236328099</v>
      </c>
      <c r="BR5" s="149">
        <v>279.66143847656201</v>
      </c>
      <c r="BS5" s="149">
        <v>349.66413574218501</v>
      </c>
      <c r="BT5" s="149">
        <v>341.43551690063498</v>
      </c>
      <c r="BU5" s="149">
        <v>78.269278761291105</v>
      </c>
      <c r="BV5" s="149">
        <v>219.17430312499999</v>
      </c>
      <c r="BW5" s="149">
        <v>348.41167460937498</v>
      </c>
      <c r="BX5" s="149">
        <v>218.295707666016</v>
      </c>
      <c r="BY5" s="149">
        <v>220.47206627197201</v>
      </c>
      <c r="BZ5" s="149">
        <v>174.51469111938499</v>
      </c>
      <c r="CA5" s="149">
        <v>5941.0252</v>
      </c>
      <c r="CB5" s="149">
        <v>2913.24278378906</v>
      </c>
      <c r="CC5" s="149">
        <v>282.75209999999998</v>
      </c>
      <c r="CD5" s="149">
        <v>95.707449999999994</v>
      </c>
      <c r="CE5" s="149">
        <v>170.17236148071299</v>
      </c>
      <c r="CF5" s="149">
        <v>180.31303</v>
      </c>
      <c r="CG5" s="149">
        <v>291.49894</v>
      </c>
      <c r="CH5" s="149">
        <v>172.16173000000001</v>
      </c>
      <c r="CI5" s="149">
        <v>165.93682999999999</v>
      </c>
      <c r="CJ5" s="149">
        <v>94.572704489135702</v>
      </c>
      <c r="CK5" s="149">
        <v>169.554214</v>
      </c>
      <c r="CL5" s="149">
        <v>285.72317846679698</v>
      </c>
      <c r="CM5" s="149">
        <v>152.11481599999999</v>
      </c>
      <c r="CN5" s="149">
        <v>172.82303999999999</v>
      </c>
      <c r="CO5" s="149">
        <v>152.98479</v>
      </c>
      <c r="CP5" s="149">
        <v>204.67451</v>
      </c>
      <c r="CQ5" s="149">
        <v>93.407799999999995</v>
      </c>
      <c r="CR5" s="149">
        <v>160.1249</v>
      </c>
      <c r="CS5" s="149">
        <v>135.45688000000001</v>
      </c>
      <c r="CT5" s="149">
        <v>1771.43</v>
      </c>
      <c r="CU5" s="149">
        <v>482.62</v>
      </c>
      <c r="CV5" s="149">
        <v>80.109628967285204</v>
      </c>
      <c r="CW5" s="149">
        <v>81.703962997436307</v>
      </c>
      <c r="CX5" s="149">
        <v>130.33181130981501</v>
      </c>
      <c r="CY5" s="149">
        <v>93.718295288085699</v>
      </c>
      <c r="CZ5" s="149">
        <v>109.308822753906</v>
      </c>
      <c r="DA5" s="149">
        <v>110.243519165039</v>
      </c>
      <c r="DB5" s="149">
        <v>1072.00273620606</v>
      </c>
      <c r="DC5" s="149">
        <v>369.87</v>
      </c>
      <c r="DD5" s="149">
        <v>562.51</v>
      </c>
      <c r="DE5" s="149">
        <v>152.990592437744</v>
      </c>
      <c r="DF5" s="149">
        <v>42.621787674713303</v>
      </c>
      <c r="DG5" s="149">
        <v>506.93</v>
      </c>
      <c r="DH5" s="149"/>
      <c r="DI5" s="169"/>
      <c r="DJ5" s="169"/>
      <c r="DK5" s="169"/>
      <c r="DL5" s="169"/>
      <c r="DM5" s="169"/>
      <c r="DN5" s="169"/>
      <c r="DO5" s="169"/>
      <c r="DP5" s="169"/>
      <c r="DQ5" s="169"/>
      <c r="DR5" s="169"/>
      <c r="DS5" s="169"/>
      <c r="DT5" s="169"/>
      <c r="DU5" s="169"/>
      <c r="DV5" s="169"/>
      <c r="DW5" s="169"/>
    </row>
    <row r="6" spans="1:127" ht="15.6">
      <c r="A6" s="149">
        <v>2013</v>
      </c>
      <c r="B6" s="149">
        <v>3595.31166845703</v>
      </c>
      <c r="C6" s="149">
        <v>2723.47</v>
      </c>
      <c r="D6" s="149">
        <v>2432.38</v>
      </c>
      <c r="E6" s="149">
        <v>1363</v>
      </c>
      <c r="F6" s="149">
        <v>1327.18</v>
      </c>
      <c r="G6" s="149">
        <v>3560.92</v>
      </c>
      <c r="H6" s="149">
        <v>1440.75</v>
      </c>
      <c r="I6" s="149">
        <v>483.1</v>
      </c>
      <c r="J6" s="149">
        <v>619.54999999999995</v>
      </c>
      <c r="K6" s="149">
        <v>802.39</v>
      </c>
      <c r="L6" s="149">
        <v>852.23</v>
      </c>
      <c r="M6" s="149">
        <v>737.96</v>
      </c>
      <c r="N6" s="149">
        <v>759.02</v>
      </c>
      <c r="O6" s="149">
        <v>452.6</v>
      </c>
      <c r="P6" s="149">
        <v>3342.94</v>
      </c>
      <c r="Q6" s="149">
        <v>2335.5500000000002</v>
      </c>
      <c r="R6" s="149">
        <v>1936.46</v>
      </c>
      <c r="S6" s="149">
        <v>997.99</v>
      </c>
      <c r="T6" s="149">
        <v>534.01</v>
      </c>
      <c r="U6" s="149">
        <v>987.15</v>
      </c>
      <c r="V6" s="149">
        <v>692.93</v>
      </c>
      <c r="W6" s="149">
        <v>325.89999999999998</v>
      </c>
      <c r="X6" s="149">
        <v>494.85</v>
      </c>
      <c r="Y6" s="149">
        <v>772.56</v>
      </c>
      <c r="Z6" s="149">
        <v>372.34</v>
      </c>
      <c r="AA6" s="149">
        <v>2753.1698999999999</v>
      </c>
      <c r="AB6" s="149">
        <v>193.1525</v>
      </c>
      <c r="AC6" s="149">
        <v>302.01409999999998</v>
      </c>
      <c r="AD6" s="149">
        <v>3180082</v>
      </c>
      <c r="AE6" s="149">
        <v>607.78840000000002</v>
      </c>
      <c r="AF6" s="149">
        <v>400.18450000000001</v>
      </c>
      <c r="AG6" s="149">
        <v>421.41759999999999</v>
      </c>
      <c r="AH6" s="149">
        <v>505.92149999999998</v>
      </c>
      <c r="AI6" s="149">
        <v>401.69819999999999</v>
      </c>
      <c r="AJ6" s="149">
        <v>7393867</v>
      </c>
      <c r="AK6" s="149">
        <v>986.30640000000005</v>
      </c>
      <c r="AL6" s="149">
        <v>447.23869999999999</v>
      </c>
      <c r="AM6" s="149">
        <v>325.59910000000002</v>
      </c>
      <c r="AN6" s="149">
        <v>201.27</v>
      </c>
      <c r="AO6" s="149">
        <v>500.49759999999998</v>
      </c>
      <c r="AP6" s="149">
        <v>399.86630000000002</v>
      </c>
      <c r="AQ6" s="149">
        <v>1589.9034999999999</v>
      </c>
      <c r="AR6" s="149">
        <v>158.98060000000001</v>
      </c>
      <c r="AS6" s="149">
        <v>171.9513</v>
      </c>
      <c r="AT6" s="149">
        <v>448.56369999999998</v>
      </c>
      <c r="AU6" s="149">
        <v>259.32330000000002</v>
      </c>
      <c r="AV6" s="149">
        <v>138.99629999999999</v>
      </c>
      <c r="AW6" s="149">
        <v>762.79</v>
      </c>
      <c r="AX6" s="149">
        <v>353.99790000000002</v>
      </c>
      <c r="AY6" s="149">
        <v>365.03269999999998</v>
      </c>
      <c r="AZ6" s="149">
        <v>266.95659999999998</v>
      </c>
      <c r="BA6" s="149">
        <v>420.12450000000001</v>
      </c>
      <c r="BB6" s="149">
        <v>2851.0444484374998</v>
      </c>
      <c r="BC6" s="149">
        <v>288.47531325683599</v>
      </c>
      <c r="BD6" s="149">
        <v>616.64</v>
      </c>
      <c r="BE6" s="149">
        <v>2106.96</v>
      </c>
      <c r="BF6" s="149">
        <v>492.02440063476502</v>
      </c>
      <c r="BG6" s="149">
        <v>159.43582291259801</v>
      </c>
      <c r="BH6" s="149">
        <v>293.25527929687502</v>
      </c>
      <c r="BI6" s="149">
        <v>385.99484208984097</v>
      </c>
      <c r="BJ6" s="149">
        <v>404.75945039062498</v>
      </c>
      <c r="BK6" s="149">
        <v>465.797199462891</v>
      </c>
      <c r="BL6" s="149">
        <v>312.68032130737299</v>
      </c>
      <c r="BM6" s="149">
        <v>235.74</v>
      </c>
      <c r="BN6" s="149">
        <v>1869.5085932617201</v>
      </c>
      <c r="BO6" s="149">
        <v>481.10325888671701</v>
      </c>
      <c r="BP6" s="149">
        <v>395.94168645019403</v>
      </c>
      <c r="BQ6" s="149">
        <v>524.46985240478398</v>
      </c>
      <c r="BR6" s="149">
        <v>397.88367139892301</v>
      </c>
      <c r="BS6" s="149">
        <v>503.53339343261598</v>
      </c>
      <c r="BT6" s="149">
        <v>475.52446065673598</v>
      </c>
      <c r="BU6" s="149">
        <v>131.03457308959901</v>
      </c>
      <c r="BV6" s="149">
        <v>301.40142558593698</v>
      </c>
      <c r="BW6" s="149">
        <v>481.132127343749</v>
      </c>
      <c r="BX6" s="149">
        <v>295.90419287109398</v>
      </c>
      <c r="BY6" s="149">
        <v>252.09704507446301</v>
      </c>
      <c r="BZ6" s="149">
        <v>247.21966221923799</v>
      </c>
      <c r="CA6" s="149">
        <v>7229.2807000000003</v>
      </c>
      <c r="CB6" s="149">
        <v>3264.84241523438</v>
      </c>
      <c r="CC6" s="149">
        <v>400.89479999999998</v>
      </c>
      <c r="CD6" s="149">
        <v>115.22382144165</v>
      </c>
      <c r="CE6" s="149">
        <v>224.780151397705</v>
      </c>
      <c r="CF6" s="149">
        <v>209.92400000000001</v>
      </c>
      <c r="CG6" s="149">
        <v>322.322</v>
      </c>
      <c r="CH6" s="149">
        <v>182.40143900000001</v>
      </c>
      <c r="CI6" s="149">
        <v>215.94930400000001</v>
      </c>
      <c r="CJ6" s="149">
        <v>122.887297808838</v>
      </c>
      <c r="CK6" s="149">
        <v>211.55097599999999</v>
      </c>
      <c r="CL6" s="149">
        <v>335.13460876464802</v>
      </c>
      <c r="CM6" s="149">
        <v>197.120484</v>
      </c>
      <c r="CN6" s="149">
        <v>229.73915199999999</v>
      </c>
      <c r="CO6" s="149">
        <v>199.43384</v>
      </c>
      <c r="CP6" s="149">
        <v>255.32851244</v>
      </c>
      <c r="CQ6" s="149">
        <v>96.631919999999994</v>
      </c>
      <c r="CR6" s="149">
        <v>227.658197</v>
      </c>
      <c r="CS6" s="149">
        <v>173.81995000000001</v>
      </c>
      <c r="CT6" s="149">
        <v>2317.4699999999998</v>
      </c>
      <c r="CU6" s="149">
        <v>598.92999999999995</v>
      </c>
      <c r="CV6" s="149">
        <v>116.538690429688</v>
      </c>
      <c r="CW6" s="149">
        <v>107.83676177978499</v>
      </c>
      <c r="CX6" s="149">
        <v>163.45189050293001</v>
      </c>
      <c r="CY6" s="149">
        <v>113.021301818848</v>
      </c>
      <c r="CZ6" s="149">
        <v>135.87605859375</v>
      </c>
      <c r="DA6" s="149">
        <v>113.07629653930699</v>
      </c>
      <c r="DB6" s="149">
        <v>1721.25646679688</v>
      </c>
      <c r="DC6" s="149">
        <v>487.34</v>
      </c>
      <c r="DD6" s="149">
        <v>767.79</v>
      </c>
      <c r="DE6" s="149">
        <v>139.605607763672</v>
      </c>
      <c r="DF6" s="149">
        <v>581.85282714843595</v>
      </c>
      <c r="DG6" s="149">
        <v>682.84</v>
      </c>
      <c r="DH6" s="149"/>
      <c r="DI6" s="169"/>
      <c r="DJ6" s="169"/>
      <c r="DK6" s="169"/>
      <c r="DL6" s="169"/>
      <c r="DM6" s="169"/>
      <c r="DN6" s="169"/>
      <c r="DO6" s="169"/>
      <c r="DP6" s="169"/>
      <c r="DQ6" s="169"/>
      <c r="DR6" s="169"/>
      <c r="DS6" s="169"/>
      <c r="DT6" s="169"/>
      <c r="DU6" s="169"/>
      <c r="DV6" s="169"/>
      <c r="DW6" s="169"/>
    </row>
    <row r="7" spans="1:127" ht="15.6">
      <c r="A7" s="149">
        <v>2014</v>
      </c>
      <c r="B7" s="149">
        <v>3926.4666806640598</v>
      </c>
      <c r="C7" s="149">
        <v>3244.45</v>
      </c>
      <c r="D7" s="149">
        <v>2874.42</v>
      </c>
      <c r="E7" s="149">
        <v>1648.49</v>
      </c>
      <c r="F7" s="149">
        <v>1620.87</v>
      </c>
      <c r="G7" s="149">
        <v>3918.25</v>
      </c>
      <c r="H7" s="149">
        <v>1836.53</v>
      </c>
      <c r="I7" s="149">
        <v>662.3</v>
      </c>
      <c r="J7" s="149">
        <v>742.43</v>
      </c>
      <c r="K7" s="149">
        <v>1051.06</v>
      </c>
      <c r="L7" s="149">
        <v>1060.27</v>
      </c>
      <c r="M7" s="149">
        <v>992.49</v>
      </c>
      <c r="N7" s="149">
        <v>977.34</v>
      </c>
      <c r="O7" s="149">
        <v>526.16999999999996</v>
      </c>
      <c r="P7" s="149">
        <v>4018.38</v>
      </c>
      <c r="Q7" s="149">
        <v>2679.64</v>
      </c>
      <c r="R7" s="149">
        <v>2208.0500000000002</v>
      </c>
      <c r="S7" s="149">
        <v>1194.17</v>
      </c>
      <c r="T7" s="149">
        <v>666.51</v>
      </c>
      <c r="U7" s="149">
        <v>1182.54</v>
      </c>
      <c r="V7" s="149">
        <v>853.22</v>
      </c>
      <c r="W7" s="149">
        <v>402.86</v>
      </c>
      <c r="X7" s="149">
        <v>654.05999999999995</v>
      </c>
      <c r="Y7" s="149">
        <v>867.31</v>
      </c>
      <c r="Z7" s="149">
        <v>458.59</v>
      </c>
      <c r="AA7" s="149">
        <v>3319.7876000000001</v>
      </c>
      <c r="AB7" s="149">
        <v>208.8349</v>
      </c>
      <c r="AC7" s="149">
        <v>399.13690000000003</v>
      </c>
      <c r="AD7" s="149">
        <v>3781850</v>
      </c>
      <c r="AE7" s="149">
        <v>729.35940000000005</v>
      </c>
      <c r="AF7" s="149">
        <v>502.50560000000002</v>
      </c>
      <c r="AG7" s="149">
        <v>386.61320000000001</v>
      </c>
      <c r="AH7" s="149">
        <v>595.12890000000004</v>
      </c>
      <c r="AI7" s="149">
        <v>515.50850000000003</v>
      </c>
      <c r="AJ7" s="149">
        <v>8437925</v>
      </c>
      <c r="AK7" s="149">
        <v>1151.4602</v>
      </c>
      <c r="AL7" s="149">
        <v>575.21050000000002</v>
      </c>
      <c r="AM7" s="149">
        <v>395.2602</v>
      </c>
      <c r="AN7" s="149">
        <v>214.78919999999999</v>
      </c>
      <c r="AO7" s="149">
        <v>539.65350000000001</v>
      </c>
      <c r="AP7" s="149">
        <v>432.99630000000002</v>
      </c>
      <c r="AQ7" s="149">
        <v>1965.3583000000001</v>
      </c>
      <c r="AR7" s="149">
        <v>158.98060000000001</v>
      </c>
      <c r="AS7" s="149">
        <v>261.55500000000001</v>
      </c>
      <c r="AT7" s="149">
        <v>547.52009999999996</v>
      </c>
      <c r="AU7" s="149">
        <v>276.88040000000001</v>
      </c>
      <c r="AV7" s="149">
        <v>199.48580000000001</v>
      </c>
      <c r="AW7" s="149">
        <v>957.34619999999995</v>
      </c>
      <c r="AX7" s="149">
        <v>458.9803</v>
      </c>
      <c r="AY7" s="149">
        <v>484.50779999999997</v>
      </c>
      <c r="AZ7" s="149">
        <v>363.61399999999998</v>
      </c>
      <c r="BA7" s="149">
        <v>536.1173</v>
      </c>
      <c r="BB7" s="149">
        <v>3411.64150878906</v>
      </c>
      <c r="BC7" s="149">
        <v>367.95338701171897</v>
      </c>
      <c r="BD7" s="149">
        <v>748.84</v>
      </c>
      <c r="BE7" s="149">
        <v>2570.41</v>
      </c>
      <c r="BF7" s="149">
        <v>722.245561523437</v>
      </c>
      <c r="BG7" s="149">
        <v>198.42870893554701</v>
      </c>
      <c r="BH7" s="149">
        <v>368.70696486816303</v>
      </c>
      <c r="BI7" s="149">
        <v>479.72692462158</v>
      </c>
      <c r="BJ7" s="149">
        <v>502.90581990966899</v>
      </c>
      <c r="BK7" s="149">
        <v>586.12290546874999</v>
      </c>
      <c r="BL7" s="149">
        <v>375.98587500000002</v>
      </c>
      <c r="BM7" s="149">
        <v>276.77</v>
      </c>
      <c r="BN7" s="149">
        <v>2272.6860542480499</v>
      </c>
      <c r="BO7" s="149">
        <v>606.97633964843601</v>
      </c>
      <c r="BP7" s="149">
        <v>524.36885468749995</v>
      </c>
      <c r="BQ7" s="149">
        <v>676.41241303710694</v>
      </c>
      <c r="BR7" s="149">
        <v>511.040063134766</v>
      </c>
      <c r="BS7" s="149">
        <v>632.45258570556598</v>
      </c>
      <c r="BT7" s="149">
        <v>602.21784060058405</v>
      </c>
      <c r="BU7" s="149">
        <v>160.80033918456999</v>
      </c>
      <c r="BV7" s="149">
        <v>386.28447226562503</v>
      </c>
      <c r="BW7" s="149">
        <v>610.96212512206898</v>
      </c>
      <c r="BX7" s="149">
        <v>491.36360262451097</v>
      </c>
      <c r="BY7" s="149">
        <v>356.29177835082999</v>
      </c>
      <c r="BZ7" s="149">
        <v>300.74177899780301</v>
      </c>
      <c r="CA7" s="149">
        <v>8568.9667000000009</v>
      </c>
      <c r="CB7" s="149">
        <v>3417.4350544921899</v>
      </c>
      <c r="CC7" s="149">
        <v>424.82299999999998</v>
      </c>
      <c r="CD7" s="149">
        <v>144.76530700000001</v>
      </c>
      <c r="CE7" s="149">
        <v>318.493755615233</v>
      </c>
      <c r="CF7" s="149">
        <v>230.74785</v>
      </c>
      <c r="CG7" s="149">
        <v>360.3134</v>
      </c>
      <c r="CH7" s="149">
        <v>198.85596000000001</v>
      </c>
      <c r="CI7" s="149">
        <v>249.43464</v>
      </c>
      <c r="CJ7" s="149">
        <v>132.48271713256801</v>
      </c>
      <c r="CK7" s="149">
        <v>251.916156</v>
      </c>
      <c r="CL7" s="149">
        <v>385.68972656250003</v>
      </c>
      <c r="CM7" s="149">
        <v>254.74248</v>
      </c>
      <c r="CN7" s="149">
        <v>296.01509399999998</v>
      </c>
      <c r="CO7" s="149">
        <v>280.90751999999998</v>
      </c>
      <c r="CP7" s="149">
        <v>318.27972</v>
      </c>
      <c r="CQ7" s="149">
        <v>134.21612099999999</v>
      </c>
      <c r="CR7" s="149">
        <v>307.74050999999997</v>
      </c>
      <c r="CS7" s="149">
        <v>215.975115429688</v>
      </c>
      <c r="CT7" s="149">
        <v>2513.66</v>
      </c>
      <c r="CU7" s="149">
        <v>760.21</v>
      </c>
      <c r="CV7" s="149">
        <v>163.301296600342</v>
      </c>
      <c r="CW7" s="149">
        <v>147.021296447754</v>
      </c>
      <c r="CX7" s="149">
        <v>192.66660461425801</v>
      </c>
      <c r="CY7" s="149">
        <v>125.14942419433601</v>
      </c>
      <c r="CZ7" s="149">
        <v>150.33045410156299</v>
      </c>
      <c r="DA7" s="149">
        <v>203.88955664062499</v>
      </c>
      <c r="DB7" s="149">
        <v>1305.8575727539101</v>
      </c>
      <c r="DC7" s="149">
        <v>615.52</v>
      </c>
      <c r="DD7" s="149">
        <v>942.34</v>
      </c>
      <c r="DE7" s="149">
        <v>206.90645614013701</v>
      </c>
      <c r="DF7" s="149">
        <v>437.96433056640501</v>
      </c>
      <c r="DG7" s="149">
        <v>707.38</v>
      </c>
      <c r="DH7" s="149"/>
      <c r="DI7" s="169"/>
      <c r="DJ7" s="169"/>
      <c r="DK7" s="169"/>
      <c r="DL7" s="169"/>
      <c r="DM7" s="169"/>
      <c r="DN7" s="169"/>
      <c r="DO7" s="169"/>
      <c r="DP7" s="169"/>
      <c r="DQ7" s="169"/>
      <c r="DR7" s="169"/>
      <c r="DS7" s="169"/>
      <c r="DT7" s="169"/>
      <c r="DU7" s="169"/>
      <c r="DV7" s="169"/>
      <c r="DW7" s="169"/>
    </row>
    <row r="8" spans="1:127" ht="15.6">
      <c r="A8" s="149">
        <v>2015</v>
      </c>
      <c r="B8" s="149">
        <v>4336.6324628906204</v>
      </c>
      <c r="C8" s="149">
        <v>3354.49</v>
      </c>
      <c r="D8" s="149">
        <v>2914.45</v>
      </c>
      <c r="E8" s="149">
        <v>1882.49</v>
      </c>
      <c r="F8" s="149">
        <v>1636.65</v>
      </c>
      <c r="G8" s="149">
        <v>3916.32</v>
      </c>
      <c r="H8" s="149">
        <v>2143.6999999999998</v>
      </c>
      <c r="I8" s="149">
        <v>786.11</v>
      </c>
      <c r="J8" s="149">
        <v>844.1</v>
      </c>
      <c r="K8" s="149">
        <v>1328.21</v>
      </c>
      <c r="L8" s="149">
        <v>1329.5</v>
      </c>
      <c r="M8" s="149">
        <v>1146.55</v>
      </c>
      <c r="N8" s="149">
        <v>1046.29</v>
      </c>
      <c r="O8" s="149">
        <v>598.37</v>
      </c>
      <c r="P8" s="149">
        <v>4593.07</v>
      </c>
      <c r="Q8" s="149">
        <v>2957.36</v>
      </c>
      <c r="R8" s="149">
        <v>2442.4699999999998</v>
      </c>
      <c r="S8" s="149">
        <v>1365.3</v>
      </c>
      <c r="T8" s="149">
        <v>781.62</v>
      </c>
      <c r="U8" s="149">
        <v>1308.92</v>
      </c>
      <c r="V8" s="149">
        <v>1065.04</v>
      </c>
      <c r="W8" s="149">
        <v>470.66</v>
      </c>
      <c r="X8" s="149">
        <v>807.85</v>
      </c>
      <c r="Y8" s="149">
        <v>946.38</v>
      </c>
      <c r="Z8" s="149">
        <v>526.35</v>
      </c>
      <c r="AA8" s="149">
        <v>3751.1520999999998</v>
      </c>
      <c r="AB8" s="149">
        <v>188.65270000000001</v>
      </c>
      <c r="AC8" s="149">
        <v>441.3306</v>
      </c>
      <c r="AD8" s="149">
        <v>4425476</v>
      </c>
      <c r="AE8" s="149">
        <v>789.69579999999996</v>
      </c>
      <c r="AF8" s="149">
        <v>621.37429999999995</v>
      </c>
      <c r="AG8" s="149">
        <v>483.47059999999999</v>
      </c>
      <c r="AH8" s="149">
        <v>688.9135</v>
      </c>
      <c r="AI8" s="149">
        <v>525.6173</v>
      </c>
      <c r="AJ8" s="149">
        <v>8597846</v>
      </c>
      <c r="AK8" s="149">
        <v>1249.0473999999999</v>
      </c>
      <c r="AL8" s="149">
        <v>624.58810000000005</v>
      </c>
      <c r="AM8" s="149">
        <v>520.07489999999996</v>
      </c>
      <c r="AN8" s="149">
        <v>242.33170000000001</v>
      </c>
      <c r="AO8" s="149">
        <v>500.27820000000003</v>
      </c>
      <c r="AP8" s="149">
        <v>443.35039999999998</v>
      </c>
      <c r="AQ8" s="149">
        <v>2367.8271</v>
      </c>
      <c r="AR8" s="149">
        <v>198.25239999999999</v>
      </c>
      <c r="AS8" s="149">
        <v>319.72430000000003</v>
      </c>
      <c r="AT8" s="149">
        <v>558.58429999999998</v>
      </c>
      <c r="AU8" s="149">
        <v>334.33960000000002</v>
      </c>
      <c r="AV8" s="149">
        <v>222.06059999999999</v>
      </c>
      <c r="AW8" s="149">
        <v>1262.4411</v>
      </c>
      <c r="AX8" s="149">
        <v>553.80309999999997</v>
      </c>
      <c r="AY8" s="149">
        <v>516.5403</v>
      </c>
      <c r="AZ8" s="149">
        <v>429.68</v>
      </c>
      <c r="BA8" s="149">
        <v>591.56619999999998</v>
      </c>
      <c r="BB8" s="149">
        <v>3918.78790566406</v>
      </c>
      <c r="BC8" s="149">
        <v>483.99017260742102</v>
      </c>
      <c r="BD8" s="149">
        <v>919.87</v>
      </c>
      <c r="BE8" s="149">
        <v>3085.35</v>
      </c>
      <c r="BF8" s="149">
        <v>913.05625915527196</v>
      </c>
      <c r="BG8" s="149">
        <v>246.217752319336</v>
      </c>
      <c r="BH8" s="149">
        <v>463.23099287109397</v>
      </c>
      <c r="BI8" s="149">
        <v>594.96984628906</v>
      </c>
      <c r="BJ8" s="149">
        <v>632.17607873535098</v>
      </c>
      <c r="BK8" s="149">
        <v>728.52480908202995</v>
      </c>
      <c r="BL8" s="149">
        <v>459.94937109375002</v>
      </c>
      <c r="BM8" s="149">
        <v>326.13</v>
      </c>
      <c r="BN8" s="149">
        <v>2867.3004717773401</v>
      </c>
      <c r="BO8" s="149">
        <v>680.70800958251903</v>
      </c>
      <c r="BP8" s="149">
        <v>666.37278856201101</v>
      </c>
      <c r="BQ8" s="149">
        <v>853.77277421874999</v>
      </c>
      <c r="BR8" s="149">
        <v>636.29320345458905</v>
      </c>
      <c r="BS8" s="149">
        <v>837.75104296874997</v>
      </c>
      <c r="BT8" s="149">
        <v>715.61200213622703</v>
      </c>
      <c r="BU8" s="149">
        <v>173.98371112670901</v>
      </c>
      <c r="BV8" s="149">
        <v>481.32099129638402</v>
      </c>
      <c r="BW8" s="149">
        <v>771.72368510742001</v>
      </c>
      <c r="BX8" s="149">
        <v>605.57375299071998</v>
      </c>
      <c r="BY8" s="149">
        <v>440.29637285156099</v>
      </c>
      <c r="BZ8" s="149">
        <v>388.15651591796899</v>
      </c>
      <c r="CA8" s="149">
        <v>9949.1244000000006</v>
      </c>
      <c r="CB8" s="149">
        <v>3700.3966999999998</v>
      </c>
      <c r="CC8" s="149">
        <v>472.27019999999999</v>
      </c>
      <c r="CD8" s="149">
        <v>162.22316699999999</v>
      </c>
      <c r="CE8" s="149">
        <v>402.69553308105299</v>
      </c>
      <c r="CF8" s="149">
        <v>301.74975000000001</v>
      </c>
      <c r="CG8" s="149">
        <v>394.583371</v>
      </c>
      <c r="CH8" s="149">
        <v>212.06242800000001</v>
      </c>
      <c r="CI8" s="149">
        <v>286.99375700000002</v>
      </c>
      <c r="CJ8" s="149">
        <v>188.227474536133</v>
      </c>
      <c r="CK8" s="149">
        <v>297.33080999999999</v>
      </c>
      <c r="CL8" s="149">
        <v>468.47643969726499</v>
      </c>
      <c r="CM8" s="149">
        <v>292.78013199999998</v>
      </c>
      <c r="CN8" s="149">
        <v>356.26524999999998</v>
      </c>
      <c r="CO8" s="149">
        <v>362.57960000000003</v>
      </c>
      <c r="CP8" s="149">
        <v>396.707472</v>
      </c>
      <c r="CQ8" s="149">
        <v>157.77562900000001</v>
      </c>
      <c r="CR8" s="149">
        <v>377.19283000000001</v>
      </c>
      <c r="CS8" s="149">
        <v>260.58843999999999</v>
      </c>
      <c r="CT8" s="149">
        <v>2816.5</v>
      </c>
      <c r="CU8" s="149">
        <v>938.84</v>
      </c>
      <c r="CV8" s="149">
        <v>232.31971508789101</v>
      </c>
      <c r="CW8" s="149">
        <v>198.222929077148</v>
      </c>
      <c r="CX8" s="149">
        <v>224.35105261230501</v>
      </c>
      <c r="CY8" s="149">
        <v>122.25781640625</v>
      </c>
      <c r="CZ8" s="149">
        <v>168.207470153809</v>
      </c>
      <c r="DA8" s="149">
        <v>230.92335748291001</v>
      </c>
      <c r="DB8" s="149">
        <v>1564.88075683594</v>
      </c>
      <c r="DC8" s="149">
        <v>566.41999999999996</v>
      </c>
      <c r="DD8" s="149">
        <v>1243.3699999999999</v>
      </c>
      <c r="DE8" s="149">
        <v>260.86027324218799</v>
      </c>
      <c r="DF8" s="149">
        <v>524.52438720702901</v>
      </c>
      <c r="DG8" s="149">
        <v>555.79999999999995</v>
      </c>
      <c r="DH8" s="149"/>
      <c r="DI8" s="169"/>
      <c r="DJ8" s="169"/>
      <c r="DK8" s="169"/>
      <c r="DL8" s="169"/>
      <c r="DM8" s="169"/>
      <c r="DN8" s="169"/>
      <c r="DO8" s="169"/>
      <c r="DP8" s="169"/>
      <c r="DQ8" s="169"/>
      <c r="DR8" s="169"/>
      <c r="DS8" s="169"/>
      <c r="DT8" s="169"/>
      <c r="DU8" s="169"/>
      <c r="DV8" s="169"/>
      <c r="DW8" s="169"/>
    </row>
    <row r="9" spans="1:127" ht="15.6">
      <c r="A9" s="149">
        <v>2016</v>
      </c>
      <c r="B9" s="149">
        <v>4786.9388212890599</v>
      </c>
      <c r="C9" s="149">
        <v>3708.57</v>
      </c>
      <c r="D9" s="149">
        <v>2737.55</v>
      </c>
      <c r="E9" s="149">
        <v>2088.35</v>
      </c>
      <c r="F9" s="149">
        <v>1681.52</v>
      </c>
      <c r="G9" s="149">
        <v>3660.27</v>
      </c>
      <c r="H9" s="149">
        <v>2396.13</v>
      </c>
      <c r="I9" s="149">
        <v>850.35</v>
      </c>
      <c r="J9" s="149" t="s">
        <v>138</v>
      </c>
      <c r="K9" s="149">
        <v>1542.51</v>
      </c>
      <c r="L9" s="149">
        <v>1556.91</v>
      </c>
      <c r="M9" s="149">
        <v>1352.14</v>
      </c>
      <c r="N9" s="149">
        <v>1193.3800000000001</v>
      </c>
      <c r="O9" s="149">
        <v>702.44</v>
      </c>
      <c r="P9" s="149">
        <v>4916.16</v>
      </c>
      <c r="Q9" s="149">
        <v>3471.01</v>
      </c>
      <c r="R9" s="149">
        <v>2835.08</v>
      </c>
      <c r="S9" s="149">
        <v>1526.24</v>
      </c>
      <c r="T9" s="149">
        <v>899.94</v>
      </c>
      <c r="U9" s="149">
        <v>1551.59</v>
      </c>
      <c r="V9" s="149">
        <v>1319.02</v>
      </c>
      <c r="W9" s="149">
        <v>576.66999999999996</v>
      </c>
      <c r="X9" s="149">
        <v>940.32</v>
      </c>
      <c r="Y9" s="149">
        <v>1025.55</v>
      </c>
      <c r="Z9" s="149">
        <v>602.30999999999995</v>
      </c>
      <c r="AA9" s="149">
        <v>4152.1134000000002</v>
      </c>
      <c r="AB9" s="149">
        <v>139.68729999999999</v>
      </c>
      <c r="AC9" s="149">
        <v>519.71979999999996</v>
      </c>
      <c r="AD9" s="149">
        <v>5300507</v>
      </c>
      <c r="AE9" s="149">
        <v>896.38490000000002</v>
      </c>
      <c r="AF9" s="149">
        <v>858.96789999999999</v>
      </c>
      <c r="AG9" s="149">
        <v>581.93489999999997</v>
      </c>
      <c r="AH9" s="149">
        <v>792.53620000000001</v>
      </c>
      <c r="AI9" s="149">
        <v>647.9325</v>
      </c>
      <c r="AJ9" s="149">
        <v>9312608</v>
      </c>
      <c r="AK9" s="149">
        <v>1293.6971000000001</v>
      </c>
      <c r="AL9" s="149">
        <v>682.5403</v>
      </c>
      <c r="AM9" s="149">
        <v>553.10829999999999</v>
      </c>
      <c r="AN9" s="149">
        <v>284.46600000000001</v>
      </c>
      <c r="AO9" s="149">
        <v>608.59950000000003</v>
      </c>
      <c r="AP9" s="149">
        <v>461.97320000000002</v>
      </c>
      <c r="AQ9" s="149">
        <v>2842.9951000000001</v>
      </c>
      <c r="AR9" s="149">
        <v>245.99680000000001</v>
      </c>
      <c r="AS9" s="149">
        <v>311.83199999999999</v>
      </c>
      <c r="AT9" s="149">
        <v>538.5204</v>
      </c>
      <c r="AU9" s="149">
        <v>341.67910000000001</v>
      </c>
      <c r="AV9" s="149">
        <v>233.00909999999999</v>
      </c>
      <c r="AW9" s="149">
        <v>1357.9237000000001</v>
      </c>
      <c r="AX9" s="149">
        <v>613.26149999999996</v>
      </c>
      <c r="AY9" s="149">
        <v>693.79359999999997</v>
      </c>
      <c r="AZ9" s="149">
        <v>543.31610000000001</v>
      </c>
      <c r="BA9" s="149">
        <v>742.5847</v>
      </c>
      <c r="BB9" s="149">
        <v>3719.8255726562502</v>
      </c>
      <c r="BC9" s="149">
        <v>486.30019042968502</v>
      </c>
      <c r="BD9" s="149">
        <v>937.65</v>
      </c>
      <c r="BE9" s="149">
        <v>3191.15</v>
      </c>
      <c r="BF9" s="149">
        <v>1050.3394281738299</v>
      </c>
      <c r="BG9" s="149">
        <v>284.47625643310499</v>
      </c>
      <c r="BH9" s="149">
        <v>521.921138671873</v>
      </c>
      <c r="BI9" s="149">
        <v>649.03524935302505</v>
      </c>
      <c r="BJ9" s="149">
        <v>704.38867646484402</v>
      </c>
      <c r="BK9" s="149">
        <v>800.53097457275305</v>
      </c>
      <c r="BL9" s="149">
        <v>513.75733276366896</v>
      </c>
      <c r="BM9" s="149">
        <v>381.07</v>
      </c>
      <c r="BN9" s="149">
        <v>3199.4064091796899</v>
      </c>
      <c r="BO9" s="149">
        <v>917.20839184570104</v>
      </c>
      <c r="BP9" s="149">
        <v>768.11647763671897</v>
      </c>
      <c r="BQ9" s="149">
        <v>990.01028979492003</v>
      </c>
      <c r="BR9" s="149">
        <v>701.67724167480299</v>
      </c>
      <c r="BS9" s="149">
        <v>905.87894160156202</v>
      </c>
      <c r="BT9" s="149">
        <v>892.28175314941097</v>
      </c>
      <c r="BU9" s="149">
        <v>205.830633224487</v>
      </c>
      <c r="BV9" s="149">
        <v>552.58562255859101</v>
      </c>
      <c r="BW9" s="149">
        <v>887.42333986816197</v>
      </c>
      <c r="BX9" s="149">
        <v>690.38743395996005</v>
      </c>
      <c r="BY9" s="149">
        <v>513.45909162597502</v>
      </c>
      <c r="BZ9" s="149">
        <v>443.731605932614</v>
      </c>
      <c r="CA9" s="149">
        <v>11136.6675</v>
      </c>
      <c r="CB9" s="149">
        <v>4445.5725499999999</v>
      </c>
      <c r="CC9" s="149">
        <v>612.44110000000001</v>
      </c>
      <c r="CD9" s="149">
        <v>181.876172</v>
      </c>
      <c r="CE9" s="149">
        <v>492.68354282226602</v>
      </c>
      <c r="CF9" s="149">
        <v>376.57096999999999</v>
      </c>
      <c r="CG9" s="149">
        <v>467.72995100000003</v>
      </c>
      <c r="CH9" s="149">
        <v>230.64455000000001</v>
      </c>
      <c r="CI9" s="149">
        <v>362.40145799999999</v>
      </c>
      <c r="CJ9" s="149">
        <v>237.99142051391601</v>
      </c>
      <c r="CK9" s="149">
        <v>372.5107421875</v>
      </c>
      <c r="CL9" s="149">
        <v>581.524318359375</v>
      </c>
      <c r="CM9" s="149">
        <v>375.82664999999997</v>
      </c>
      <c r="CN9" s="149">
        <v>455.31926800000002</v>
      </c>
      <c r="CO9" s="149">
        <v>423.18162000000001</v>
      </c>
      <c r="CP9" s="149">
        <v>555.49443599999995</v>
      </c>
      <c r="CQ9" s="149">
        <v>179.295165</v>
      </c>
      <c r="CR9" s="149">
        <v>440.43795899999998</v>
      </c>
      <c r="CS9" s="149">
        <v>224.38596000000001</v>
      </c>
      <c r="CT9" s="149">
        <v>3236.33</v>
      </c>
      <c r="CU9" s="149">
        <v>1255.43</v>
      </c>
      <c r="CV9" s="149">
        <v>335.13416290283197</v>
      </c>
      <c r="CW9" s="149">
        <v>270.26784118652301</v>
      </c>
      <c r="CX9" s="149">
        <v>283.89119531249997</v>
      </c>
      <c r="CY9" s="149">
        <v>158.29836053466801</v>
      </c>
      <c r="CZ9" s="149">
        <v>194.81577331542999</v>
      </c>
      <c r="DA9" s="149">
        <v>350.311066894531</v>
      </c>
      <c r="DB9" s="149">
        <v>1893.2088000000001</v>
      </c>
      <c r="DC9" s="149">
        <v>884.03</v>
      </c>
      <c r="DD9" s="149">
        <v>1598.74</v>
      </c>
      <c r="DE9" s="149">
        <v>326.01793500000002</v>
      </c>
      <c r="DF9" s="149">
        <v>653.54124316406399</v>
      </c>
      <c r="DG9" s="149">
        <v>566.23</v>
      </c>
      <c r="DH9" s="149"/>
      <c r="DI9" s="169"/>
      <c r="DJ9" s="169"/>
      <c r="DK9" s="169"/>
      <c r="DL9" s="169"/>
      <c r="DM9" s="169"/>
      <c r="DN9" s="169"/>
      <c r="DO9" s="169"/>
      <c r="DP9" s="169"/>
      <c r="DQ9" s="169"/>
      <c r="DR9" s="169"/>
      <c r="DS9" s="169"/>
      <c r="DT9" s="169"/>
      <c r="DU9" s="169"/>
      <c r="DV9" s="169"/>
      <c r="DW9" s="169"/>
    </row>
    <row r="10" spans="1:127" ht="15.6">
      <c r="A10" s="149">
        <v>2017</v>
      </c>
      <c r="B10" s="149">
        <v>5123.3462690429697</v>
      </c>
      <c r="C10" s="149">
        <v>4402.9799999999996</v>
      </c>
      <c r="D10" s="149">
        <v>2867.52</v>
      </c>
      <c r="E10" s="149">
        <v>2331.9499999999998</v>
      </c>
      <c r="F10" s="149">
        <v>1812.16</v>
      </c>
      <c r="G10" s="149">
        <v>3637.94</v>
      </c>
      <c r="H10" s="149">
        <v>2556.6799999999998</v>
      </c>
      <c r="I10" s="149">
        <v>912.17</v>
      </c>
      <c r="J10" s="149">
        <v>945.13</v>
      </c>
      <c r="K10" s="149">
        <v>1787.44</v>
      </c>
      <c r="L10" s="149">
        <v>1643.15</v>
      </c>
      <c r="M10" s="149">
        <v>1164.1500000000001</v>
      </c>
      <c r="N10" s="149">
        <v>1301.94</v>
      </c>
      <c r="O10" s="149">
        <v>777.85</v>
      </c>
      <c r="P10" s="149">
        <v>4956.43</v>
      </c>
      <c r="Q10" s="149">
        <v>3646.97</v>
      </c>
      <c r="R10" s="149">
        <v>3139.51</v>
      </c>
      <c r="S10" s="149">
        <v>1644.58</v>
      </c>
      <c r="T10" s="149">
        <v>1003.06</v>
      </c>
      <c r="U10" s="149">
        <v>1755.76</v>
      </c>
      <c r="V10" s="149">
        <v>1432.58</v>
      </c>
      <c r="W10" s="149">
        <v>653.64</v>
      </c>
      <c r="X10" s="149">
        <v>984.25</v>
      </c>
      <c r="Y10" s="149">
        <v>1177.93</v>
      </c>
      <c r="Z10" s="149">
        <v>670.93</v>
      </c>
      <c r="AA10" s="149">
        <v>3908.0758999999998</v>
      </c>
      <c r="AB10" s="149">
        <v>166.0213</v>
      </c>
      <c r="AC10" s="149">
        <v>651.91039999999998</v>
      </c>
      <c r="AD10" s="149">
        <v>5705176</v>
      </c>
      <c r="AE10" s="149">
        <v>1091.5904</v>
      </c>
      <c r="AF10" s="149">
        <v>1159.4804999999999</v>
      </c>
      <c r="AG10" s="149">
        <v>560.54660000000001</v>
      </c>
      <c r="AH10" s="149">
        <v>997.6825</v>
      </c>
      <c r="AI10" s="149">
        <v>734.58680000000004</v>
      </c>
      <c r="AJ10" s="149">
        <v>9896876</v>
      </c>
      <c r="AK10" s="149">
        <v>1359.8513</v>
      </c>
      <c r="AL10" s="149">
        <v>739.98</v>
      </c>
      <c r="AM10" s="149">
        <v>621.45579999999995</v>
      </c>
      <c r="AN10" s="149">
        <v>302.49270000000001</v>
      </c>
      <c r="AO10" s="149">
        <v>742.81010000000003</v>
      </c>
      <c r="AP10" s="149">
        <v>487.69650000000001</v>
      </c>
      <c r="AQ10" s="149">
        <v>3204.7003</v>
      </c>
      <c r="AR10" s="149">
        <v>337.01</v>
      </c>
      <c r="AS10" s="149">
        <v>344.24799999999999</v>
      </c>
      <c r="AT10" s="149">
        <v>561.58989999999994</v>
      </c>
      <c r="AU10" s="149">
        <v>346.92720000000003</v>
      </c>
      <c r="AV10" s="149">
        <v>246.43180000000001</v>
      </c>
      <c r="AW10" s="149">
        <v>1412.2121</v>
      </c>
      <c r="AX10" s="149">
        <v>658.84090000000003</v>
      </c>
      <c r="AY10" s="149">
        <v>757.47260000000006</v>
      </c>
      <c r="AZ10" s="149">
        <v>614.78620000000001</v>
      </c>
      <c r="BA10" s="149">
        <v>863.22760000000005</v>
      </c>
      <c r="BB10" s="149">
        <v>4166.5729091796902</v>
      </c>
      <c r="BC10" s="149">
        <v>535.79472509765401</v>
      </c>
      <c r="BD10" s="149">
        <v>1089.0999999999999</v>
      </c>
      <c r="BE10" s="149">
        <v>2582.0500000000002</v>
      </c>
      <c r="BF10" s="149">
        <v>1315.7645844726501</v>
      </c>
      <c r="BG10" s="149">
        <v>354.17520263671798</v>
      </c>
      <c r="BH10" s="149">
        <v>635.54941040038898</v>
      </c>
      <c r="BI10" s="149">
        <v>708.25821813964797</v>
      </c>
      <c r="BJ10" s="149">
        <v>794.69881738281401</v>
      </c>
      <c r="BK10" s="149">
        <v>854.74492541503696</v>
      </c>
      <c r="BL10" s="149">
        <v>603.38518066406198</v>
      </c>
      <c r="BM10" s="149">
        <v>504.78</v>
      </c>
      <c r="BN10" s="149">
        <v>4290.9258779296897</v>
      </c>
      <c r="BO10" s="149">
        <v>1295.5970117187501</v>
      </c>
      <c r="BP10" s="149">
        <v>950.30396606445095</v>
      </c>
      <c r="BQ10" s="149">
        <v>1647.9877148437499</v>
      </c>
      <c r="BR10" s="149">
        <v>829.74987707519199</v>
      </c>
      <c r="BS10" s="149">
        <v>1187.73052148438</v>
      </c>
      <c r="BT10" s="149">
        <v>1148.00720214843</v>
      </c>
      <c r="BU10" s="149">
        <v>240.65968200683599</v>
      </c>
      <c r="BV10" s="149">
        <v>659.93178710937298</v>
      </c>
      <c r="BW10" s="149">
        <v>1092.50029719238</v>
      </c>
      <c r="BX10" s="149">
        <v>854.852974609375</v>
      </c>
      <c r="BY10" s="149">
        <v>621.57506604003504</v>
      </c>
      <c r="BZ10" s="149">
        <v>538.14224450683503</v>
      </c>
      <c r="CA10" s="149">
        <v>11060.4678</v>
      </c>
      <c r="CB10" s="149">
        <v>5003.0558046875003</v>
      </c>
      <c r="CC10" s="149">
        <v>606.4991</v>
      </c>
      <c r="CD10" s="149">
        <v>235.50848925781199</v>
      </c>
      <c r="CE10" s="149">
        <v>720.86482482910105</v>
      </c>
      <c r="CF10" s="149">
        <v>528.49824377441496</v>
      </c>
      <c r="CG10" s="149">
        <v>653.62571777343703</v>
      </c>
      <c r="CH10" s="149">
        <v>285.33687194824199</v>
      </c>
      <c r="CI10" s="149">
        <v>474.12651184081898</v>
      </c>
      <c r="CJ10" s="149">
        <v>298.48245745849601</v>
      </c>
      <c r="CK10" s="149">
        <v>555.37245703124995</v>
      </c>
      <c r="CL10" s="149">
        <v>766.25366149902004</v>
      </c>
      <c r="CM10" s="149">
        <v>672.05817932128798</v>
      </c>
      <c r="CN10" s="149">
        <v>653.81879052734496</v>
      </c>
      <c r="CO10" s="149">
        <v>590.17921142577904</v>
      </c>
      <c r="CP10" s="149">
        <v>767.59490584716696</v>
      </c>
      <c r="CQ10" s="149">
        <v>191.41459594726601</v>
      </c>
      <c r="CR10" s="149">
        <v>489.31491174316301</v>
      </c>
      <c r="CS10" s="149">
        <v>224.581141845703</v>
      </c>
      <c r="CT10" s="149">
        <v>3595.78</v>
      </c>
      <c r="CU10" s="149">
        <v>1636.83</v>
      </c>
      <c r="CV10" s="149">
        <v>416.12620666503801</v>
      </c>
      <c r="CW10" s="149">
        <v>356.24073461914003</v>
      </c>
      <c r="CX10" s="149">
        <v>342.79125793457001</v>
      </c>
      <c r="CY10" s="149">
        <v>181.00301055908201</v>
      </c>
      <c r="CZ10" s="149">
        <v>236.58920452880901</v>
      </c>
      <c r="DA10" s="149">
        <v>452.84513049316098</v>
      </c>
      <c r="DB10" s="149">
        <v>2307.7471378076102</v>
      </c>
      <c r="DC10" s="149">
        <v>1216.47</v>
      </c>
      <c r="DD10" s="149">
        <v>1992.03</v>
      </c>
      <c r="DE10" s="149">
        <v>394.88637999999997</v>
      </c>
      <c r="DF10" s="149">
        <v>723.14</v>
      </c>
      <c r="DG10" s="149">
        <v>869.47</v>
      </c>
      <c r="DH10" s="149"/>
      <c r="DI10" s="169"/>
      <c r="DJ10" s="169"/>
      <c r="DK10" s="169"/>
      <c r="DL10" s="169"/>
      <c r="DM10" s="169"/>
      <c r="DN10" s="169"/>
      <c r="DO10" s="169"/>
      <c r="DP10" s="169"/>
      <c r="DQ10" s="169"/>
      <c r="DR10" s="169"/>
      <c r="DS10" s="169"/>
      <c r="DT10" s="169"/>
      <c r="DU10" s="169"/>
      <c r="DV10" s="169"/>
      <c r="DW10" s="169"/>
    </row>
    <row r="11" spans="1:127" ht="15.6">
      <c r="A11" s="149">
        <v>2018</v>
      </c>
      <c r="B11" s="149">
        <v>5405.0071216386696</v>
      </c>
      <c r="C11" s="149">
        <v>3942.36</v>
      </c>
      <c r="D11" s="149">
        <v>2052.1</v>
      </c>
      <c r="E11" s="149">
        <v>2637.4594866211</v>
      </c>
      <c r="F11" s="149">
        <v>2098.4497987976101</v>
      </c>
      <c r="G11" s="149">
        <v>3450.39</v>
      </c>
      <c r="H11" s="149">
        <v>407</v>
      </c>
      <c r="I11" s="149">
        <v>839.87008800000001</v>
      </c>
      <c r="J11" s="149">
        <v>1491.8428046533199</v>
      </c>
      <c r="K11" s="149">
        <v>2157.7880938632802</v>
      </c>
      <c r="L11" s="149">
        <v>1925.11999885254</v>
      </c>
      <c r="M11" s="149">
        <v>448.57475019999998</v>
      </c>
      <c r="N11" s="149">
        <v>1848.5828265556599</v>
      </c>
      <c r="O11" s="149">
        <v>997.82608361816301</v>
      </c>
      <c r="P11" s="149">
        <v>5660.24</v>
      </c>
      <c r="Q11" s="149">
        <v>3822.02</v>
      </c>
      <c r="R11" s="149">
        <v>3218</v>
      </c>
      <c r="S11" s="149">
        <v>1536.02</v>
      </c>
      <c r="T11" s="149">
        <v>1179.5999999999999</v>
      </c>
      <c r="U11" s="149">
        <v>1529.0162604281199</v>
      </c>
      <c r="V11" s="149">
        <v>1538.59</v>
      </c>
      <c r="W11" s="149">
        <v>760.18</v>
      </c>
      <c r="X11" s="149">
        <v>938.97</v>
      </c>
      <c r="Y11" s="149">
        <v>1291.01</v>
      </c>
      <c r="Z11" s="149">
        <v>697.1</v>
      </c>
      <c r="AA11" s="149">
        <v>4033.2689</v>
      </c>
      <c r="AB11" s="149">
        <v>198.6943</v>
      </c>
      <c r="AC11" s="149">
        <v>741.93020000000001</v>
      </c>
      <c r="AD11" s="149">
        <v>798.75160000000005</v>
      </c>
      <c r="AE11" s="149">
        <v>1138.1568</v>
      </c>
      <c r="AF11" s="149">
        <v>1427.0866000000001</v>
      </c>
      <c r="AG11" s="149">
        <v>606.18269999999995</v>
      </c>
      <c r="AH11" s="149">
        <v>1105.3887</v>
      </c>
      <c r="AI11" s="149">
        <v>781.27719999999999</v>
      </c>
      <c r="AJ11" s="149" t="s">
        <v>139</v>
      </c>
      <c r="AK11" s="149">
        <v>1435.1396999999999</v>
      </c>
      <c r="AL11" s="149">
        <v>799.66579999999999</v>
      </c>
      <c r="AM11" s="149">
        <v>618.84100000000001</v>
      </c>
      <c r="AN11" s="149">
        <v>349.2944</v>
      </c>
      <c r="AO11" s="149">
        <v>760.57129999999995</v>
      </c>
      <c r="AP11" s="149">
        <v>527.56510000000003</v>
      </c>
      <c r="AQ11" s="149">
        <v>2768.2967037226499</v>
      </c>
      <c r="AR11" s="149">
        <v>452.93001335156202</v>
      </c>
      <c r="AS11" s="149">
        <v>690.03086340576294</v>
      </c>
      <c r="AT11" s="149">
        <v>1286.0084707763599</v>
      </c>
      <c r="AU11" s="149">
        <v>515.13754405517602</v>
      </c>
      <c r="AV11" s="149">
        <v>282.55286596344001</v>
      </c>
      <c r="AW11" s="149">
        <v>1265.7539290122099</v>
      </c>
      <c r="AX11" s="149">
        <v>915.93516464758204</v>
      </c>
      <c r="AY11" s="149">
        <v>978.85374172851596</v>
      </c>
      <c r="AZ11" s="149">
        <v>691.90738677685704</v>
      </c>
      <c r="BA11" s="149">
        <v>1069.10299897864</v>
      </c>
      <c r="BB11" s="149">
        <v>4738.56597923145</v>
      </c>
      <c r="BC11" s="149">
        <v>605.70223392676905</v>
      </c>
      <c r="BD11" s="149">
        <v>810.26957881713497</v>
      </c>
      <c r="BE11" s="149">
        <v>2214.65</v>
      </c>
      <c r="BF11" s="149">
        <v>1594.5247480374701</v>
      </c>
      <c r="BG11" s="149">
        <v>420.11396775161001</v>
      </c>
      <c r="BH11" s="149">
        <v>732.19230694189605</v>
      </c>
      <c r="BI11" s="149">
        <v>832.20136522412201</v>
      </c>
      <c r="BJ11" s="149">
        <v>915.07113291577195</v>
      </c>
      <c r="BK11" s="149">
        <v>979.87002499218897</v>
      </c>
      <c r="BL11" s="149">
        <v>701.97479943768496</v>
      </c>
      <c r="BM11" s="149">
        <v>471.53509320000001</v>
      </c>
      <c r="BN11" s="149">
        <v>5071.2765338427798</v>
      </c>
      <c r="BO11" s="149">
        <v>1380.67629726563</v>
      </c>
      <c r="BP11" s="149">
        <v>1116.6843309814501</v>
      </c>
      <c r="BQ11" s="149">
        <v>1595.5633945371101</v>
      </c>
      <c r="BR11" s="149">
        <v>916.77242515869102</v>
      </c>
      <c r="BS11" s="149">
        <v>1424.3127469101601</v>
      </c>
      <c r="BT11" s="149">
        <v>1317.94441226806</v>
      </c>
      <c r="BU11" s="149">
        <v>279.14485410376</v>
      </c>
      <c r="BV11" s="149">
        <v>891.68333244751102</v>
      </c>
      <c r="BW11" s="149">
        <v>1355.2706657629401</v>
      </c>
      <c r="BX11" s="149">
        <v>1019.8601301123</v>
      </c>
      <c r="BY11" s="149">
        <v>784.66746607177799</v>
      </c>
      <c r="BZ11" s="149">
        <v>675.16895003906404</v>
      </c>
      <c r="CA11" s="149">
        <v>9815.8995847656297</v>
      </c>
      <c r="CB11" s="149">
        <v>4514.2033199999996</v>
      </c>
      <c r="CC11" s="149">
        <v>691.78539999999998</v>
      </c>
      <c r="CD11" s="149">
        <v>216.87351000000001</v>
      </c>
      <c r="CE11" s="149">
        <v>606.60202200000003</v>
      </c>
      <c r="CF11" s="149">
        <v>457.45317</v>
      </c>
      <c r="CG11" s="149">
        <v>613.02540599999998</v>
      </c>
      <c r="CH11" s="149">
        <v>272.64837599999998</v>
      </c>
      <c r="CI11" s="149">
        <v>437.08136000000002</v>
      </c>
      <c r="CJ11" s="149">
        <v>295.28451999999999</v>
      </c>
      <c r="CK11" s="149">
        <v>511.17247200000003</v>
      </c>
      <c r="CL11" s="149">
        <v>711.76216250000004</v>
      </c>
      <c r="CM11" s="149">
        <v>423.07556399999999</v>
      </c>
      <c r="CN11" s="149">
        <v>555.74307999999996</v>
      </c>
      <c r="CO11" s="149">
        <v>496.40136000000001</v>
      </c>
      <c r="CP11" s="149">
        <v>629.773371</v>
      </c>
      <c r="CQ11" s="149">
        <v>184.908152</v>
      </c>
      <c r="CR11" s="149">
        <v>403.46958000000001</v>
      </c>
      <c r="CS11" s="149">
        <v>192.89542</v>
      </c>
      <c r="CT11" s="149">
        <v>3782.76</v>
      </c>
      <c r="CU11" s="149">
        <v>1658.11</v>
      </c>
      <c r="CV11" s="149">
        <v>465.55443408581698</v>
      </c>
      <c r="CW11" s="149">
        <v>425.80026518951098</v>
      </c>
      <c r="CX11" s="149">
        <v>390.79100763854899</v>
      </c>
      <c r="CY11" s="149">
        <v>215.80305159808299</v>
      </c>
      <c r="CZ11" s="149">
        <v>155.78880000000001</v>
      </c>
      <c r="DA11" s="149">
        <v>584.18777047302001</v>
      </c>
      <c r="DB11" s="149">
        <v>2709.00765795898</v>
      </c>
      <c r="DC11" s="149">
        <v>1509.64</v>
      </c>
      <c r="DD11" s="149">
        <v>2390.44</v>
      </c>
      <c r="DE11" s="149">
        <v>462.851318800049</v>
      </c>
      <c r="DF11" s="149">
        <v>815.7296</v>
      </c>
      <c r="DG11" s="149">
        <v>1032.06</v>
      </c>
      <c r="DH11" s="149"/>
      <c r="DI11" s="169"/>
      <c r="DJ11" s="169"/>
      <c r="DK11" s="169"/>
      <c r="DL11" s="169"/>
      <c r="DM11" s="169"/>
      <c r="DN11" s="169"/>
      <c r="DO11" s="169"/>
      <c r="DP11" s="169"/>
      <c r="DQ11" s="169"/>
      <c r="DR11" s="169"/>
      <c r="DS11" s="169"/>
      <c r="DT11" s="169"/>
      <c r="DU11" s="169"/>
      <c r="DV11" s="169"/>
      <c r="DW11" s="169"/>
    </row>
    <row r="12" spans="1:127" ht="15.6">
      <c r="A12" s="149">
        <v>2019</v>
      </c>
      <c r="B12" s="149">
        <v>5824.8824068833701</v>
      </c>
      <c r="C12" s="149">
        <v>4277.95</v>
      </c>
      <c r="D12" s="149">
        <v>2051.81</v>
      </c>
      <c r="E12" s="149">
        <v>2885.4344674218701</v>
      </c>
      <c r="F12" s="149">
        <v>2220.3860188125</v>
      </c>
      <c r="G12" s="149">
        <v>3731.12</v>
      </c>
      <c r="H12" s="149">
        <v>414.47</v>
      </c>
      <c r="I12" s="149">
        <v>903.00128774413997</v>
      </c>
      <c r="J12" s="149">
        <v>1585.8289351205999</v>
      </c>
      <c r="K12" s="149">
        <v>2332.2600754272498</v>
      </c>
      <c r="L12" s="149">
        <v>2064.2815999999998</v>
      </c>
      <c r="M12" s="149">
        <v>477.15143999999998</v>
      </c>
      <c r="N12" s="149">
        <v>1884.2932146435501</v>
      </c>
      <c r="O12" s="149">
        <v>1170.2035205859399</v>
      </c>
      <c r="P12" s="149">
        <v>6350.79</v>
      </c>
      <c r="Q12" s="149">
        <v>4104.8500000000004</v>
      </c>
      <c r="R12" s="149">
        <v>3822.98</v>
      </c>
      <c r="S12" s="149">
        <v>1699.07</v>
      </c>
      <c r="T12" s="149">
        <v>1264.53</v>
      </c>
      <c r="U12" s="149">
        <v>1695.4720450033201</v>
      </c>
      <c r="V12" s="149">
        <v>1698.6</v>
      </c>
      <c r="W12" s="149">
        <v>808.84</v>
      </c>
      <c r="X12" s="149">
        <v>980.29</v>
      </c>
      <c r="Y12" s="149">
        <v>1461.42</v>
      </c>
      <c r="Z12" s="149">
        <v>784.93</v>
      </c>
      <c r="AA12" s="149">
        <v>4478.266842</v>
      </c>
      <c r="AB12" s="149">
        <v>243.400508</v>
      </c>
      <c r="AC12" s="149">
        <v>839.81726600000002</v>
      </c>
      <c r="AD12" s="149">
        <v>941.55089899999996</v>
      </c>
      <c r="AE12" s="149">
        <v>1258.812034</v>
      </c>
      <c r="AF12" s="149">
        <v>1670.8709590000001</v>
      </c>
      <c r="AG12" s="149">
        <v>684.95787399999995</v>
      </c>
      <c r="AH12" s="149">
        <v>1267.3749069999999</v>
      </c>
      <c r="AI12" s="149">
        <v>885.70219799999995</v>
      </c>
      <c r="AJ12" s="149">
        <v>905.14218800000003</v>
      </c>
      <c r="AK12" s="149">
        <v>1591.8127669999999</v>
      </c>
      <c r="AL12" s="149">
        <v>1263.5856000000001</v>
      </c>
      <c r="AM12" s="149">
        <v>491.93782800000002</v>
      </c>
      <c r="AN12" s="149">
        <v>343.91555899999997</v>
      </c>
      <c r="AO12" s="149">
        <v>829.256934</v>
      </c>
      <c r="AP12" s="149">
        <v>611.18000199999994</v>
      </c>
      <c r="AQ12" s="149">
        <v>3069.4170431222601</v>
      </c>
      <c r="AR12" s="149">
        <v>536.66938410199202</v>
      </c>
      <c r="AS12" s="149">
        <v>766.18417646441901</v>
      </c>
      <c r="AT12" s="149">
        <v>1474.5482724102601</v>
      </c>
      <c r="AU12" s="149">
        <v>590.39274110646795</v>
      </c>
      <c r="AV12" s="149">
        <v>325.77785205087901</v>
      </c>
      <c r="AW12" s="149">
        <v>1537.2517812143001</v>
      </c>
      <c r="AX12" s="149">
        <v>1036.8516353979001</v>
      </c>
      <c r="AY12" s="149">
        <v>1168.8793881019801</v>
      </c>
      <c r="AZ12" s="149">
        <v>809.35180779169605</v>
      </c>
      <c r="BA12" s="149">
        <v>1407.8952936196299</v>
      </c>
      <c r="BB12" s="149">
        <v>5787.9317435449202</v>
      </c>
      <c r="BC12" s="149">
        <v>831.67619866445102</v>
      </c>
      <c r="BD12" s="149">
        <v>917.44583238288806</v>
      </c>
      <c r="BE12" s="149">
        <v>2482.79</v>
      </c>
      <c r="BF12" s="149">
        <v>1941.81521589302</v>
      </c>
      <c r="BG12" s="149">
        <v>524.93793397675699</v>
      </c>
      <c r="BH12" s="149">
        <v>911.71915294140604</v>
      </c>
      <c r="BI12" s="149">
        <v>1118.4103960561499</v>
      </c>
      <c r="BJ12" s="149">
        <v>1262.92972373306</v>
      </c>
      <c r="BK12" s="149">
        <v>1205.1829425772701</v>
      </c>
      <c r="BL12" s="149">
        <v>901.62794652177604</v>
      </c>
      <c r="BM12" s="149">
        <v>557.64603437530502</v>
      </c>
      <c r="BN12" s="149">
        <v>5438.5468668761696</v>
      </c>
      <c r="BO12" s="149">
        <v>1492.75861480034</v>
      </c>
      <c r="BP12" s="149">
        <v>1195.05230295664</v>
      </c>
      <c r="BQ12" s="149">
        <v>1818.03279549277</v>
      </c>
      <c r="BR12" s="149">
        <v>1243.6926399531001</v>
      </c>
      <c r="BS12" s="149">
        <v>1607.30464481836</v>
      </c>
      <c r="BT12" s="149">
        <v>1357.1993028275399</v>
      </c>
      <c r="BU12" s="149">
        <v>303.42232042944403</v>
      </c>
      <c r="BV12" s="149">
        <v>745.96026289163797</v>
      </c>
      <c r="BW12" s="149">
        <v>1684.6626290624999</v>
      </c>
      <c r="BX12" s="149">
        <v>1159.8405232251</v>
      </c>
      <c r="BY12" s="149">
        <v>888.70090036977501</v>
      </c>
      <c r="BZ12" s="149">
        <v>845.81416770464898</v>
      </c>
      <c r="CA12" s="149">
        <v>10493.756608125001</v>
      </c>
      <c r="CB12" s="149">
        <v>6016.1849152539098</v>
      </c>
      <c r="CC12" s="149">
        <v>732.32429999999999</v>
      </c>
      <c r="CD12" s="149">
        <v>252.471918418591</v>
      </c>
      <c r="CE12" s="149">
        <v>749.51787540995895</v>
      </c>
      <c r="CF12" s="149">
        <v>488.31691433868502</v>
      </c>
      <c r="CG12" s="149">
        <v>734.07223036133098</v>
      </c>
      <c r="CH12" s="149">
        <v>320.98694037116098</v>
      </c>
      <c r="CI12" s="149">
        <v>493.797444123047</v>
      </c>
      <c r="CJ12" s="149">
        <v>394.08335185499999</v>
      </c>
      <c r="CK12" s="149">
        <v>558.65794319999998</v>
      </c>
      <c r="CL12" s="149">
        <v>802.63704329999996</v>
      </c>
      <c r="CM12" s="149">
        <v>548.91233673010504</v>
      </c>
      <c r="CN12" s="149">
        <v>643.428993860643</v>
      </c>
      <c r="CO12" s="149">
        <v>695.47994964030897</v>
      </c>
      <c r="CP12" s="149">
        <v>760.71360517578103</v>
      </c>
      <c r="CQ12" s="149">
        <v>261.17695196106001</v>
      </c>
      <c r="CR12" s="149">
        <v>518.10498445341602</v>
      </c>
      <c r="CS12" s="149">
        <v>250.18403659682599</v>
      </c>
      <c r="CT12" s="149">
        <v>3884.9</v>
      </c>
      <c r="CU12" s="149">
        <v>1779.15</v>
      </c>
      <c r="CV12" s="149">
        <v>515.646646933596</v>
      </c>
      <c r="CW12" s="149">
        <v>520.43464637869101</v>
      </c>
      <c r="CX12" s="149">
        <v>573.67062751464903</v>
      </c>
      <c r="CY12" s="149">
        <v>310.47967051428202</v>
      </c>
      <c r="CZ12" s="149">
        <v>261.43065366613803</v>
      </c>
      <c r="DA12" s="149">
        <v>853.35410675266303</v>
      </c>
      <c r="DB12" s="149">
        <v>2748.7107928403302</v>
      </c>
      <c r="DC12" s="149">
        <v>1378.3</v>
      </c>
      <c r="DD12" s="149">
        <v>2376.09</v>
      </c>
      <c r="DE12" s="149">
        <v>443.63402129377403</v>
      </c>
      <c r="DF12" s="149">
        <v>968.13500348134698</v>
      </c>
      <c r="DG12" s="149">
        <v>1072.31</v>
      </c>
      <c r="DH12" s="149"/>
      <c r="DI12" s="169"/>
      <c r="DJ12" s="169"/>
      <c r="DK12" s="169"/>
      <c r="DL12" s="169"/>
      <c r="DM12" s="169"/>
      <c r="DN12" s="169"/>
      <c r="DO12" s="169"/>
      <c r="DP12" s="169"/>
      <c r="DQ12" s="169"/>
      <c r="DR12" s="169"/>
      <c r="DS12" s="169"/>
      <c r="DT12" s="169"/>
      <c r="DU12" s="169"/>
      <c r="DV12" s="169"/>
      <c r="DW12" s="169"/>
    </row>
    <row r="13" spans="1:127" ht="15.6">
      <c r="A13" s="149">
        <v>2020</v>
      </c>
      <c r="B13" s="149">
        <v>6460.1952001282198</v>
      </c>
      <c r="C13" s="149">
        <v>3402.6484399999999</v>
      </c>
      <c r="D13" s="149">
        <v>2003.0618475000001</v>
      </c>
      <c r="E13" s="149">
        <v>4039.6081584960898</v>
      </c>
      <c r="F13" s="149">
        <v>2738.77088203125</v>
      </c>
      <c r="G13" s="149">
        <v>2760.81001618652</v>
      </c>
      <c r="H13" s="149">
        <v>2914.8681955102702</v>
      </c>
      <c r="I13" s="149">
        <v>685.02</v>
      </c>
      <c r="J13" s="149">
        <v>468.65073000000001</v>
      </c>
      <c r="K13" s="149">
        <v>2223.3262473251898</v>
      </c>
      <c r="L13" s="149">
        <v>2101.7472037954099</v>
      </c>
      <c r="M13" s="149">
        <v>504.71170799999999</v>
      </c>
      <c r="N13" s="149">
        <v>2326.329159375</v>
      </c>
      <c r="O13" s="149">
        <v>1309.22766884766</v>
      </c>
      <c r="P13" s="149">
        <v>6782.64</v>
      </c>
      <c r="Q13" s="149">
        <v>4264.9399999999996</v>
      </c>
      <c r="R13" s="149">
        <v>3922.38</v>
      </c>
      <c r="S13" s="149">
        <v>1767.27</v>
      </c>
      <c r="T13" s="149">
        <v>1293.6099999999999</v>
      </c>
      <c r="U13" s="149">
        <v>1911.3560454999999</v>
      </c>
      <c r="V13" s="149">
        <v>1754.66</v>
      </c>
      <c r="W13" s="149">
        <v>869.5</v>
      </c>
      <c r="X13" s="149">
        <v>879.32</v>
      </c>
      <c r="Y13" s="149">
        <v>1576.88</v>
      </c>
      <c r="Z13" s="149">
        <v>861.85</v>
      </c>
      <c r="AA13" s="149">
        <v>4735.4789817286401</v>
      </c>
      <c r="AB13" s="149">
        <v>713.50938265075501</v>
      </c>
      <c r="AC13" s="149">
        <v>988.56288657568302</v>
      </c>
      <c r="AD13" s="149">
        <v>682.52775302148598</v>
      </c>
      <c r="AE13" s="149">
        <v>1155.7175927343701</v>
      </c>
      <c r="AF13" s="149">
        <v>1195.9134725952099</v>
      </c>
      <c r="AG13" s="149">
        <v>561.52794317627001</v>
      </c>
      <c r="AH13" s="149">
        <v>1189.1613718564499</v>
      </c>
      <c r="AI13" s="149">
        <v>835.93555545961499</v>
      </c>
      <c r="AJ13" s="149">
        <v>1359.9269636660199</v>
      </c>
      <c r="AK13" s="149">
        <v>2052.6949317963899</v>
      </c>
      <c r="AL13" s="149">
        <v>912.70067582165495</v>
      </c>
      <c r="AM13" s="149">
        <v>604.67094054199299</v>
      </c>
      <c r="AN13" s="149">
        <v>428.474896239624</v>
      </c>
      <c r="AO13" s="149">
        <v>1089.1092612421901</v>
      </c>
      <c r="AP13" s="149">
        <v>489.601057688477</v>
      </c>
      <c r="AQ13" s="149">
        <v>3353.1286990999802</v>
      </c>
      <c r="AR13" s="149">
        <v>589.37720369824001</v>
      </c>
      <c r="AS13" s="149">
        <v>832.97825705566299</v>
      </c>
      <c r="AT13" s="149">
        <v>1634.8419903342699</v>
      </c>
      <c r="AU13" s="149">
        <v>640.71387728906404</v>
      </c>
      <c r="AV13" s="149">
        <v>365.778430224609</v>
      </c>
      <c r="AW13" s="149">
        <v>1702.6577918847699</v>
      </c>
      <c r="AX13" s="149">
        <v>1149.53350152039</v>
      </c>
      <c r="AY13" s="149">
        <v>1288.6080177578101</v>
      </c>
      <c r="AZ13" s="149">
        <v>893.114279368898</v>
      </c>
      <c r="BA13" s="149">
        <v>1358.1034595480401</v>
      </c>
      <c r="BB13" s="149">
        <v>5193.1897656679703</v>
      </c>
      <c r="BC13" s="149">
        <v>696.25051083984397</v>
      </c>
      <c r="BD13" s="149">
        <v>739.07200464400705</v>
      </c>
      <c r="BE13" s="149">
        <v>1973.32</v>
      </c>
      <c r="BF13" s="149">
        <v>1572.0756399023401</v>
      </c>
      <c r="BG13" s="149">
        <v>473.94118527539001</v>
      </c>
      <c r="BH13" s="149">
        <v>744.26731836767601</v>
      </c>
      <c r="BI13" s="149">
        <v>910.04904052734605</v>
      </c>
      <c r="BJ13" s="149">
        <v>1007.31027096875</v>
      </c>
      <c r="BK13" s="149">
        <v>1479.9131811331099</v>
      </c>
      <c r="BL13" s="149">
        <v>726.04283946899295</v>
      </c>
      <c r="BM13" s="149">
        <v>437.93660090844799</v>
      </c>
      <c r="BN13" s="149">
        <v>5673.1269427734396</v>
      </c>
      <c r="BO13" s="149">
        <v>1571.5841868688999</v>
      </c>
      <c r="BP13" s="149">
        <v>1247.1897607456101</v>
      </c>
      <c r="BQ13" s="149">
        <v>1471.5808098764601</v>
      </c>
      <c r="BR13" s="149">
        <v>1233.3026824999999</v>
      </c>
      <c r="BS13" s="149">
        <v>1693.0189499999999</v>
      </c>
      <c r="BT13" s="149">
        <v>1417.5735186484401</v>
      </c>
      <c r="BU13" s="149">
        <v>307.78042517852799</v>
      </c>
      <c r="BV13" s="149">
        <v>777.03570478857398</v>
      </c>
      <c r="BW13" s="149">
        <v>1140.4649999999999</v>
      </c>
      <c r="BX13" s="149">
        <v>1202.5673876476999</v>
      </c>
      <c r="BY13" s="149">
        <v>927.73250669531205</v>
      </c>
      <c r="BZ13" s="149">
        <v>893.41554140185497</v>
      </c>
      <c r="CA13" s="149">
        <v>10821.0350593125</v>
      </c>
      <c r="CB13" s="149">
        <v>6624.8961258251902</v>
      </c>
      <c r="CC13" s="149">
        <v>701.82939999999996</v>
      </c>
      <c r="CD13" s="149">
        <v>282.98212945556702</v>
      </c>
      <c r="CE13" s="149">
        <v>820.61839707031197</v>
      </c>
      <c r="CF13" s="149">
        <v>561.64531016601495</v>
      </c>
      <c r="CG13" s="149">
        <v>800.90118845214704</v>
      </c>
      <c r="CH13" s="149">
        <v>355.77883082580598</v>
      </c>
      <c r="CI13" s="149">
        <v>528.86915358398596</v>
      </c>
      <c r="CJ13" s="149">
        <v>435.70192822490998</v>
      </c>
      <c r="CK13" s="149">
        <v>626.45956934399999</v>
      </c>
      <c r="CL13" s="149">
        <v>911.77270469999996</v>
      </c>
      <c r="CM13" s="149">
        <v>605.33746737890499</v>
      </c>
      <c r="CN13" s="149">
        <v>726.78123889013796</v>
      </c>
      <c r="CO13" s="149">
        <v>737.66589376464697</v>
      </c>
      <c r="CP13" s="149">
        <v>817.80635288086</v>
      </c>
      <c r="CQ13" s="149">
        <v>283.24102441406302</v>
      </c>
      <c r="CR13" s="149">
        <v>535.832056285156</v>
      </c>
      <c r="CS13" s="149">
        <v>271.47388594067399</v>
      </c>
      <c r="CT13" s="149">
        <v>4187.92</v>
      </c>
      <c r="CU13" s="149">
        <v>1766.7</v>
      </c>
      <c r="CV13" s="149">
        <v>517.63790087463303</v>
      </c>
      <c r="CW13" s="149">
        <v>541.43707566366402</v>
      </c>
      <c r="CX13" s="149">
        <v>591.45441311645504</v>
      </c>
      <c r="CY13" s="149">
        <v>335.282838326172</v>
      </c>
      <c r="CZ13" s="149">
        <v>313.23988898877002</v>
      </c>
      <c r="DA13" s="149">
        <v>769.38662637298705</v>
      </c>
      <c r="DB13" s="149">
        <v>2866.9593981830999</v>
      </c>
      <c r="DC13" s="149">
        <v>1343.84</v>
      </c>
      <c r="DD13" s="149">
        <v>2328.5700000000002</v>
      </c>
      <c r="DE13" s="149">
        <v>413.42043164031998</v>
      </c>
      <c r="DF13" s="149">
        <v>996.77629259033301</v>
      </c>
      <c r="DG13" s="149">
        <v>1031.56</v>
      </c>
      <c r="DH13" s="149"/>
      <c r="DI13" s="169"/>
      <c r="DJ13" s="169"/>
      <c r="DK13" s="169"/>
      <c r="DL13" s="169"/>
      <c r="DM13" s="169"/>
      <c r="DN13" s="169"/>
      <c r="DO13" s="169"/>
      <c r="DP13" s="169"/>
      <c r="DQ13" s="169"/>
      <c r="DR13" s="169"/>
      <c r="DS13" s="169"/>
      <c r="DT13" s="169"/>
      <c r="DU13" s="169"/>
      <c r="DV13" s="169"/>
      <c r="DW13" s="169"/>
    </row>
    <row r="14" spans="1:127" ht="15.6">
      <c r="A14" s="149">
        <v>2021</v>
      </c>
      <c r="B14" s="149">
        <v>6977.0105999999996</v>
      </c>
      <c r="C14" s="149">
        <v>4606.78</v>
      </c>
      <c r="D14" s="149">
        <v>2418.4989999999998</v>
      </c>
      <c r="E14" s="149">
        <v>4041.55</v>
      </c>
      <c r="F14" s="149">
        <v>2511.4499999999998</v>
      </c>
      <c r="G14" s="149">
        <f>G13*1.095</f>
        <v>3023.0869677242395</v>
      </c>
      <c r="H14" s="149">
        <f>H13*0.94</f>
        <v>2739.9761037796538</v>
      </c>
      <c r="I14" s="149">
        <v>710.55</v>
      </c>
      <c r="J14" s="149">
        <f>J13*0.92</f>
        <v>431.15867160000005</v>
      </c>
      <c r="K14" s="149">
        <v>2597.3726977384649</v>
      </c>
      <c r="L14" s="149">
        <v>1958.8281999999999</v>
      </c>
      <c r="M14" s="149">
        <v>593.69000000000005</v>
      </c>
      <c r="N14" s="149">
        <f>N13*0.87</f>
        <v>2023.9063686562499</v>
      </c>
      <c r="O14" s="180">
        <v>362877</v>
      </c>
      <c r="P14" s="149">
        <v>7345.6</v>
      </c>
      <c r="Q14" s="149">
        <v>4610.3999999999996</v>
      </c>
      <c r="R14" s="149">
        <v>4306.7700000000004</v>
      </c>
      <c r="S14" s="149">
        <v>1837.45</v>
      </c>
      <c r="T14" s="149">
        <v>1451.43</v>
      </c>
      <c r="U14" s="149">
        <v>1783.31</v>
      </c>
      <c r="V14" s="149">
        <v>2058.21</v>
      </c>
      <c r="W14" s="149">
        <v>1004.27</v>
      </c>
      <c r="X14" s="149">
        <v>780.84</v>
      </c>
      <c r="Y14" s="149">
        <v>1663.61</v>
      </c>
      <c r="Z14" s="149">
        <v>1002.34</v>
      </c>
      <c r="AA14" s="149">
        <v>6610.7290000000003</v>
      </c>
      <c r="AB14" s="149">
        <v>816.25469999999996</v>
      </c>
      <c r="AC14" s="149">
        <v>1019.9</v>
      </c>
      <c r="AD14" s="149">
        <v>783.54190000000006</v>
      </c>
      <c r="AE14" s="149">
        <v>828.64949999999999</v>
      </c>
      <c r="AF14" s="149">
        <v>1316.701</v>
      </c>
      <c r="AG14" s="149">
        <v>720.44039999999995</v>
      </c>
      <c r="AH14" s="149">
        <v>1371.1030000000001</v>
      </c>
      <c r="AI14" s="149">
        <v>1010.646</v>
      </c>
      <c r="AJ14" s="149">
        <v>1683.59</v>
      </c>
      <c r="AK14" s="149">
        <v>2280.5439999999999</v>
      </c>
      <c r="AL14" s="149">
        <v>1069.6849999999999</v>
      </c>
      <c r="AM14" s="149">
        <v>635.50919999999996</v>
      </c>
      <c r="AN14" s="149">
        <v>497.45940000000002</v>
      </c>
      <c r="AO14" s="149">
        <v>1268.8119999999999</v>
      </c>
      <c r="AP14" s="149">
        <v>520.93550000000005</v>
      </c>
      <c r="AQ14" s="149">
        <v>3587.8480300000001</v>
      </c>
      <c r="AR14" s="149">
        <v>589.96659999999997</v>
      </c>
      <c r="AS14" s="149">
        <v>887.12180000000001</v>
      </c>
      <c r="AT14" s="149">
        <v>1844.1020000000001</v>
      </c>
      <c r="AU14" s="149">
        <v>673.39028504229998</v>
      </c>
      <c r="AV14" s="149">
        <v>396.1380399066</v>
      </c>
      <c r="AW14" s="149">
        <v>1855.8969999999999</v>
      </c>
      <c r="AX14" s="149">
        <v>1278.2809999999999</v>
      </c>
      <c r="AY14" s="149">
        <v>1341.441</v>
      </c>
      <c r="AZ14" s="149">
        <v>919.01459299999999</v>
      </c>
      <c r="BA14" s="149">
        <v>1347.2380000000001</v>
      </c>
      <c r="BB14" s="149">
        <v>5915.04</v>
      </c>
      <c r="BC14" s="149">
        <v>905.12566400000003</v>
      </c>
      <c r="BD14" s="149">
        <v>920.14499999999998</v>
      </c>
      <c r="BE14" s="149">
        <v>2524.62</v>
      </c>
      <c r="BF14" s="149">
        <v>2065.70739</v>
      </c>
      <c r="BG14" s="149">
        <v>554.98513300000002</v>
      </c>
      <c r="BH14" s="149">
        <v>873.02556400000003</v>
      </c>
      <c r="BI14" s="149">
        <v>1063.8473300000001</v>
      </c>
      <c r="BJ14" s="149">
        <v>1193.6626699999999</v>
      </c>
      <c r="BK14" s="149">
        <v>1754.6434999999999</v>
      </c>
      <c r="BL14" s="149">
        <v>996.85681799999998</v>
      </c>
      <c r="BM14" s="149">
        <v>639.27828599999998</v>
      </c>
      <c r="BN14" s="149">
        <v>6053.23</v>
      </c>
      <c r="BO14" s="149">
        <v>1482</v>
      </c>
      <c r="BP14" s="149">
        <v>1308.3019999999999</v>
      </c>
      <c r="BQ14" s="149">
        <v>1486.296</v>
      </c>
      <c r="BR14" s="149">
        <v>1296.2</v>
      </c>
      <c r="BS14" s="149">
        <v>1774.28</v>
      </c>
      <c r="BT14" s="149">
        <v>1468.6</v>
      </c>
      <c r="BU14" s="149">
        <v>224.06</v>
      </c>
      <c r="BV14" s="149">
        <v>846.19200000000001</v>
      </c>
      <c r="BW14" s="149">
        <v>1141.17</v>
      </c>
      <c r="BX14" s="149">
        <v>1229.03</v>
      </c>
      <c r="BY14" s="149">
        <v>1026.0730000000001</v>
      </c>
      <c r="BZ14" s="194">
        <v>883</v>
      </c>
      <c r="CA14" s="149">
        <v>11383.73</v>
      </c>
      <c r="CB14" s="195">
        <v>7062.139270316</v>
      </c>
      <c r="CC14" s="149">
        <v>701.82939999999996</v>
      </c>
      <c r="CD14" s="149">
        <v>301.65891859999999</v>
      </c>
      <c r="CE14" s="149">
        <v>876.4204512</v>
      </c>
      <c r="CF14" s="149">
        <v>596.46731939630695</v>
      </c>
      <c r="CG14" s="149">
        <v>941.85979761971601</v>
      </c>
      <c r="CH14" s="149">
        <v>404.87630947976697</v>
      </c>
      <c r="CI14" s="149">
        <v>573.823031638624</v>
      </c>
      <c r="CJ14" s="149">
        <v>477.52931333450101</v>
      </c>
      <c r="CK14" s="149">
        <v>676.57633484400003</v>
      </c>
      <c r="CL14" s="149">
        <v>984.71452107599998</v>
      </c>
      <c r="CM14" s="149">
        <v>946.38710000000003</v>
      </c>
      <c r="CN14" s="149">
        <v>802.36648774560001</v>
      </c>
      <c r="CO14" s="149">
        <v>778.237517959</v>
      </c>
      <c r="CP14" s="149">
        <v>1100.8951999999999</v>
      </c>
      <c r="CQ14" s="149">
        <v>302.7846550836</v>
      </c>
      <c r="CR14" s="149">
        <v>452.24225551720002</v>
      </c>
      <c r="CS14" s="149">
        <v>289.662636298699</v>
      </c>
      <c r="CT14" s="149">
        <v>4581.58</v>
      </c>
      <c r="CU14" s="149">
        <v>1844.43</v>
      </c>
      <c r="CV14" s="149">
        <f>CV13*1.065</f>
        <v>551.28436443148416</v>
      </c>
      <c r="CW14" s="149">
        <f>CW13*1.119</f>
        <v>605.86808766764</v>
      </c>
      <c r="CX14" s="149">
        <f>CX13*1.123</f>
        <v>664.20330592977905</v>
      </c>
      <c r="CY14" s="149">
        <f>CY13*1.121</f>
        <v>375.8520617636388</v>
      </c>
      <c r="CZ14" s="149">
        <f>CZ13*1.036</f>
        <v>324.51652499236576</v>
      </c>
      <c r="DA14" s="149">
        <f>DA13*0.977</f>
        <v>751.69073396640829</v>
      </c>
      <c r="DB14" s="149">
        <v>2557.3277831793298</v>
      </c>
      <c r="DC14" s="149">
        <v>1228.27</v>
      </c>
      <c r="DD14" s="149">
        <v>2056.13</v>
      </c>
      <c r="DE14" s="149">
        <v>531.44862979455502</v>
      </c>
      <c r="DF14" s="149">
        <v>842.28</v>
      </c>
      <c r="DG14" s="149">
        <v>819.06</v>
      </c>
      <c r="DH14" s="149"/>
      <c r="DI14" s="169"/>
      <c r="DJ14" s="169"/>
      <c r="DK14" s="169"/>
      <c r="DL14" s="169"/>
      <c r="DM14" s="169"/>
      <c r="DN14" s="169"/>
      <c r="DO14" s="169"/>
      <c r="DP14" s="169"/>
      <c r="DQ14" s="169"/>
      <c r="DR14" s="169"/>
      <c r="DS14" s="169"/>
      <c r="DT14" s="169"/>
      <c r="DU14" s="169"/>
      <c r="DV14" s="169"/>
      <c r="DW14" s="169"/>
    </row>
    <row r="15" spans="1:127">
      <c r="A15" s="149"/>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96"/>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97"/>
      <c r="CQ15" s="197"/>
      <c r="CR15" s="197"/>
      <c r="CS15" s="197"/>
      <c r="CT15" s="170"/>
      <c r="CU15" s="170"/>
      <c r="CV15" s="170"/>
      <c r="CW15" s="149"/>
      <c r="CX15" s="149"/>
      <c r="CY15" s="149"/>
      <c r="CZ15" s="149"/>
      <c r="DA15" s="149"/>
      <c r="DB15" s="149"/>
      <c r="DC15" s="149"/>
      <c r="DD15" s="149"/>
      <c r="DE15" s="149"/>
      <c r="DF15" s="149"/>
      <c r="DG15" s="149"/>
      <c r="DH15" s="149"/>
      <c r="DI15" s="149"/>
    </row>
    <row r="16" spans="1:127">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97"/>
      <c r="CQ16" s="197"/>
      <c r="CR16" s="197"/>
      <c r="CS16" s="197"/>
      <c r="CT16" s="170"/>
      <c r="CU16" s="170"/>
      <c r="CV16" s="170"/>
      <c r="CW16" s="149"/>
      <c r="CX16" s="149"/>
      <c r="CY16" s="149"/>
      <c r="CZ16" s="149"/>
      <c r="DA16" s="149"/>
      <c r="DB16" s="149"/>
      <c r="DC16" s="149"/>
      <c r="DD16" s="149"/>
      <c r="DE16" s="149"/>
      <c r="DF16" s="149"/>
      <c r="DG16" s="149"/>
      <c r="DH16" s="149"/>
      <c r="DI16" s="149"/>
    </row>
    <row r="17" spans="1:113">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97"/>
      <c r="CQ17" s="197"/>
      <c r="CR17" s="170"/>
      <c r="CS17" s="197"/>
      <c r="CT17" s="170"/>
      <c r="CU17" s="170"/>
      <c r="CV17" s="170"/>
      <c r="CW17" s="149"/>
      <c r="CX17" s="149"/>
      <c r="CY17" s="149"/>
      <c r="CZ17" s="149"/>
      <c r="DA17" s="149"/>
      <c r="DB17" s="149"/>
      <c r="DC17" s="149"/>
      <c r="DD17" s="149"/>
      <c r="DE17" s="149"/>
      <c r="DF17" s="149"/>
      <c r="DG17" s="149"/>
      <c r="DH17" s="149"/>
      <c r="DI17" s="149"/>
    </row>
    <row r="18" spans="1:113">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70"/>
      <c r="CQ18" s="197"/>
      <c r="CR18" s="170"/>
      <c r="CS18" s="197"/>
      <c r="CT18" s="170"/>
      <c r="CU18" s="170"/>
      <c r="CV18" s="170"/>
      <c r="CW18" s="149"/>
      <c r="CX18" s="149"/>
      <c r="CY18" s="149"/>
      <c r="CZ18" s="149"/>
      <c r="DA18" s="149"/>
      <c r="DB18" s="149"/>
      <c r="DC18" s="149"/>
      <c r="DD18" s="149"/>
      <c r="DE18" s="149"/>
      <c r="DF18" s="149"/>
      <c r="DG18" s="149"/>
      <c r="DH18" s="149"/>
      <c r="DI18" s="149"/>
    </row>
    <row r="19" spans="1:113">
      <c r="A19" s="180"/>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70"/>
      <c r="CQ19" s="170"/>
      <c r="CR19" s="170"/>
      <c r="CS19" s="170"/>
      <c r="CT19" s="170"/>
      <c r="CU19" s="170"/>
      <c r="CV19" s="170"/>
      <c r="CW19" s="149"/>
      <c r="CX19" s="149"/>
      <c r="CY19" s="149"/>
      <c r="CZ19" s="149"/>
      <c r="DA19" s="149"/>
      <c r="DB19" s="149"/>
      <c r="DC19" s="149"/>
      <c r="DD19" s="149"/>
      <c r="DE19" s="149"/>
      <c r="DF19" s="149"/>
      <c r="DG19" s="149"/>
      <c r="DH19" s="149"/>
      <c r="DI19" s="149"/>
    </row>
    <row r="20" spans="1:113">
      <c r="A20" s="180"/>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70"/>
      <c r="CQ20" s="170"/>
      <c r="CR20" s="170"/>
      <c r="CS20" s="170"/>
      <c r="CT20" s="170"/>
      <c r="CU20" s="170"/>
      <c r="CV20" s="170"/>
      <c r="CW20" s="149"/>
      <c r="CX20" s="149"/>
      <c r="CY20" s="149"/>
      <c r="CZ20" s="149"/>
      <c r="DA20" s="149"/>
      <c r="DB20" s="149"/>
      <c r="DC20" s="149"/>
      <c r="DD20" s="149"/>
      <c r="DE20" s="149"/>
      <c r="DF20" s="149"/>
      <c r="DG20" s="149"/>
      <c r="DH20" s="149"/>
      <c r="DI20" s="149"/>
    </row>
    <row r="21" spans="1:113">
      <c r="A21" s="180"/>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row>
    <row r="22" spans="1:113">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row>
    <row r="23" spans="1:113">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row>
    <row r="24" spans="1:113">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row>
    <row r="25" spans="1:113">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49"/>
      <c r="CZ25" s="149"/>
      <c r="DA25" s="149"/>
      <c r="DB25" s="149"/>
      <c r="DC25" s="149"/>
      <c r="DD25" s="149"/>
      <c r="DE25" s="149"/>
      <c r="DF25" s="149"/>
      <c r="DG25" s="149"/>
      <c r="DH25" s="149"/>
      <c r="DI25" s="149"/>
    </row>
    <row r="26" spans="1:113">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49"/>
      <c r="CZ26" s="149"/>
      <c r="DA26" s="149"/>
      <c r="DB26" s="149"/>
      <c r="DC26" s="149"/>
      <c r="DD26" s="149"/>
      <c r="DE26" s="149"/>
      <c r="DF26" s="149"/>
      <c r="DG26" s="149"/>
      <c r="DH26" s="149"/>
      <c r="DI26" s="149"/>
    </row>
    <row r="27" spans="1:113">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row>
    <row r="28" spans="1:113">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49"/>
      <c r="CD28" s="149"/>
      <c r="CE28" s="149"/>
      <c r="CF28" s="149"/>
      <c r="CG28" s="149"/>
      <c r="CH28" s="149"/>
      <c r="CI28" s="149"/>
      <c r="CJ28" s="149"/>
      <c r="CK28" s="149"/>
      <c r="CL28" s="149"/>
      <c r="CM28" s="149"/>
      <c r="CN28" s="149"/>
      <c r="CO28" s="149"/>
      <c r="CP28" s="149"/>
      <c r="CQ28" s="149"/>
      <c r="CR28" s="149"/>
      <c r="CS28" s="149"/>
      <c r="CT28" s="149"/>
      <c r="CU28" s="149"/>
      <c r="CV28" s="149"/>
      <c r="CW28" s="149"/>
      <c r="CX28" s="149"/>
      <c r="CY28" s="149"/>
      <c r="CZ28" s="149"/>
      <c r="DA28" s="149"/>
      <c r="DB28" s="149"/>
      <c r="DC28" s="149"/>
      <c r="DD28" s="149"/>
      <c r="DE28" s="149"/>
      <c r="DF28" s="149"/>
      <c r="DG28" s="149"/>
      <c r="DH28" s="149"/>
      <c r="DI28" s="149"/>
    </row>
    <row r="29" spans="1:113">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row>
    <row r="30" spans="1:113">
      <c r="A30" s="149"/>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row>
    <row r="31" spans="1:113">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49"/>
      <c r="CZ31" s="149"/>
      <c r="DA31" s="149"/>
      <c r="DB31" s="149"/>
      <c r="DC31" s="149"/>
      <c r="DD31" s="149"/>
      <c r="DE31" s="149"/>
      <c r="DF31" s="149"/>
      <c r="DG31" s="149"/>
      <c r="DH31" s="149"/>
      <c r="DI31" s="149"/>
    </row>
    <row r="32" spans="1:113">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49"/>
      <c r="CZ32" s="149"/>
      <c r="DA32" s="149"/>
      <c r="DB32" s="149"/>
      <c r="DC32" s="149"/>
      <c r="DD32" s="149"/>
      <c r="DE32" s="149"/>
      <c r="DF32" s="149"/>
      <c r="DG32" s="149"/>
      <c r="DH32" s="149"/>
      <c r="DI32" s="149"/>
    </row>
    <row r="33" spans="1:113">
      <c r="A33" s="149"/>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49"/>
      <c r="CZ33" s="149"/>
      <c r="DA33" s="149"/>
      <c r="DB33" s="149"/>
      <c r="DC33" s="149"/>
      <c r="DD33" s="149"/>
      <c r="DE33" s="149"/>
      <c r="DF33" s="149"/>
      <c r="DG33" s="149"/>
      <c r="DH33" s="149"/>
      <c r="DI33" s="149"/>
    </row>
    <row r="34" spans="1:113">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row>
    <row r="35" spans="1:113">
      <c r="A35" s="149"/>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49"/>
      <c r="CZ35" s="149"/>
      <c r="DA35" s="149"/>
      <c r="DB35" s="149"/>
      <c r="DC35" s="149"/>
      <c r="DD35" s="149"/>
      <c r="DE35" s="149"/>
      <c r="DF35" s="149"/>
      <c r="DG35" s="149"/>
      <c r="DH35" s="149"/>
      <c r="DI35" s="149"/>
    </row>
    <row r="36" spans="1:113">
      <c r="A36" s="149"/>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row>
    <row r="37" spans="1:113">
      <c r="A37" s="149"/>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row>
    <row r="38" spans="1:113">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row>
    <row r="39" spans="1:113">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row>
    <row r="40" spans="1:113">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row>
    <row r="41" spans="1:113">
      <c r="A41" s="149"/>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row>
    <row r="42" spans="1:113">
      <c r="A42" s="149"/>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row>
    <row r="43" spans="1:113">
      <c r="A43" s="149"/>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row>
    <row r="44" spans="1:113">
      <c r="A44" s="149"/>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row>
    <row r="45" spans="1:113">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row>
    <row r="46" spans="1:113">
      <c r="A46" s="149"/>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row>
    <row r="47" spans="1:113">
      <c r="A47" s="149"/>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row>
    <row r="48" spans="1:113">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c r="CK48" s="149"/>
      <c r="CL48" s="149"/>
      <c r="CM48" s="149"/>
      <c r="CN48" s="149"/>
      <c r="CO48" s="149"/>
      <c r="CP48" s="149"/>
      <c r="CQ48" s="149"/>
      <c r="CR48" s="149"/>
      <c r="CS48" s="149"/>
      <c r="CT48" s="149"/>
      <c r="CU48" s="149"/>
      <c r="CV48" s="149"/>
      <c r="CW48" s="149"/>
      <c r="CX48" s="149"/>
      <c r="CY48" s="149"/>
      <c r="CZ48" s="149"/>
      <c r="DA48" s="149"/>
      <c r="DB48" s="149"/>
      <c r="DC48" s="149"/>
      <c r="DD48" s="149"/>
      <c r="DE48" s="149"/>
      <c r="DF48" s="149"/>
      <c r="DG48" s="149"/>
      <c r="DH48" s="149"/>
      <c r="DI48" s="149"/>
    </row>
    <row r="49" spans="1:113">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c r="CN49" s="149"/>
      <c r="CO49" s="149"/>
      <c r="CP49" s="149"/>
      <c r="CQ49" s="149"/>
      <c r="CR49" s="149"/>
      <c r="CS49" s="149"/>
      <c r="CT49" s="149"/>
      <c r="CU49" s="149"/>
      <c r="CV49" s="149"/>
      <c r="CW49" s="149"/>
      <c r="CX49" s="149"/>
      <c r="CY49" s="149"/>
      <c r="CZ49" s="149"/>
      <c r="DA49" s="149"/>
      <c r="DB49" s="149"/>
      <c r="DC49" s="149"/>
      <c r="DD49" s="149"/>
      <c r="DE49" s="149"/>
      <c r="DF49" s="149"/>
      <c r="DG49" s="149"/>
      <c r="DH49" s="149"/>
      <c r="DI49" s="149"/>
    </row>
    <row r="50" spans="1:113">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row>
    <row r="51" spans="1:113">
      <c r="A51" s="149"/>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c r="CN51" s="149"/>
      <c r="CO51" s="149"/>
      <c r="CP51" s="149"/>
      <c r="CQ51" s="149"/>
      <c r="CR51" s="149"/>
      <c r="CS51" s="149"/>
      <c r="CT51" s="149"/>
      <c r="CU51" s="149"/>
      <c r="CV51" s="149"/>
      <c r="CW51" s="149"/>
      <c r="CX51" s="149"/>
      <c r="CY51" s="149"/>
      <c r="CZ51" s="149"/>
      <c r="DA51" s="149"/>
      <c r="DB51" s="149"/>
      <c r="DC51" s="149"/>
      <c r="DD51" s="149"/>
      <c r="DE51" s="149"/>
      <c r="DF51" s="149"/>
      <c r="DG51" s="149"/>
      <c r="DH51" s="149"/>
      <c r="DI51" s="149"/>
    </row>
    <row r="52" spans="1:113">
      <c r="A52" s="149"/>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c r="CN52" s="149"/>
      <c r="CO52" s="149"/>
      <c r="CP52" s="149"/>
      <c r="CQ52" s="149"/>
      <c r="CR52" s="149"/>
      <c r="CS52" s="149"/>
      <c r="CT52" s="149"/>
      <c r="CU52" s="149"/>
      <c r="CV52" s="149"/>
      <c r="CW52" s="149"/>
      <c r="CX52" s="149"/>
      <c r="CY52" s="149"/>
      <c r="CZ52" s="149"/>
      <c r="DA52" s="149"/>
      <c r="DB52" s="149"/>
      <c r="DC52" s="149"/>
      <c r="DD52" s="149"/>
      <c r="DE52" s="149"/>
      <c r="DF52" s="149"/>
      <c r="DG52" s="149"/>
      <c r="DH52" s="149"/>
      <c r="DI52" s="149"/>
    </row>
    <row r="53" spans="1:113">
      <c r="A53" s="149"/>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c r="CN53" s="149"/>
      <c r="CO53" s="149"/>
      <c r="CP53" s="149"/>
      <c r="CQ53" s="149"/>
      <c r="CR53" s="149"/>
      <c r="CS53" s="149"/>
      <c r="CT53" s="149"/>
      <c r="CU53" s="149"/>
      <c r="CV53" s="149"/>
      <c r="CW53" s="149"/>
      <c r="CX53" s="149"/>
      <c r="CY53" s="149"/>
      <c r="CZ53" s="149"/>
      <c r="DA53" s="149"/>
      <c r="DB53" s="149"/>
      <c r="DC53" s="149"/>
      <c r="DD53" s="149"/>
      <c r="DE53" s="149"/>
      <c r="DF53" s="149"/>
      <c r="DG53" s="149"/>
      <c r="DH53" s="149"/>
      <c r="DI53" s="149"/>
    </row>
    <row r="54" spans="1:113">
      <c r="A54" s="149"/>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c r="CN54" s="149"/>
      <c r="CO54" s="149"/>
      <c r="CP54" s="149"/>
      <c r="CQ54" s="149"/>
      <c r="CR54" s="149"/>
      <c r="CS54" s="149"/>
      <c r="CT54" s="149"/>
      <c r="CU54" s="149"/>
      <c r="CV54" s="149"/>
      <c r="CW54" s="149"/>
      <c r="CX54" s="149"/>
      <c r="CY54" s="149"/>
      <c r="CZ54" s="149"/>
      <c r="DA54" s="149"/>
      <c r="DB54" s="149"/>
      <c r="DC54" s="149"/>
      <c r="DD54" s="149"/>
      <c r="DE54" s="149"/>
      <c r="DF54" s="149"/>
      <c r="DG54" s="149"/>
      <c r="DH54" s="149"/>
      <c r="DI54" s="149"/>
    </row>
    <row r="55" spans="1:113">
      <c r="A55" s="149"/>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row>
    <row r="56" spans="1:113">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c r="CN56" s="149"/>
      <c r="CO56" s="149"/>
      <c r="CP56" s="149"/>
      <c r="CQ56" s="149"/>
      <c r="CR56" s="149"/>
      <c r="CS56" s="149"/>
      <c r="CT56" s="149"/>
      <c r="CU56" s="149"/>
      <c r="CV56" s="149"/>
      <c r="CW56" s="149"/>
      <c r="CX56" s="149"/>
      <c r="CY56" s="149"/>
      <c r="CZ56" s="149"/>
      <c r="DA56" s="149"/>
      <c r="DB56" s="149"/>
      <c r="DC56" s="149"/>
      <c r="DD56" s="149"/>
      <c r="DE56" s="149"/>
      <c r="DF56" s="149"/>
      <c r="DG56" s="149"/>
      <c r="DH56" s="149"/>
      <c r="DI56" s="149"/>
    </row>
    <row r="57" spans="1:113">
      <c r="A57" s="14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c r="CN57" s="149"/>
      <c r="CO57" s="149"/>
      <c r="CP57" s="149"/>
      <c r="CQ57" s="149"/>
      <c r="CR57" s="149"/>
      <c r="CS57" s="149"/>
      <c r="CT57" s="149"/>
      <c r="CU57" s="149"/>
      <c r="CV57" s="149"/>
      <c r="CW57" s="149"/>
      <c r="CX57" s="149"/>
      <c r="CY57" s="149"/>
      <c r="CZ57" s="149"/>
      <c r="DA57" s="149"/>
      <c r="DB57" s="149"/>
      <c r="DC57" s="149"/>
      <c r="DD57" s="149"/>
      <c r="DE57" s="149"/>
      <c r="DF57" s="149"/>
      <c r="DG57" s="149"/>
      <c r="DH57" s="149"/>
      <c r="DI57" s="149"/>
    </row>
    <row r="58" spans="1:113">
      <c r="A58" s="1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c r="CN58" s="149"/>
      <c r="CO58" s="149"/>
      <c r="CP58" s="149"/>
      <c r="CQ58" s="149"/>
      <c r="CR58" s="149"/>
      <c r="CS58" s="149"/>
      <c r="CT58" s="149"/>
      <c r="CU58" s="149"/>
      <c r="CV58" s="149"/>
      <c r="CW58" s="149"/>
      <c r="CX58" s="149"/>
      <c r="CY58" s="149"/>
      <c r="CZ58" s="149"/>
      <c r="DA58" s="149"/>
      <c r="DB58" s="149"/>
      <c r="DC58" s="149"/>
      <c r="DD58" s="149"/>
      <c r="DE58" s="149"/>
      <c r="DF58" s="149"/>
      <c r="DG58" s="149"/>
      <c r="DH58" s="149"/>
      <c r="DI58" s="149"/>
    </row>
    <row r="59" spans="1:113">
      <c r="A59" s="149"/>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c r="CN59" s="149"/>
      <c r="CO59" s="149"/>
      <c r="CP59" s="149"/>
      <c r="CQ59" s="149"/>
      <c r="CR59" s="149"/>
      <c r="CS59" s="149"/>
      <c r="CT59" s="149"/>
      <c r="CU59" s="149"/>
      <c r="CV59" s="149"/>
      <c r="CW59" s="149"/>
      <c r="CX59" s="149"/>
      <c r="CY59" s="149"/>
      <c r="CZ59" s="149"/>
      <c r="DA59" s="149"/>
      <c r="DB59" s="149"/>
      <c r="DC59" s="149"/>
      <c r="DD59" s="149"/>
      <c r="DE59" s="149"/>
      <c r="DF59" s="149"/>
      <c r="DG59" s="149"/>
      <c r="DH59" s="149"/>
      <c r="DI59" s="149"/>
    </row>
    <row r="60" spans="1:113">
      <c r="A60" s="149"/>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c r="CN60" s="149"/>
      <c r="CO60" s="149"/>
      <c r="CP60" s="149"/>
      <c r="CQ60" s="149"/>
      <c r="CR60" s="149"/>
      <c r="CS60" s="149"/>
      <c r="CT60" s="149"/>
      <c r="CU60" s="149"/>
      <c r="CV60" s="149"/>
      <c r="CW60" s="149"/>
      <c r="CX60" s="149"/>
      <c r="CY60" s="149"/>
      <c r="CZ60" s="149"/>
      <c r="DA60" s="149"/>
      <c r="DB60" s="149"/>
      <c r="DC60" s="149"/>
      <c r="DD60" s="149"/>
      <c r="DE60" s="149"/>
      <c r="DF60" s="149"/>
      <c r="DG60" s="149"/>
      <c r="DH60" s="149"/>
      <c r="DI60" s="149"/>
    </row>
    <row r="61" spans="1:113">
      <c r="A61" s="149"/>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c r="CN61" s="149"/>
      <c r="CO61" s="149"/>
      <c r="CP61" s="149"/>
      <c r="CQ61" s="149"/>
      <c r="CR61" s="149"/>
      <c r="CS61" s="149"/>
      <c r="CT61" s="149"/>
      <c r="CU61" s="149"/>
      <c r="CV61" s="149"/>
      <c r="CW61" s="149"/>
      <c r="CX61" s="149"/>
      <c r="CY61" s="149"/>
      <c r="CZ61" s="149"/>
      <c r="DA61" s="149"/>
      <c r="DB61" s="149"/>
      <c r="DC61" s="149"/>
      <c r="DD61" s="149"/>
      <c r="DE61" s="149"/>
      <c r="DF61" s="149"/>
      <c r="DG61" s="149"/>
      <c r="DH61" s="149"/>
      <c r="DI61" s="149"/>
    </row>
    <row r="62" spans="1:113">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c r="CN62" s="149"/>
      <c r="CO62" s="149"/>
      <c r="CP62" s="149"/>
      <c r="CQ62" s="149"/>
      <c r="CR62" s="149"/>
      <c r="CS62" s="149"/>
      <c r="CT62" s="149"/>
      <c r="CU62" s="149"/>
      <c r="CV62" s="149"/>
      <c r="CW62" s="149"/>
      <c r="CX62" s="149"/>
      <c r="CY62" s="149"/>
      <c r="CZ62" s="149"/>
      <c r="DA62" s="149"/>
      <c r="DB62" s="149"/>
      <c r="DC62" s="149"/>
      <c r="DD62" s="149"/>
      <c r="DE62" s="149"/>
      <c r="DF62" s="149"/>
      <c r="DG62" s="149"/>
      <c r="DH62" s="149"/>
      <c r="DI62" s="149"/>
    </row>
    <row r="63" spans="1:113">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c r="CN63" s="149"/>
      <c r="CO63" s="149"/>
      <c r="CP63" s="149"/>
      <c r="CQ63" s="149"/>
      <c r="CR63" s="149"/>
      <c r="CS63" s="149"/>
      <c r="CT63" s="149"/>
      <c r="CU63" s="149"/>
      <c r="CV63" s="149"/>
      <c r="CW63" s="149"/>
      <c r="CX63" s="149"/>
      <c r="CY63" s="149"/>
      <c r="CZ63" s="149"/>
      <c r="DA63" s="149"/>
      <c r="DB63" s="149"/>
      <c r="DC63" s="149"/>
      <c r="DD63" s="149"/>
      <c r="DE63" s="149"/>
      <c r="DF63" s="149"/>
      <c r="DG63" s="149"/>
      <c r="DH63" s="149"/>
      <c r="DI63" s="149"/>
    </row>
    <row r="64" spans="1:113">
      <c r="A64" s="149"/>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c r="CN64" s="149"/>
      <c r="CO64" s="149"/>
      <c r="CP64" s="149"/>
      <c r="CQ64" s="149"/>
      <c r="CR64" s="149"/>
      <c r="CS64" s="149"/>
      <c r="CT64" s="149"/>
      <c r="CU64" s="149"/>
      <c r="CV64" s="149"/>
      <c r="CW64" s="149"/>
      <c r="CX64" s="149"/>
      <c r="CY64" s="149"/>
      <c r="CZ64" s="149"/>
      <c r="DA64" s="149"/>
      <c r="DB64" s="149"/>
      <c r="DC64" s="149"/>
      <c r="DD64" s="149"/>
      <c r="DE64" s="149"/>
      <c r="DF64" s="149"/>
      <c r="DG64" s="149"/>
      <c r="DH64" s="149"/>
      <c r="DI64" s="149"/>
    </row>
    <row r="65" spans="1:113">
      <c r="A65" s="1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c r="CN65" s="149"/>
      <c r="CO65" s="149"/>
      <c r="CP65" s="149"/>
      <c r="CQ65" s="149"/>
      <c r="CR65" s="149"/>
      <c r="CS65" s="149"/>
      <c r="CT65" s="149"/>
      <c r="CU65" s="149"/>
      <c r="CV65" s="149"/>
      <c r="CW65" s="149"/>
      <c r="CX65" s="149"/>
      <c r="CY65" s="149"/>
      <c r="CZ65" s="149"/>
      <c r="DA65" s="149"/>
      <c r="DB65" s="149"/>
      <c r="DC65" s="149"/>
      <c r="DD65" s="149"/>
      <c r="DE65" s="149"/>
      <c r="DF65" s="149"/>
      <c r="DG65" s="149"/>
      <c r="DH65" s="149"/>
      <c r="DI65" s="149"/>
    </row>
    <row r="66" spans="1:113">
      <c r="A66" s="1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c r="CN66" s="149"/>
      <c r="CO66" s="149"/>
      <c r="CP66" s="149"/>
      <c r="CQ66" s="149"/>
      <c r="CR66" s="149"/>
      <c r="CS66" s="149"/>
      <c r="CT66" s="149"/>
      <c r="CU66" s="149"/>
      <c r="CV66" s="149"/>
      <c r="CW66" s="149"/>
      <c r="CX66" s="149"/>
      <c r="CY66" s="149"/>
      <c r="CZ66" s="149"/>
      <c r="DA66" s="149"/>
      <c r="DB66" s="149"/>
      <c r="DC66" s="149"/>
      <c r="DD66" s="149"/>
      <c r="DE66" s="149"/>
      <c r="DF66" s="149"/>
      <c r="DG66" s="149"/>
      <c r="DH66" s="149"/>
      <c r="DI66" s="149"/>
    </row>
    <row r="67" spans="1:113">
      <c r="A67" s="1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c r="CN67" s="149"/>
      <c r="CO67" s="149"/>
      <c r="CP67" s="149"/>
      <c r="CQ67" s="149"/>
      <c r="CR67" s="149"/>
      <c r="CS67" s="149"/>
      <c r="CT67" s="149"/>
      <c r="CU67" s="149"/>
      <c r="CV67" s="149"/>
      <c r="CW67" s="149"/>
      <c r="CX67" s="149"/>
      <c r="CY67" s="149"/>
      <c r="CZ67" s="149"/>
      <c r="DA67" s="149"/>
      <c r="DB67" s="149"/>
      <c r="DC67" s="149"/>
      <c r="DD67" s="149"/>
      <c r="DE67" s="149"/>
      <c r="DF67" s="149"/>
      <c r="DG67" s="149"/>
      <c r="DH67" s="149"/>
      <c r="DI67" s="149"/>
    </row>
    <row r="68" spans="1:113">
      <c r="A68" s="1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c r="CN68" s="149"/>
      <c r="CO68" s="149"/>
      <c r="CP68" s="149"/>
      <c r="CQ68" s="149"/>
      <c r="CR68" s="149"/>
      <c r="CS68" s="149"/>
      <c r="CT68" s="149"/>
      <c r="CU68" s="149"/>
      <c r="CV68" s="149"/>
      <c r="CW68" s="149"/>
      <c r="CX68" s="149"/>
      <c r="CY68" s="149"/>
      <c r="CZ68" s="149"/>
      <c r="DA68" s="149"/>
      <c r="DB68" s="149"/>
      <c r="DC68" s="149"/>
      <c r="DD68" s="149"/>
      <c r="DE68" s="149"/>
      <c r="DF68" s="149"/>
      <c r="DG68" s="149"/>
      <c r="DH68" s="149"/>
      <c r="DI68" s="149"/>
    </row>
    <row r="69" spans="1:113">
      <c r="A69" s="1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c r="CN69" s="149"/>
      <c r="CO69" s="149"/>
      <c r="CP69" s="149"/>
      <c r="CQ69" s="149"/>
      <c r="CR69" s="149"/>
      <c r="CS69" s="149"/>
      <c r="CT69" s="149"/>
      <c r="CU69" s="149"/>
      <c r="CV69" s="149"/>
      <c r="CW69" s="149"/>
      <c r="CX69" s="149"/>
      <c r="CY69" s="149"/>
      <c r="CZ69" s="149"/>
      <c r="DA69" s="149"/>
      <c r="DB69" s="149"/>
      <c r="DC69" s="149"/>
      <c r="DD69" s="149"/>
      <c r="DE69" s="149"/>
      <c r="DF69" s="149"/>
      <c r="DG69" s="149"/>
      <c r="DH69" s="149"/>
      <c r="DI69" s="149"/>
    </row>
    <row r="70" spans="1:113">
      <c r="A70" s="1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row>
    <row r="71" spans="1:113">
      <c r="A71" s="1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c r="CN71" s="149"/>
      <c r="CO71" s="149"/>
      <c r="CP71" s="149"/>
      <c r="CQ71" s="149"/>
      <c r="CR71" s="149"/>
      <c r="CS71" s="149"/>
      <c r="CT71" s="149"/>
      <c r="CU71" s="149"/>
      <c r="CV71" s="149"/>
      <c r="CW71" s="149"/>
      <c r="CX71" s="149"/>
      <c r="CY71" s="149"/>
      <c r="CZ71" s="149"/>
      <c r="DA71" s="149"/>
      <c r="DB71" s="149"/>
      <c r="DC71" s="149"/>
      <c r="DD71" s="149"/>
      <c r="DE71" s="149"/>
      <c r="DF71" s="149"/>
      <c r="DG71" s="149"/>
      <c r="DH71" s="149"/>
      <c r="DI71" s="149"/>
    </row>
    <row r="72" spans="1:113">
      <c r="A72" s="1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c r="CN72" s="149"/>
      <c r="CO72" s="149"/>
      <c r="CP72" s="149"/>
      <c r="CQ72" s="149"/>
      <c r="CR72" s="149"/>
      <c r="CS72" s="149"/>
      <c r="CT72" s="149"/>
      <c r="CU72" s="149"/>
      <c r="CV72" s="149"/>
      <c r="CW72" s="149"/>
      <c r="CX72" s="149"/>
      <c r="CY72" s="149"/>
      <c r="CZ72" s="149"/>
      <c r="DA72" s="149"/>
      <c r="DB72" s="149"/>
      <c r="DC72" s="149"/>
      <c r="DD72" s="149"/>
      <c r="DE72" s="149"/>
      <c r="DF72" s="149"/>
      <c r="DG72" s="149"/>
      <c r="DH72" s="149"/>
      <c r="DI72" s="149"/>
    </row>
    <row r="73" spans="1:113">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c r="CN73" s="149"/>
      <c r="CO73" s="149"/>
      <c r="CP73" s="149"/>
      <c r="CQ73" s="149"/>
      <c r="CR73" s="149"/>
      <c r="CS73" s="149"/>
      <c r="CT73" s="149"/>
      <c r="CU73" s="149"/>
      <c r="CV73" s="149"/>
      <c r="CW73" s="149"/>
      <c r="CX73" s="149"/>
      <c r="CY73" s="149"/>
      <c r="CZ73" s="149"/>
      <c r="DA73" s="149"/>
      <c r="DB73" s="149"/>
      <c r="DC73" s="149"/>
      <c r="DD73" s="149"/>
      <c r="DE73" s="149"/>
      <c r="DF73" s="149"/>
      <c r="DG73" s="149"/>
      <c r="DH73" s="149"/>
      <c r="DI73" s="149"/>
    </row>
    <row r="74" spans="1:113">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c r="CN74" s="149"/>
      <c r="CO74" s="149"/>
      <c r="CP74" s="149"/>
      <c r="CQ74" s="149"/>
      <c r="CR74" s="149"/>
      <c r="CS74" s="149"/>
      <c r="CT74" s="149"/>
      <c r="CU74" s="149"/>
      <c r="CV74" s="149"/>
      <c r="CW74" s="149"/>
      <c r="CX74" s="149"/>
      <c r="CY74" s="149"/>
      <c r="CZ74" s="149"/>
      <c r="DA74" s="149"/>
      <c r="DB74" s="149"/>
      <c r="DC74" s="149"/>
      <c r="DD74" s="149"/>
      <c r="DE74" s="149"/>
      <c r="DF74" s="149"/>
      <c r="DG74" s="149"/>
      <c r="DH74" s="149"/>
      <c r="DI74" s="149"/>
    </row>
    <row r="75" spans="1:113">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c r="CN75" s="149"/>
      <c r="CO75" s="149"/>
      <c r="CP75" s="149"/>
      <c r="CQ75" s="149"/>
      <c r="CR75" s="149"/>
      <c r="CS75" s="149"/>
      <c r="CT75" s="149"/>
      <c r="CU75" s="149"/>
      <c r="CV75" s="149"/>
      <c r="CW75" s="149"/>
      <c r="CX75" s="149"/>
      <c r="CY75" s="149"/>
      <c r="CZ75" s="149"/>
      <c r="DA75" s="149"/>
      <c r="DB75" s="149"/>
      <c r="DC75" s="149"/>
      <c r="DD75" s="149"/>
      <c r="DE75" s="149"/>
      <c r="DF75" s="149"/>
      <c r="DG75" s="149"/>
      <c r="DH75" s="149"/>
      <c r="DI75" s="149"/>
    </row>
    <row r="76" spans="1:113">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row>
    <row r="77" spans="1:113">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c r="CN77" s="149"/>
      <c r="CO77" s="149"/>
      <c r="CP77" s="149"/>
      <c r="CQ77" s="149"/>
      <c r="CR77" s="149"/>
      <c r="CS77" s="149"/>
      <c r="CT77" s="149"/>
      <c r="CU77" s="149"/>
      <c r="CV77" s="149"/>
      <c r="CW77" s="149"/>
      <c r="CX77" s="149"/>
      <c r="CY77" s="149"/>
      <c r="CZ77" s="149"/>
      <c r="DA77" s="149"/>
      <c r="DB77" s="149"/>
      <c r="DC77" s="149"/>
      <c r="DD77" s="149"/>
      <c r="DE77" s="149"/>
      <c r="DF77" s="149"/>
      <c r="DG77" s="149"/>
      <c r="DH77" s="149"/>
      <c r="DI77" s="149"/>
    </row>
    <row r="78" spans="1:113">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row>
    <row r="79" spans="1:113">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c r="CN79" s="149"/>
      <c r="CO79" s="149"/>
      <c r="CP79" s="149"/>
      <c r="CQ79" s="149"/>
      <c r="CR79" s="149"/>
      <c r="CS79" s="149"/>
      <c r="CT79" s="149"/>
      <c r="CU79" s="149"/>
      <c r="CV79" s="149"/>
      <c r="CW79" s="149"/>
      <c r="CX79" s="149"/>
      <c r="CY79" s="149"/>
      <c r="CZ79" s="149"/>
      <c r="DA79" s="149"/>
      <c r="DB79" s="149"/>
      <c r="DC79" s="149"/>
      <c r="DD79" s="149"/>
      <c r="DE79" s="149"/>
      <c r="DF79" s="149"/>
      <c r="DG79" s="149"/>
      <c r="DH79" s="149"/>
      <c r="DI79" s="149"/>
    </row>
    <row r="80" spans="1:113">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c r="CN80" s="149"/>
      <c r="CO80" s="149"/>
      <c r="CP80" s="149"/>
      <c r="CQ80" s="149"/>
      <c r="CR80" s="149"/>
      <c r="CS80" s="149"/>
      <c r="CT80" s="149"/>
      <c r="CU80" s="149"/>
      <c r="CV80" s="149"/>
      <c r="CW80" s="149"/>
      <c r="CX80" s="149"/>
      <c r="CY80" s="149"/>
      <c r="CZ80" s="149"/>
      <c r="DA80" s="149"/>
      <c r="DB80" s="149"/>
      <c r="DC80" s="149"/>
      <c r="DD80" s="149"/>
      <c r="DE80" s="149"/>
      <c r="DF80" s="149"/>
      <c r="DG80" s="149"/>
      <c r="DH80" s="149"/>
      <c r="DI80" s="149"/>
    </row>
    <row r="81" spans="1:113">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c r="CN81" s="149"/>
      <c r="CO81" s="149"/>
      <c r="CP81" s="149"/>
      <c r="CQ81" s="149"/>
      <c r="CR81" s="149"/>
      <c r="CS81" s="149"/>
      <c r="CT81" s="149"/>
      <c r="CU81" s="149"/>
      <c r="CV81" s="149"/>
      <c r="CW81" s="149"/>
      <c r="CX81" s="149"/>
      <c r="CY81" s="149"/>
      <c r="CZ81" s="149"/>
      <c r="DA81" s="149"/>
      <c r="DB81" s="149"/>
      <c r="DC81" s="149"/>
      <c r="DD81" s="149"/>
      <c r="DE81" s="149"/>
      <c r="DF81" s="149"/>
      <c r="DG81" s="149"/>
      <c r="DH81" s="149"/>
      <c r="DI81" s="149"/>
    </row>
    <row r="82" spans="1:113">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c r="CN82" s="149"/>
      <c r="CO82" s="149"/>
      <c r="CP82" s="149"/>
      <c r="CQ82" s="149"/>
      <c r="CR82" s="149"/>
      <c r="CS82" s="149"/>
      <c r="CT82" s="149"/>
      <c r="CU82" s="149"/>
      <c r="CV82" s="149"/>
      <c r="CW82" s="149"/>
      <c r="CX82" s="149"/>
      <c r="CY82" s="149"/>
      <c r="CZ82" s="149"/>
      <c r="DA82" s="149"/>
      <c r="DB82" s="149"/>
      <c r="DC82" s="149"/>
      <c r="DD82" s="149"/>
      <c r="DE82" s="149"/>
      <c r="DF82" s="149"/>
      <c r="DG82" s="149"/>
      <c r="DH82" s="149"/>
      <c r="DI82" s="149"/>
    </row>
    <row r="83" spans="1:113">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49"/>
      <c r="DF83" s="149"/>
      <c r="DG83" s="149"/>
      <c r="DH83" s="149"/>
      <c r="DI83" s="149"/>
    </row>
    <row r="84" spans="1:113">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c r="CN84" s="149"/>
      <c r="CO84" s="149"/>
      <c r="CP84" s="149"/>
      <c r="CQ84" s="149"/>
      <c r="CR84" s="149"/>
      <c r="CS84" s="149"/>
      <c r="CT84" s="149"/>
      <c r="CU84" s="149"/>
      <c r="CV84" s="149"/>
      <c r="CW84" s="149"/>
      <c r="CX84" s="149"/>
      <c r="CY84" s="149"/>
      <c r="CZ84" s="149"/>
      <c r="DA84" s="149"/>
      <c r="DB84" s="149"/>
      <c r="DC84" s="149"/>
      <c r="DD84" s="149"/>
      <c r="DE84" s="149"/>
      <c r="DF84" s="149"/>
      <c r="DG84" s="149"/>
      <c r="DH84" s="149"/>
      <c r="DI84" s="149"/>
    </row>
    <row r="85" spans="1:113">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c r="CN85" s="149"/>
      <c r="CO85" s="149"/>
      <c r="CP85" s="149"/>
      <c r="CQ85" s="149"/>
      <c r="CR85" s="149"/>
      <c r="CS85" s="149"/>
      <c r="CT85" s="149"/>
      <c r="CU85" s="149"/>
      <c r="CV85" s="149"/>
      <c r="CW85" s="149"/>
      <c r="CX85" s="149"/>
      <c r="CY85" s="149"/>
      <c r="CZ85" s="149"/>
      <c r="DA85" s="149"/>
      <c r="DB85" s="149"/>
      <c r="DC85" s="149"/>
      <c r="DD85" s="149"/>
      <c r="DE85" s="149"/>
      <c r="DF85" s="149"/>
      <c r="DG85" s="149"/>
      <c r="DH85" s="149"/>
      <c r="DI85" s="149"/>
    </row>
    <row r="86" spans="1:113">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c r="CN86" s="149"/>
      <c r="CO86" s="149"/>
      <c r="CP86" s="149"/>
      <c r="CQ86" s="149"/>
      <c r="CR86" s="149"/>
      <c r="CS86" s="149"/>
      <c r="CT86" s="149"/>
      <c r="CU86" s="149"/>
      <c r="CV86" s="149"/>
      <c r="CW86" s="149"/>
      <c r="CX86" s="149"/>
      <c r="CY86" s="149"/>
      <c r="CZ86" s="149"/>
      <c r="DA86" s="149"/>
      <c r="DB86" s="149"/>
      <c r="DC86" s="149"/>
      <c r="DD86" s="149"/>
      <c r="DE86" s="149"/>
      <c r="DF86" s="149"/>
      <c r="DG86" s="149"/>
      <c r="DH86" s="149"/>
      <c r="DI86" s="149"/>
    </row>
    <row r="87" spans="1:113">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c r="CN87" s="149"/>
      <c r="CO87" s="149"/>
      <c r="CP87" s="149"/>
      <c r="CQ87" s="149"/>
      <c r="CR87" s="149"/>
      <c r="CS87" s="149"/>
      <c r="CT87" s="149"/>
      <c r="CU87" s="149"/>
      <c r="CV87" s="149"/>
      <c r="CW87" s="149"/>
      <c r="CX87" s="149"/>
      <c r="CY87" s="149"/>
      <c r="CZ87" s="149"/>
      <c r="DA87" s="149"/>
      <c r="DB87" s="149"/>
      <c r="DC87" s="149"/>
      <c r="DD87" s="149"/>
      <c r="DE87" s="149"/>
      <c r="DF87" s="149"/>
      <c r="DG87" s="149"/>
      <c r="DH87" s="149"/>
      <c r="DI87" s="149"/>
    </row>
    <row r="88" spans="1:113">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c r="CN88" s="149"/>
      <c r="CO88" s="149"/>
      <c r="CP88" s="149"/>
      <c r="CQ88" s="149"/>
      <c r="CR88" s="149"/>
      <c r="CS88" s="149"/>
      <c r="CT88" s="149"/>
      <c r="CU88" s="149"/>
      <c r="CV88" s="149"/>
      <c r="CW88" s="149"/>
      <c r="CX88" s="149"/>
      <c r="CY88" s="149"/>
      <c r="CZ88" s="149"/>
      <c r="DA88" s="149"/>
      <c r="DB88" s="149"/>
      <c r="DC88" s="149"/>
      <c r="DD88" s="149"/>
      <c r="DE88" s="149"/>
      <c r="DF88" s="149"/>
      <c r="DG88" s="149"/>
      <c r="DH88" s="149"/>
      <c r="DI88" s="149"/>
    </row>
    <row r="89" spans="1:113">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c r="CN89" s="149"/>
      <c r="CO89" s="149"/>
      <c r="CP89" s="149"/>
      <c r="CQ89" s="149"/>
      <c r="CR89" s="149"/>
      <c r="CS89" s="149"/>
      <c r="CT89" s="149"/>
      <c r="CU89" s="149"/>
      <c r="CV89" s="149"/>
      <c r="CW89" s="149"/>
      <c r="CX89" s="149"/>
      <c r="CY89" s="149"/>
      <c r="CZ89" s="149"/>
      <c r="DA89" s="149"/>
      <c r="DB89" s="149"/>
      <c r="DC89" s="149"/>
      <c r="DD89" s="149"/>
      <c r="DE89" s="149"/>
      <c r="DF89" s="149"/>
      <c r="DG89" s="149"/>
      <c r="DH89" s="149"/>
      <c r="DI89" s="149"/>
    </row>
    <row r="90" spans="1:113">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c r="CN90" s="149"/>
      <c r="CO90" s="149"/>
      <c r="CP90" s="149"/>
      <c r="CQ90" s="149"/>
      <c r="CR90" s="149"/>
      <c r="CS90" s="149"/>
      <c r="CT90" s="149"/>
      <c r="CU90" s="149"/>
      <c r="CV90" s="149"/>
      <c r="CW90" s="149"/>
      <c r="CX90" s="149"/>
      <c r="CY90" s="149"/>
      <c r="CZ90" s="149"/>
      <c r="DA90" s="149"/>
      <c r="DB90" s="149"/>
      <c r="DC90" s="149"/>
      <c r="DD90" s="149"/>
      <c r="DE90" s="149"/>
      <c r="DF90" s="149"/>
      <c r="DG90" s="149"/>
      <c r="DH90" s="149"/>
      <c r="DI90" s="149"/>
    </row>
    <row r="91" spans="1:113">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c r="CN91" s="149"/>
      <c r="CO91" s="149"/>
      <c r="CP91" s="149"/>
      <c r="CQ91" s="149"/>
      <c r="CR91" s="149"/>
      <c r="CS91" s="149"/>
      <c r="CT91" s="149"/>
      <c r="CU91" s="149"/>
      <c r="CV91" s="149"/>
      <c r="CW91" s="149"/>
      <c r="CX91" s="149"/>
      <c r="CY91" s="149"/>
      <c r="CZ91" s="149"/>
      <c r="DA91" s="149"/>
      <c r="DB91" s="149"/>
      <c r="DC91" s="149"/>
      <c r="DD91" s="149"/>
      <c r="DE91" s="149"/>
      <c r="DF91" s="149"/>
      <c r="DG91" s="149"/>
      <c r="DH91" s="149"/>
      <c r="DI91" s="149"/>
    </row>
    <row r="92" spans="1:113">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row>
    <row r="93" spans="1:113">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c r="CN93" s="149"/>
      <c r="CO93" s="149"/>
      <c r="CP93" s="149"/>
      <c r="CQ93" s="149"/>
      <c r="CR93" s="149"/>
      <c r="CS93" s="149"/>
      <c r="CT93" s="149"/>
      <c r="CU93" s="149"/>
      <c r="CV93" s="149"/>
      <c r="CW93" s="149"/>
      <c r="CX93" s="149"/>
      <c r="CY93" s="149"/>
      <c r="CZ93" s="149"/>
      <c r="DA93" s="149"/>
      <c r="DB93" s="149"/>
      <c r="DC93" s="149"/>
      <c r="DD93" s="149"/>
      <c r="DE93" s="149"/>
      <c r="DF93" s="149"/>
      <c r="DG93" s="149"/>
      <c r="DH93" s="149"/>
      <c r="DI93" s="149"/>
    </row>
    <row r="94" spans="1:113">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c r="CN94" s="149"/>
      <c r="CO94" s="149"/>
      <c r="CP94" s="149"/>
      <c r="CQ94" s="149"/>
      <c r="CR94" s="149"/>
      <c r="CS94" s="149"/>
      <c r="CT94" s="149"/>
      <c r="CU94" s="149"/>
      <c r="CV94" s="149"/>
      <c r="CW94" s="149"/>
      <c r="CX94" s="149"/>
      <c r="CY94" s="149"/>
      <c r="CZ94" s="149"/>
      <c r="DA94" s="149"/>
      <c r="DB94" s="149"/>
      <c r="DC94" s="149"/>
      <c r="DD94" s="149"/>
      <c r="DE94" s="149"/>
      <c r="DF94" s="149"/>
      <c r="DG94" s="149"/>
      <c r="DH94" s="149"/>
      <c r="DI94" s="149"/>
    </row>
    <row r="95" spans="1:113">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row>
    <row r="96" spans="1:113">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c r="CN96" s="149"/>
      <c r="CO96" s="149"/>
      <c r="CP96" s="149"/>
      <c r="CQ96" s="149"/>
      <c r="CR96" s="149"/>
      <c r="CS96" s="149"/>
      <c r="CT96" s="149"/>
      <c r="CU96" s="149"/>
      <c r="CV96" s="149"/>
      <c r="CW96" s="149"/>
      <c r="CX96" s="149"/>
      <c r="CY96" s="149"/>
      <c r="CZ96" s="149"/>
      <c r="DA96" s="149"/>
      <c r="DB96" s="149"/>
      <c r="DC96" s="149"/>
      <c r="DD96" s="149"/>
      <c r="DE96" s="149"/>
      <c r="DF96" s="149"/>
      <c r="DG96" s="149"/>
      <c r="DH96" s="149"/>
      <c r="DI96" s="149"/>
    </row>
    <row r="97" spans="1:113">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49"/>
      <c r="CU97" s="149"/>
      <c r="CV97" s="149"/>
      <c r="CW97" s="149"/>
      <c r="CX97" s="149"/>
      <c r="CY97" s="149"/>
      <c r="CZ97" s="149"/>
      <c r="DA97" s="149"/>
      <c r="DB97" s="149"/>
      <c r="DC97" s="149"/>
      <c r="DD97" s="149"/>
      <c r="DE97" s="149"/>
      <c r="DF97" s="149"/>
      <c r="DG97" s="149"/>
      <c r="DH97" s="149"/>
      <c r="DI97" s="149"/>
    </row>
    <row r="98" spans="1:113">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c r="CN98" s="149"/>
      <c r="CO98" s="149"/>
      <c r="CP98" s="149"/>
      <c r="CQ98" s="149"/>
      <c r="CR98" s="149"/>
      <c r="CS98" s="149"/>
      <c r="CT98" s="149"/>
      <c r="CU98" s="149"/>
      <c r="CV98" s="149"/>
      <c r="CW98" s="149"/>
      <c r="CX98" s="149"/>
      <c r="CY98" s="149"/>
      <c r="CZ98" s="149"/>
      <c r="DA98" s="149"/>
      <c r="DB98" s="149"/>
      <c r="DC98" s="149"/>
      <c r="DD98" s="149"/>
      <c r="DE98" s="149"/>
      <c r="DF98" s="149"/>
      <c r="DG98" s="149"/>
      <c r="DH98" s="149"/>
      <c r="DI98" s="149"/>
    </row>
    <row r="99" spans="1:113">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c r="CN99" s="149"/>
      <c r="CO99" s="149"/>
      <c r="CP99" s="149"/>
      <c r="CQ99" s="149"/>
      <c r="CR99" s="149"/>
      <c r="CS99" s="149"/>
      <c r="CT99" s="149"/>
      <c r="CU99" s="149"/>
      <c r="CV99" s="149"/>
      <c r="CW99" s="149"/>
      <c r="CX99" s="149"/>
      <c r="CY99" s="149"/>
      <c r="CZ99" s="149"/>
      <c r="DA99" s="149"/>
      <c r="DB99" s="149"/>
      <c r="DC99" s="149"/>
      <c r="DD99" s="149"/>
      <c r="DE99" s="149"/>
      <c r="DF99" s="149"/>
      <c r="DG99" s="149"/>
      <c r="DH99" s="149"/>
      <c r="DI99" s="149"/>
    </row>
    <row r="100" spans="1:113">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49"/>
      <c r="CT100" s="149"/>
      <c r="CU100" s="149"/>
      <c r="CV100" s="149"/>
      <c r="CW100" s="149"/>
      <c r="CX100" s="149"/>
      <c r="CY100" s="149"/>
      <c r="CZ100" s="149"/>
      <c r="DA100" s="149"/>
      <c r="DB100" s="149"/>
      <c r="DC100" s="149"/>
      <c r="DD100" s="149"/>
      <c r="DE100" s="149"/>
      <c r="DF100" s="149"/>
      <c r="DG100" s="149"/>
      <c r="DH100" s="149"/>
      <c r="DI100" s="149"/>
    </row>
    <row r="101" spans="1:113">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49"/>
      <c r="CT101" s="149"/>
      <c r="CU101" s="149"/>
      <c r="CV101" s="149"/>
      <c r="CW101" s="149"/>
      <c r="CX101" s="149"/>
      <c r="CY101" s="149"/>
      <c r="CZ101" s="149"/>
      <c r="DA101" s="149"/>
      <c r="DB101" s="149"/>
      <c r="DC101" s="149"/>
      <c r="DD101" s="149"/>
      <c r="DE101" s="149"/>
      <c r="DF101" s="149"/>
      <c r="DG101" s="149"/>
      <c r="DH101" s="149"/>
      <c r="DI101" s="149"/>
    </row>
    <row r="102" spans="1:113">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49"/>
      <c r="CT102" s="149"/>
      <c r="CU102" s="149"/>
      <c r="CV102" s="149"/>
      <c r="CW102" s="149"/>
      <c r="CX102" s="149"/>
      <c r="CY102" s="149"/>
      <c r="CZ102" s="149"/>
      <c r="DA102" s="149"/>
      <c r="DB102" s="149"/>
      <c r="DC102" s="149"/>
      <c r="DD102" s="149"/>
      <c r="DE102" s="149"/>
      <c r="DF102" s="149"/>
      <c r="DG102" s="149"/>
      <c r="DH102" s="149"/>
      <c r="DI102" s="149"/>
    </row>
    <row r="103" spans="1:113">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49"/>
      <c r="CT103" s="149"/>
      <c r="CU103" s="149"/>
      <c r="CV103" s="149"/>
      <c r="CW103" s="149"/>
      <c r="CX103" s="149"/>
      <c r="CY103" s="149"/>
      <c r="CZ103" s="149"/>
      <c r="DA103" s="149"/>
      <c r="DB103" s="149"/>
      <c r="DC103" s="149"/>
      <c r="DD103" s="149"/>
      <c r="DE103" s="149"/>
      <c r="DF103" s="149"/>
      <c r="DG103" s="149"/>
      <c r="DH103" s="149"/>
      <c r="DI103" s="149"/>
    </row>
    <row r="104" spans="1:113">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149"/>
      <c r="CT104" s="149"/>
      <c r="CU104" s="149"/>
      <c r="CV104" s="149"/>
      <c r="CW104" s="149"/>
      <c r="CX104" s="149"/>
      <c r="CY104" s="149"/>
      <c r="CZ104" s="149"/>
      <c r="DA104" s="149"/>
      <c r="DB104" s="149"/>
      <c r="DC104" s="149"/>
      <c r="DD104" s="149"/>
      <c r="DE104" s="149"/>
      <c r="DF104" s="149"/>
      <c r="DG104" s="149"/>
      <c r="DH104" s="149"/>
      <c r="DI104" s="149"/>
    </row>
    <row r="105" spans="1:113">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c r="CN105" s="149"/>
      <c r="CO105" s="149"/>
      <c r="CP105" s="149"/>
      <c r="CQ105" s="149"/>
      <c r="CR105" s="149"/>
      <c r="CS105" s="149"/>
      <c r="CT105" s="149"/>
      <c r="CU105" s="149"/>
      <c r="CV105" s="149"/>
      <c r="CW105" s="149"/>
      <c r="CX105" s="149"/>
      <c r="CY105" s="149"/>
      <c r="CZ105" s="149"/>
      <c r="DA105" s="149"/>
      <c r="DB105" s="149"/>
      <c r="DC105" s="149"/>
      <c r="DD105" s="149"/>
      <c r="DE105" s="149"/>
      <c r="DF105" s="149"/>
      <c r="DG105" s="149"/>
      <c r="DH105" s="149"/>
      <c r="DI105" s="149"/>
    </row>
    <row r="106" spans="1:113">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c r="CB106" s="149"/>
      <c r="CC106" s="149"/>
      <c r="CD106" s="149"/>
      <c r="CE106" s="149"/>
      <c r="CF106" s="149"/>
      <c r="CG106" s="149"/>
      <c r="CH106" s="149"/>
      <c r="CI106" s="149"/>
      <c r="CJ106" s="149"/>
      <c r="CK106" s="149"/>
      <c r="CL106" s="149"/>
      <c r="CM106" s="149"/>
      <c r="CN106" s="149"/>
      <c r="CO106" s="149"/>
      <c r="CP106" s="149"/>
      <c r="CQ106" s="149"/>
      <c r="CR106" s="149"/>
      <c r="CS106" s="149"/>
      <c r="CT106" s="149"/>
      <c r="CU106" s="149"/>
      <c r="CV106" s="149"/>
      <c r="CW106" s="149"/>
      <c r="CX106" s="149"/>
      <c r="CY106" s="149"/>
      <c r="CZ106" s="149"/>
      <c r="DA106" s="149"/>
      <c r="DB106" s="149"/>
      <c r="DC106" s="149"/>
      <c r="DD106" s="149"/>
      <c r="DE106" s="149"/>
      <c r="DF106" s="149"/>
      <c r="DG106" s="149"/>
      <c r="DH106" s="149"/>
      <c r="DI106" s="149"/>
    </row>
    <row r="107" spans="1:113">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c r="CB107" s="149"/>
      <c r="CC107" s="149"/>
      <c r="CD107" s="149"/>
      <c r="CE107" s="149"/>
      <c r="CF107" s="149"/>
      <c r="CG107" s="149"/>
      <c r="CH107" s="149"/>
      <c r="CI107" s="149"/>
      <c r="CJ107" s="149"/>
      <c r="CK107" s="149"/>
      <c r="CL107" s="149"/>
      <c r="CM107" s="149"/>
      <c r="CN107" s="149"/>
      <c r="CO107" s="149"/>
      <c r="CP107" s="149"/>
      <c r="CQ107" s="149"/>
      <c r="CR107" s="149"/>
      <c r="CS107" s="149"/>
      <c r="CT107" s="149"/>
      <c r="CU107" s="149"/>
      <c r="CV107" s="149"/>
      <c r="CW107" s="149"/>
      <c r="CX107" s="149"/>
      <c r="CY107" s="149"/>
      <c r="CZ107" s="149"/>
      <c r="DA107" s="149"/>
      <c r="DB107" s="149"/>
      <c r="DC107" s="149"/>
      <c r="DD107" s="149"/>
      <c r="DE107" s="149"/>
      <c r="DF107" s="149"/>
      <c r="DG107" s="149"/>
      <c r="DH107" s="149"/>
      <c r="DI107" s="149"/>
    </row>
    <row r="108" spans="1:113">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c r="CB108" s="149"/>
      <c r="CC108" s="149"/>
      <c r="CD108" s="149"/>
      <c r="CE108" s="149"/>
      <c r="CF108" s="149"/>
      <c r="CG108" s="149"/>
      <c r="CH108" s="149"/>
      <c r="CI108" s="149"/>
      <c r="CJ108" s="149"/>
      <c r="CK108" s="149"/>
      <c r="CL108" s="149"/>
      <c r="CM108" s="149"/>
      <c r="CN108" s="149"/>
      <c r="CO108" s="149"/>
      <c r="CP108" s="149"/>
      <c r="CQ108" s="149"/>
      <c r="CR108" s="149"/>
      <c r="CS108" s="149"/>
      <c r="CT108" s="149"/>
      <c r="CU108" s="149"/>
      <c r="CV108" s="149"/>
      <c r="CW108" s="149"/>
      <c r="CX108" s="149"/>
      <c r="CY108" s="149"/>
      <c r="CZ108" s="149"/>
      <c r="DA108" s="149"/>
      <c r="DB108" s="149"/>
      <c r="DC108" s="149"/>
      <c r="DD108" s="149"/>
      <c r="DE108" s="149"/>
      <c r="DF108" s="149"/>
      <c r="DG108" s="149"/>
      <c r="DH108" s="149"/>
      <c r="DI108" s="149"/>
    </row>
    <row r="109" spans="1:113">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row>
    <row r="110" spans="1:113">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c r="CB110" s="149"/>
      <c r="CC110" s="149"/>
      <c r="CD110" s="149"/>
      <c r="CE110" s="149"/>
      <c r="CF110" s="149"/>
      <c r="CG110" s="149"/>
      <c r="CH110" s="149"/>
      <c r="CI110" s="149"/>
      <c r="CJ110" s="149"/>
      <c r="CK110" s="149"/>
      <c r="CL110" s="149"/>
      <c r="CM110" s="149"/>
      <c r="CN110" s="149"/>
      <c r="CO110" s="149"/>
      <c r="CP110" s="149"/>
      <c r="CQ110" s="149"/>
      <c r="CR110" s="149"/>
      <c r="CS110" s="149"/>
      <c r="CT110" s="149"/>
      <c r="CU110" s="149"/>
      <c r="CV110" s="149"/>
      <c r="CW110" s="149"/>
      <c r="CX110" s="149"/>
      <c r="CY110" s="149"/>
      <c r="CZ110" s="149"/>
      <c r="DA110" s="149"/>
      <c r="DB110" s="149"/>
      <c r="DC110" s="149"/>
      <c r="DD110" s="149"/>
      <c r="DE110" s="149"/>
      <c r="DF110" s="149"/>
      <c r="DG110" s="149"/>
      <c r="DH110" s="149"/>
      <c r="DI110" s="149"/>
    </row>
    <row r="111" spans="1:113">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c r="CB111" s="149"/>
      <c r="CC111" s="149"/>
      <c r="CD111" s="149"/>
      <c r="CE111" s="149"/>
      <c r="CF111" s="149"/>
      <c r="CG111" s="149"/>
      <c r="CH111" s="149"/>
      <c r="CI111" s="149"/>
      <c r="CJ111" s="149"/>
      <c r="CK111" s="149"/>
      <c r="CL111" s="149"/>
      <c r="CM111" s="149"/>
      <c r="CN111" s="149"/>
      <c r="CO111" s="149"/>
      <c r="CP111" s="149"/>
      <c r="CQ111" s="149"/>
      <c r="CR111" s="149"/>
      <c r="CS111" s="149"/>
      <c r="CT111" s="149"/>
      <c r="CU111" s="149"/>
      <c r="CV111" s="149"/>
      <c r="CW111" s="149"/>
      <c r="CX111" s="149"/>
      <c r="CY111" s="149"/>
      <c r="CZ111" s="149"/>
      <c r="DA111" s="149"/>
      <c r="DB111" s="149"/>
      <c r="DC111" s="149"/>
      <c r="DD111" s="149"/>
      <c r="DE111" s="149"/>
      <c r="DF111" s="149"/>
      <c r="DG111" s="149"/>
      <c r="DH111" s="149"/>
      <c r="DI111" s="149"/>
    </row>
    <row r="112" spans="1:113">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49"/>
      <c r="BQ112" s="149"/>
      <c r="BR112" s="149"/>
      <c r="BS112" s="149"/>
      <c r="BT112" s="149"/>
      <c r="BU112" s="149"/>
      <c r="BV112" s="149"/>
      <c r="BW112" s="149"/>
      <c r="BX112" s="149"/>
      <c r="BY112" s="149"/>
      <c r="BZ112" s="149"/>
      <c r="CA112" s="149"/>
      <c r="CB112" s="149"/>
      <c r="CC112" s="149"/>
      <c r="CD112" s="149"/>
      <c r="CE112" s="149"/>
      <c r="CF112" s="149"/>
      <c r="CG112" s="149"/>
      <c r="CH112" s="149"/>
      <c r="CI112" s="149"/>
      <c r="CJ112" s="149"/>
      <c r="CK112" s="149"/>
      <c r="CL112" s="149"/>
      <c r="CM112" s="149"/>
      <c r="CN112" s="149"/>
      <c r="CO112" s="149"/>
      <c r="CP112" s="149"/>
      <c r="CQ112" s="149"/>
      <c r="CR112" s="149"/>
      <c r="CS112" s="149"/>
      <c r="CT112" s="149"/>
      <c r="CU112" s="149"/>
      <c r="CV112" s="149"/>
      <c r="CW112" s="149"/>
      <c r="CX112" s="149"/>
      <c r="CY112" s="149"/>
      <c r="CZ112" s="149"/>
      <c r="DA112" s="149"/>
      <c r="DB112" s="149"/>
      <c r="DC112" s="149"/>
      <c r="DD112" s="149"/>
      <c r="DE112" s="149"/>
      <c r="DF112" s="149"/>
      <c r="DG112" s="149"/>
      <c r="DH112" s="149"/>
      <c r="DI112" s="149"/>
    </row>
    <row r="113" spans="1:113">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c r="CB113" s="149"/>
      <c r="CC113" s="149"/>
      <c r="CD113" s="149"/>
      <c r="CE113" s="149"/>
      <c r="CF113" s="149"/>
      <c r="CG113" s="149"/>
      <c r="CH113" s="149"/>
      <c r="CI113" s="149"/>
      <c r="CJ113" s="149"/>
      <c r="CK113" s="149"/>
      <c r="CL113" s="149"/>
      <c r="CM113" s="149"/>
      <c r="CN113" s="149"/>
      <c r="CO113" s="149"/>
      <c r="CP113" s="149"/>
      <c r="CQ113" s="149"/>
      <c r="CR113" s="149"/>
      <c r="CS113" s="149"/>
      <c r="CT113" s="149"/>
      <c r="CU113" s="149"/>
      <c r="CV113" s="149"/>
      <c r="CW113" s="149"/>
      <c r="CX113" s="149"/>
      <c r="CY113" s="149"/>
      <c r="CZ113" s="149"/>
      <c r="DA113" s="149"/>
      <c r="DB113" s="149"/>
      <c r="DC113" s="149"/>
      <c r="DD113" s="149"/>
      <c r="DE113" s="149"/>
      <c r="DF113" s="149"/>
      <c r="DG113" s="149"/>
      <c r="DH113" s="149"/>
      <c r="DI113" s="149"/>
    </row>
    <row r="114" spans="1:113">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c r="CB114" s="149"/>
      <c r="CC114" s="149"/>
      <c r="CD114" s="149"/>
      <c r="CE114" s="149"/>
      <c r="CF114" s="149"/>
      <c r="CG114" s="149"/>
      <c r="CH114" s="149"/>
      <c r="CI114" s="149"/>
      <c r="CJ114" s="149"/>
      <c r="CK114" s="149"/>
      <c r="CL114" s="149"/>
      <c r="CM114" s="149"/>
      <c r="CN114" s="149"/>
      <c r="CO114" s="149"/>
      <c r="CP114" s="149"/>
      <c r="CQ114" s="149"/>
      <c r="CR114" s="149"/>
      <c r="CS114" s="149"/>
      <c r="CT114" s="149"/>
      <c r="CU114" s="149"/>
      <c r="CV114" s="149"/>
      <c r="CW114" s="149"/>
      <c r="CX114" s="149"/>
      <c r="CY114" s="149"/>
      <c r="CZ114" s="149"/>
      <c r="DA114" s="149"/>
      <c r="DB114" s="149"/>
      <c r="DC114" s="149"/>
      <c r="DD114" s="149"/>
      <c r="DE114" s="149"/>
      <c r="DF114" s="149"/>
      <c r="DG114" s="149"/>
      <c r="DH114" s="149"/>
      <c r="DI114" s="149"/>
    </row>
    <row r="115" spans="1:113">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c r="BK115" s="149"/>
      <c r="BL115" s="149"/>
      <c r="BM115" s="149"/>
      <c r="BN115" s="149"/>
      <c r="BO115" s="149"/>
      <c r="BP115" s="149"/>
      <c r="BQ115" s="149"/>
      <c r="BR115" s="149"/>
      <c r="BS115" s="149"/>
      <c r="BT115" s="149"/>
      <c r="BU115" s="149"/>
      <c r="BV115" s="149"/>
      <c r="BW115" s="149"/>
      <c r="BX115" s="149"/>
      <c r="BY115" s="149"/>
      <c r="BZ115" s="149"/>
      <c r="CA115" s="149"/>
      <c r="CB115" s="149"/>
      <c r="CC115" s="149"/>
      <c r="CD115" s="149"/>
      <c r="CE115" s="149"/>
      <c r="CF115" s="149"/>
      <c r="CG115" s="149"/>
      <c r="CH115" s="149"/>
      <c r="CI115" s="149"/>
      <c r="CJ115" s="149"/>
      <c r="CK115" s="149"/>
      <c r="CL115" s="149"/>
      <c r="CM115" s="149"/>
      <c r="CN115" s="149"/>
      <c r="CO115" s="149"/>
      <c r="CP115" s="149"/>
      <c r="CQ115" s="149"/>
      <c r="CR115" s="149"/>
      <c r="CS115" s="149"/>
      <c r="CT115" s="149"/>
      <c r="CU115" s="149"/>
      <c r="CV115" s="149"/>
      <c r="CW115" s="149"/>
      <c r="CX115" s="149"/>
      <c r="CY115" s="149"/>
      <c r="CZ115" s="149"/>
      <c r="DA115" s="149"/>
      <c r="DB115" s="149"/>
      <c r="DC115" s="149"/>
      <c r="DD115" s="149"/>
      <c r="DE115" s="149"/>
      <c r="DF115" s="149"/>
      <c r="DG115" s="149"/>
      <c r="DH115" s="149"/>
      <c r="DI115" s="149"/>
    </row>
    <row r="116" spans="1:113">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c r="BK116" s="149"/>
      <c r="BL116" s="149"/>
      <c r="BM116" s="149"/>
      <c r="BN116" s="149"/>
      <c r="BO116" s="149"/>
      <c r="BP116" s="149"/>
      <c r="BQ116" s="149"/>
      <c r="BR116" s="149"/>
      <c r="BS116" s="149"/>
      <c r="BT116" s="149"/>
      <c r="BU116" s="149"/>
      <c r="BV116" s="149"/>
      <c r="BW116" s="149"/>
      <c r="BX116" s="149"/>
      <c r="BY116" s="149"/>
      <c r="BZ116" s="149"/>
      <c r="CA116" s="149"/>
      <c r="CB116" s="149"/>
      <c r="CC116" s="149"/>
      <c r="CD116" s="149"/>
      <c r="CE116" s="149"/>
      <c r="CF116" s="149"/>
      <c r="CG116" s="149"/>
      <c r="CH116" s="149"/>
      <c r="CI116" s="149"/>
      <c r="CJ116" s="149"/>
      <c r="CK116" s="149"/>
      <c r="CL116" s="149"/>
      <c r="CM116" s="149"/>
      <c r="CN116" s="149"/>
      <c r="CO116" s="149"/>
      <c r="CP116" s="149"/>
      <c r="CQ116" s="149"/>
      <c r="CR116" s="149"/>
      <c r="CS116" s="149"/>
      <c r="CT116" s="149"/>
      <c r="CU116" s="149"/>
      <c r="CV116" s="149"/>
      <c r="CW116" s="149"/>
      <c r="CX116" s="149"/>
      <c r="CY116" s="149"/>
      <c r="CZ116" s="149"/>
      <c r="DA116" s="149"/>
      <c r="DB116" s="149"/>
      <c r="DC116" s="149"/>
      <c r="DD116" s="149"/>
      <c r="DE116" s="149"/>
      <c r="DF116" s="149"/>
      <c r="DG116" s="149"/>
      <c r="DH116" s="149"/>
      <c r="DI116" s="149"/>
    </row>
    <row r="117" spans="1:113">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c r="BK117" s="149"/>
      <c r="BL117" s="149"/>
      <c r="BM117" s="149"/>
      <c r="BN117" s="149"/>
      <c r="BO117" s="149"/>
      <c r="BP117" s="149"/>
      <c r="BQ117" s="149"/>
      <c r="BR117" s="149"/>
      <c r="BS117" s="149"/>
      <c r="BT117" s="149"/>
      <c r="BU117" s="149"/>
      <c r="BV117" s="149"/>
      <c r="BW117" s="149"/>
      <c r="BX117" s="149"/>
      <c r="BY117" s="149"/>
      <c r="BZ117" s="149"/>
      <c r="CA117" s="149"/>
      <c r="CB117" s="149"/>
      <c r="CC117" s="149"/>
      <c r="CD117" s="149"/>
      <c r="CE117" s="149"/>
      <c r="CF117" s="149"/>
      <c r="CG117" s="149"/>
      <c r="CH117" s="149"/>
      <c r="CI117" s="149"/>
      <c r="CJ117" s="149"/>
      <c r="CK117" s="149"/>
      <c r="CL117" s="149"/>
      <c r="CM117" s="149"/>
      <c r="CN117" s="149"/>
      <c r="CO117" s="149"/>
      <c r="CP117" s="149"/>
      <c r="CQ117" s="149"/>
      <c r="CR117" s="149"/>
      <c r="CS117" s="149"/>
      <c r="CT117" s="149"/>
      <c r="CU117" s="149"/>
      <c r="CV117" s="149"/>
      <c r="CW117" s="149"/>
      <c r="CX117" s="149"/>
      <c r="CY117" s="149"/>
      <c r="CZ117" s="149"/>
      <c r="DA117" s="149"/>
      <c r="DB117" s="149"/>
      <c r="DC117" s="149"/>
      <c r="DD117" s="149"/>
      <c r="DE117" s="149"/>
      <c r="DF117" s="149"/>
      <c r="DG117" s="149"/>
      <c r="DH117" s="149"/>
      <c r="DI117" s="149"/>
    </row>
    <row r="118" spans="1:113">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c r="BK118" s="149"/>
      <c r="BL118" s="149"/>
      <c r="BM118" s="149"/>
      <c r="BN118" s="149"/>
      <c r="BO118" s="149"/>
      <c r="BP118" s="149"/>
      <c r="BQ118" s="149"/>
      <c r="BR118" s="149"/>
      <c r="BS118" s="149"/>
      <c r="BT118" s="149"/>
      <c r="BU118" s="149"/>
      <c r="BV118" s="149"/>
      <c r="BW118" s="149"/>
      <c r="BX118" s="149"/>
      <c r="BY118" s="149"/>
      <c r="BZ118" s="149"/>
      <c r="CA118" s="149"/>
      <c r="CB118" s="149"/>
      <c r="CC118" s="149"/>
      <c r="CD118" s="149"/>
      <c r="CE118" s="149"/>
      <c r="CF118" s="149"/>
      <c r="CG118" s="149"/>
      <c r="CH118" s="149"/>
      <c r="CI118" s="149"/>
      <c r="CJ118" s="149"/>
      <c r="CK118" s="149"/>
      <c r="CL118" s="149"/>
      <c r="CM118" s="149"/>
      <c r="CN118" s="149"/>
      <c r="CO118" s="149"/>
      <c r="CP118" s="149"/>
      <c r="CQ118" s="149"/>
      <c r="CR118" s="149"/>
      <c r="CS118" s="149"/>
      <c r="CT118" s="149"/>
      <c r="CU118" s="149"/>
      <c r="CV118" s="149"/>
      <c r="CW118" s="149"/>
      <c r="CX118" s="149"/>
      <c r="CY118" s="149"/>
      <c r="CZ118" s="149"/>
      <c r="DA118" s="149"/>
      <c r="DB118" s="149"/>
      <c r="DC118" s="149"/>
      <c r="DD118" s="149"/>
      <c r="DE118" s="149"/>
      <c r="DF118" s="149"/>
      <c r="DG118" s="149"/>
      <c r="DH118" s="149"/>
      <c r="DI118" s="149"/>
    </row>
    <row r="119" spans="1:113">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c r="BK119" s="149"/>
      <c r="BL119" s="149"/>
      <c r="BM119" s="149"/>
      <c r="BN119" s="149"/>
      <c r="BO119" s="149"/>
      <c r="BP119" s="149"/>
      <c r="BQ119" s="149"/>
      <c r="BR119" s="149"/>
      <c r="BS119" s="149"/>
      <c r="BT119" s="149"/>
      <c r="BU119" s="149"/>
      <c r="BV119" s="149"/>
      <c r="BW119" s="149"/>
      <c r="BX119" s="149"/>
      <c r="BY119" s="149"/>
      <c r="BZ119" s="149"/>
      <c r="CA119" s="149"/>
      <c r="CB119" s="149"/>
      <c r="CC119" s="149"/>
      <c r="CD119" s="149"/>
      <c r="CE119" s="149"/>
      <c r="CF119" s="149"/>
      <c r="CG119" s="149"/>
      <c r="CH119" s="149"/>
      <c r="CI119" s="149"/>
      <c r="CJ119" s="149"/>
      <c r="CK119" s="149"/>
      <c r="CL119" s="149"/>
      <c r="CM119" s="149"/>
      <c r="CN119" s="149"/>
      <c r="CO119" s="149"/>
      <c r="CP119" s="149"/>
      <c r="CQ119" s="149"/>
      <c r="CR119" s="149"/>
      <c r="CS119" s="149"/>
      <c r="CT119" s="149"/>
      <c r="CU119" s="149"/>
      <c r="CV119" s="149"/>
      <c r="CW119" s="149"/>
      <c r="CX119" s="149"/>
      <c r="CY119" s="149"/>
      <c r="CZ119" s="149"/>
      <c r="DA119" s="149"/>
      <c r="DB119" s="149"/>
      <c r="DC119" s="149"/>
      <c r="DD119" s="149"/>
      <c r="DE119" s="149"/>
      <c r="DF119" s="149"/>
      <c r="DG119" s="149"/>
      <c r="DH119" s="149"/>
      <c r="DI119" s="149"/>
    </row>
    <row r="120" spans="1:113">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c r="BI120" s="149"/>
      <c r="BJ120" s="149"/>
      <c r="BK120" s="149"/>
      <c r="BL120" s="149"/>
      <c r="BM120" s="149"/>
      <c r="BN120" s="149"/>
      <c r="BO120" s="149"/>
      <c r="BP120" s="149"/>
      <c r="BQ120" s="149"/>
      <c r="BR120" s="149"/>
      <c r="BS120" s="149"/>
      <c r="BT120" s="149"/>
      <c r="BU120" s="149"/>
      <c r="BV120" s="149"/>
      <c r="BW120" s="149"/>
      <c r="BX120" s="149"/>
      <c r="BY120" s="149"/>
      <c r="BZ120" s="149"/>
      <c r="CA120" s="149"/>
      <c r="CB120" s="149"/>
      <c r="CC120" s="149"/>
      <c r="CD120" s="149"/>
      <c r="CE120" s="149"/>
      <c r="CF120" s="149"/>
      <c r="CG120" s="149"/>
      <c r="CH120" s="149"/>
      <c r="CI120" s="149"/>
      <c r="CJ120" s="149"/>
      <c r="CK120" s="149"/>
      <c r="CL120" s="149"/>
      <c r="CM120" s="149"/>
      <c r="CN120" s="149"/>
      <c r="CO120" s="149"/>
      <c r="CP120" s="149"/>
      <c r="CQ120" s="149"/>
      <c r="CR120" s="149"/>
      <c r="CS120" s="149"/>
      <c r="CT120" s="149"/>
      <c r="CU120" s="149"/>
      <c r="CV120" s="149"/>
      <c r="CW120" s="149"/>
      <c r="CX120" s="149"/>
      <c r="CY120" s="149"/>
      <c r="CZ120" s="149"/>
      <c r="DA120" s="149"/>
      <c r="DB120" s="149"/>
      <c r="DC120" s="149"/>
      <c r="DD120" s="149"/>
      <c r="DE120" s="149"/>
      <c r="DF120" s="149"/>
      <c r="DG120" s="149"/>
      <c r="DH120" s="149"/>
      <c r="DI120" s="149"/>
    </row>
    <row r="121" spans="1:113">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c r="BI121" s="149"/>
      <c r="BJ121" s="149"/>
      <c r="BK121" s="149"/>
      <c r="BL121" s="149"/>
      <c r="BM121" s="149"/>
      <c r="BN121" s="149"/>
      <c r="BO121" s="149"/>
      <c r="BP121" s="149"/>
      <c r="BQ121" s="149"/>
      <c r="BR121" s="149"/>
      <c r="BS121" s="149"/>
      <c r="BT121" s="149"/>
      <c r="BU121" s="149"/>
      <c r="BV121" s="149"/>
      <c r="BW121" s="149"/>
      <c r="BX121" s="149"/>
      <c r="BY121" s="149"/>
      <c r="BZ121" s="149"/>
      <c r="CA121" s="149"/>
      <c r="CB121" s="149"/>
      <c r="CC121" s="149"/>
      <c r="CD121" s="149"/>
      <c r="CE121" s="149"/>
      <c r="CF121" s="149"/>
      <c r="CG121" s="149"/>
      <c r="CH121" s="149"/>
      <c r="CI121" s="149"/>
      <c r="CJ121" s="149"/>
      <c r="CK121" s="149"/>
      <c r="CL121" s="149"/>
      <c r="CM121" s="149"/>
      <c r="CN121" s="149"/>
      <c r="CO121" s="149"/>
      <c r="CP121" s="149"/>
      <c r="CQ121" s="149"/>
      <c r="CR121" s="149"/>
      <c r="CS121" s="149"/>
      <c r="CT121" s="149"/>
      <c r="CU121" s="149"/>
      <c r="CV121" s="149"/>
      <c r="CW121" s="149"/>
      <c r="CX121" s="149"/>
      <c r="CY121" s="149"/>
      <c r="CZ121" s="149"/>
      <c r="DA121" s="149"/>
      <c r="DB121" s="149"/>
      <c r="DC121" s="149"/>
      <c r="DD121" s="149"/>
      <c r="DE121" s="149"/>
      <c r="DF121" s="149"/>
      <c r="DG121" s="149"/>
      <c r="DH121" s="149"/>
      <c r="DI121" s="149"/>
    </row>
    <row r="122" spans="1:113">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149"/>
      <c r="BN122" s="149"/>
      <c r="BO122" s="149"/>
      <c r="BP122" s="149"/>
      <c r="BQ122" s="149"/>
      <c r="BR122" s="149"/>
      <c r="BS122" s="149"/>
      <c r="BT122" s="149"/>
      <c r="BU122" s="149"/>
      <c r="BV122" s="149"/>
      <c r="BW122" s="149"/>
      <c r="BX122" s="149"/>
      <c r="BY122" s="149"/>
      <c r="BZ122" s="149"/>
      <c r="CA122" s="149"/>
      <c r="CB122" s="149"/>
      <c r="CC122" s="149"/>
      <c r="CD122" s="149"/>
      <c r="CE122" s="149"/>
      <c r="CF122" s="149"/>
      <c r="CG122" s="149"/>
      <c r="CH122" s="149"/>
      <c r="CI122" s="149"/>
      <c r="CJ122" s="149"/>
      <c r="CK122" s="149"/>
      <c r="CL122" s="149"/>
      <c r="CM122" s="149"/>
      <c r="CN122" s="149"/>
      <c r="CO122" s="149"/>
      <c r="CP122" s="149"/>
      <c r="CQ122" s="149"/>
      <c r="CR122" s="149"/>
      <c r="CS122" s="149"/>
      <c r="CT122" s="149"/>
      <c r="CU122" s="149"/>
      <c r="CV122" s="149"/>
      <c r="CW122" s="149"/>
      <c r="CX122" s="149"/>
      <c r="CY122" s="149"/>
      <c r="CZ122" s="149"/>
      <c r="DA122" s="149"/>
      <c r="DB122" s="149"/>
      <c r="DC122" s="149"/>
      <c r="DD122" s="149"/>
      <c r="DE122" s="149"/>
      <c r="DF122" s="149"/>
      <c r="DG122" s="149"/>
      <c r="DH122" s="149"/>
      <c r="DI122" s="149"/>
    </row>
    <row r="123" spans="1:113">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c r="BI123" s="149"/>
      <c r="BJ123" s="149"/>
      <c r="BK123" s="149"/>
      <c r="BL123" s="149"/>
      <c r="BM123" s="149"/>
      <c r="BN123" s="149"/>
      <c r="BO123" s="149"/>
      <c r="BP123" s="149"/>
      <c r="BQ123" s="149"/>
      <c r="BR123" s="149"/>
      <c r="BS123" s="149"/>
      <c r="BT123" s="149"/>
      <c r="BU123" s="149"/>
      <c r="BV123" s="149"/>
      <c r="BW123" s="149"/>
      <c r="BX123" s="149"/>
      <c r="BY123" s="149"/>
      <c r="BZ123" s="149"/>
      <c r="CA123" s="149"/>
      <c r="CB123" s="149"/>
      <c r="CC123" s="149"/>
      <c r="CD123" s="149"/>
      <c r="CE123" s="149"/>
      <c r="CF123" s="149"/>
      <c r="CG123" s="149"/>
      <c r="CH123" s="149"/>
      <c r="CI123" s="149"/>
      <c r="CJ123" s="149"/>
      <c r="CK123" s="149"/>
      <c r="CL123" s="149"/>
      <c r="CM123" s="149"/>
      <c r="CN123" s="149"/>
      <c r="CO123" s="149"/>
      <c r="CP123" s="149"/>
      <c r="CQ123" s="149"/>
      <c r="CR123" s="149"/>
      <c r="CS123" s="149"/>
      <c r="CT123" s="149"/>
      <c r="CU123" s="149"/>
      <c r="CV123" s="149"/>
      <c r="CW123" s="149"/>
      <c r="CX123" s="149"/>
      <c r="CY123" s="149"/>
      <c r="CZ123" s="149"/>
      <c r="DA123" s="149"/>
      <c r="DB123" s="149"/>
      <c r="DC123" s="149"/>
      <c r="DD123" s="149"/>
      <c r="DE123" s="149"/>
      <c r="DF123" s="149"/>
      <c r="DG123" s="149"/>
      <c r="DH123" s="149"/>
      <c r="DI123" s="149"/>
    </row>
    <row r="124" spans="1:113">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c r="BI124" s="149"/>
      <c r="BJ124" s="149"/>
      <c r="BK124" s="149"/>
      <c r="BL124" s="149"/>
      <c r="BM124" s="149"/>
      <c r="BN124" s="149"/>
      <c r="BO124" s="149"/>
      <c r="BP124" s="149"/>
      <c r="BQ124" s="149"/>
      <c r="BR124" s="149"/>
      <c r="BS124" s="149"/>
      <c r="BT124" s="149"/>
      <c r="BU124" s="149"/>
      <c r="BV124" s="149"/>
      <c r="BW124" s="149"/>
      <c r="BX124" s="149"/>
      <c r="BY124" s="149"/>
      <c r="BZ124" s="149"/>
      <c r="CA124" s="149"/>
      <c r="CB124" s="149"/>
      <c r="CC124" s="149"/>
      <c r="CD124" s="149"/>
      <c r="CE124" s="149"/>
      <c r="CF124" s="149"/>
      <c r="CG124" s="149"/>
      <c r="CH124" s="149"/>
      <c r="CI124" s="149"/>
      <c r="CJ124" s="149"/>
      <c r="CK124" s="149"/>
      <c r="CL124" s="149"/>
      <c r="CM124" s="149"/>
      <c r="CN124" s="149"/>
      <c r="CO124" s="149"/>
      <c r="CP124" s="149"/>
      <c r="CQ124" s="149"/>
      <c r="CR124" s="149"/>
      <c r="CS124" s="149"/>
      <c r="CT124" s="149"/>
      <c r="CU124" s="149"/>
      <c r="CV124" s="149"/>
      <c r="CW124" s="149"/>
      <c r="CX124" s="149"/>
      <c r="CY124" s="149"/>
      <c r="CZ124" s="149"/>
      <c r="DA124" s="149"/>
      <c r="DB124" s="149"/>
      <c r="DC124" s="149"/>
      <c r="DD124" s="149"/>
      <c r="DE124" s="149"/>
      <c r="DF124" s="149"/>
      <c r="DG124" s="149"/>
      <c r="DH124" s="149"/>
      <c r="DI124" s="149"/>
    </row>
    <row r="125" spans="1:113">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149"/>
      <c r="BN125" s="149"/>
      <c r="BO125" s="149"/>
      <c r="BP125" s="149"/>
      <c r="BQ125" s="149"/>
      <c r="BR125" s="149"/>
      <c r="BS125" s="149"/>
      <c r="BT125" s="149"/>
      <c r="BU125" s="149"/>
      <c r="BV125" s="149"/>
      <c r="BW125" s="149"/>
      <c r="BX125" s="149"/>
      <c r="BY125" s="149"/>
      <c r="BZ125" s="149"/>
      <c r="CA125" s="149"/>
      <c r="CB125" s="149"/>
      <c r="CC125" s="149"/>
      <c r="CD125" s="149"/>
      <c r="CE125" s="149"/>
      <c r="CF125" s="149"/>
      <c r="CG125" s="149"/>
      <c r="CH125" s="149"/>
      <c r="CI125" s="149"/>
      <c r="CJ125" s="149"/>
      <c r="CK125" s="149"/>
      <c r="CL125" s="149"/>
      <c r="CM125" s="149"/>
      <c r="CN125" s="149"/>
      <c r="CO125" s="149"/>
      <c r="CP125" s="149"/>
      <c r="CQ125" s="149"/>
      <c r="CR125" s="149"/>
      <c r="CS125" s="149"/>
      <c r="CT125" s="149"/>
      <c r="CU125" s="149"/>
      <c r="CV125" s="149"/>
      <c r="CW125" s="149"/>
      <c r="CX125" s="149"/>
      <c r="CY125" s="149"/>
      <c r="CZ125" s="149"/>
      <c r="DA125" s="149"/>
      <c r="DB125" s="149"/>
      <c r="DC125" s="149"/>
      <c r="DD125" s="149"/>
      <c r="DE125" s="149"/>
      <c r="DF125" s="149"/>
      <c r="DG125" s="149"/>
      <c r="DH125" s="149"/>
      <c r="DI125" s="149"/>
    </row>
    <row r="126" spans="1:113">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c r="BI126" s="149"/>
      <c r="BJ126" s="149"/>
      <c r="BK126" s="149"/>
      <c r="BL126" s="149"/>
      <c r="BM126" s="149"/>
      <c r="BN126" s="149"/>
      <c r="BO126" s="149"/>
      <c r="BP126" s="149"/>
      <c r="BQ126" s="149"/>
      <c r="BR126" s="149"/>
      <c r="BS126" s="149"/>
      <c r="BT126" s="149"/>
      <c r="BU126" s="149"/>
      <c r="BV126" s="149"/>
      <c r="BW126" s="149"/>
      <c r="BX126" s="149"/>
      <c r="BY126" s="149"/>
      <c r="BZ126" s="149"/>
      <c r="CA126" s="149"/>
      <c r="CB126" s="149"/>
      <c r="CC126" s="149"/>
      <c r="CD126" s="149"/>
      <c r="CE126" s="149"/>
      <c r="CF126" s="149"/>
      <c r="CG126" s="149"/>
      <c r="CH126" s="149"/>
      <c r="CI126" s="149"/>
      <c r="CJ126" s="149"/>
      <c r="CK126" s="149"/>
      <c r="CL126" s="149"/>
      <c r="CM126" s="149"/>
      <c r="CN126" s="149"/>
      <c r="CO126" s="149"/>
      <c r="CP126" s="149"/>
      <c r="CQ126" s="149"/>
      <c r="CR126" s="149"/>
      <c r="CS126" s="149"/>
      <c r="CT126" s="149"/>
      <c r="CU126" s="149"/>
      <c r="CV126" s="149"/>
      <c r="CW126" s="149"/>
      <c r="CX126" s="149"/>
      <c r="CY126" s="149"/>
      <c r="CZ126" s="149"/>
      <c r="DA126" s="149"/>
      <c r="DB126" s="149"/>
      <c r="DC126" s="149"/>
      <c r="DD126" s="149"/>
      <c r="DE126" s="149"/>
      <c r="DF126" s="149"/>
      <c r="DG126" s="149"/>
      <c r="DH126" s="149"/>
      <c r="DI126" s="149"/>
    </row>
    <row r="127" spans="1:113">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c r="BI127" s="149"/>
      <c r="BJ127" s="149"/>
      <c r="BK127" s="149"/>
      <c r="BL127" s="149"/>
      <c r="BM127" s="149"/>
      <c r="BN127" s="149"/>
      <c r="BO127" s="149"/>
      <c r="BP127" s="149"/>
      <c r="BQ127" s="149"/>
      <c r="BR127" s="149"/>
      <c r="BS127" s="149"/>
      <c r="BT127" s="149"/>
      <c r="BU127" s="149"/>
      <c r="BV127" s="149"/>
      <c r="BW127" s="149"/>
      <c r="BX127" s="149"/>
      <c r="BY127" s="149"/>
      <c r="BZ127" s="149"/>
      <c r="CA127" s="149"/>
      <c r="CB127" s="149"/>
      <c r="CC127" s="149"/>
      <c r="CD127" s="149"/>
      <c r="CE127" s="149"/>
      <c r="CF127" s="149"/>
      <c r="CG127" s="149"/>
      <c r="CH127" s="149"/>
      <c r="CI127" s="149"/>
      <c r="CJ127" s="149"/>
      <c r="CK127" s="149"/>
      <c r="CL127" s="149"/>
      <c r="CM127" s="149"/>
      <c r="CN127" s="149"/>
      <c r="CO127" s="149"/>
      <c r="CP127" s="149"/>
      <c r="CQ127" s="149"/>
      <c r="CR127" s="149"/>
      <c r="CS127" s="149"/>
      <c r="CT127" s="149"/>
      <c r="CU127" s="149"/>
      <c r="CV127" s="149"/>
      <c r="CW127" s="149"/>
      <c r="CX127" s="149"/>
      <c r="CY127" s="149"/>
      <c r="CZ127" s="149"/>
      <c r="DA127" s="149"/>
      <c r="DB127" s="149"/>
      <c r="DC127" s="149"/>
      <c r="DD127" s="149"/>
      <c r="DE127" s="149"/>
      <c r="DF127" s="149"/>
      <c r="DG127" s="149"/>
      <c r="DH127" s="149"/>
      <c r="DI127" s="149"/>
    </row>
    <row r="128" spans="1:113">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c r="BI128" s="149"/>
      <c r="BJ128" s="149"/>
      <c r="BK128" s="149"/>
      <c r="BL128" s="149"/>
      <c r="BM128" s="149"/>
      <c r="BN128" s="149"/>
      <c r="BO128" s="149"/>
      <c r="BP128" s="149"/>
      <c r="BQ128" s="149"/>
      <c r="BR128" s="149"/>
      <c r="BS128" s="149"/>
      <c r="BT128" s="149"/>
      <c r="BU128" s="149"/>
      <c r="BV128" s="149"/>
      <c r="BW128" s="149"/>
      <c r="BX128" s="149"/>
      <c r="BY128" s="149"/>
      <c r="BZ128" s="149"/>
      <c r="CA128" s="149"/>
      <c r="CB128" s="149"/>
      <c r="CC128" s="149"/>
      <c r="CD128" s="149"/>
      <c r="CE128" s="149"/>
      <c r="CF128" s="149"/>
      <c r="CG128" s="149"/>
      <c r="CH128" s="149"/>
      <c r="CI128" s="149"/>
      <c r="CJ128" s="149"/>
      <c r="CK128" s="149"/>
      <c r="CL128" s="149"/>
      <c r="CM128" s="149"/>
      <c r="CN128" s="149"/>
      <c r="CO128" s="149"/>
      <c r="CP128" s="149"/>
      <c r="CQ128" s="149"/>
      <c r="CR128" s="149"/>
      <c r="CS128" s="149"/>
      <c r="CT128" s="149"/>
      <c r="CU128" s="149"/>
      <c r="CV128" s="149"/>
      <c r="CW128" s="149"/>
      <c r="CX128" s="149"/>
      <c r="CY128" s="149"/>
      <c r="CZ128" s="149"/>
      <c r="DA128" s="149"/>
      <c r="DB128" s="149"/>
      <c r="DC128" s="149"/>
      <c r="DD128" s="149"/>
      <c r="DE128" s="149"/>
      <c r="DF128" s="149"/>
      <c r="DG128" s="149"/>
      <c r="DH128" s="149"/>
      <c r="DI128" s="149"/>
    </row>
    <row r="129" spans="1:113">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c r="BK129" s="149"/>
      <c r="BL129" s="149"/>
      <c r="BM129" s="149"/>
      <c r="BN129" s="149"/>
      <c r="BO129" s="149"/>
      <c r="BP129" s="149"/>
      <c r="BQ129" s="149"/>
      <c r="BR129" s="149"/>
      <c r="BS129" s="149"/>
      <c r="BT129" s="149"/>
      <c r="BU129" s="149"/>
      <c r="BV129" s="149"/>
      <c r="BW129" s="149"/>
      <c r="BX129" s="149"/>
      <c r="BY129" s="149"/>
      <c r="BZ129" s="149"/>
      <c r="CA129" s="149"/>
      <c r="CB129" s="149"/>
      <c r="CC129" s="149"/>
      <c r="CD129" s="149"/>
      <c r="CE129" s="149"/>
      <c r="CF129" s="149"/>
      <c r="CG129" s="149"/>
      <c r="CH129" s="149"/>
      <c r="CI129" s="149"/>
      <c r="CJ129" s="149"/>
      <c r="CK129" s="149"/>
      <c r="CL129" s="149"/>
      <c r="CM129" s="149"/>
      <c r="CN129" s="149"/>
      <c r="CO129" s="149"/>
      <c r="CP129" s="149"/>
      <c r="CQ129" s="149"/>
      <c r="CR129" s="149"/>
      <c r="CS129" s="149"/>
      <c r="CT129" s="149"/>
      <c r="CU129" s="149"/>
      <c r="CV129" s="149"/>
      <c r="CW129" s="149"/>
      <c r="CX129" s="149"/>
      <c r="CY129" s="149"/>
      <c r="CZ129" s="149"/>
      <c r="DA129" s="149"/>
      <c r="DB129" s="149"/>
      <c r="DC129" s="149"/>
      <c r="DD129" s="149"/>
      <c r="DE129" s="149"/>
      <c r="DF129" s="149"/>
      <c r="DG129" s="149"/>
      <c r="DH129" s="149"/>
      <c r="DI129" s="149"/>
    </row>
    <row r="130" spans="1:113">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c r="BI130" s="149"/>
      <c r="BJ130" s="149"/>
      <c r="BK130" s="149"/>
      <c r="BL130" s="149"/>
      <c r="BM130" s="149"/>
      <c r="BN130" s="149"/>
      <c r="BO130" s="149"/>
      <c r="BP130" s="149"/>
      <c r="BQ130" s="149"/>
      <c r="BR130" s="149"/>
      <c r="BS130" s="149"/>
      <c r="BT130" s="149"/>
      <c r="BU130" s="149"/>
      <c r="BV130" s="149"/>
      <c r="BW130" s="149"/>
      <c r="BX130" s="149"/>
      <c r="BY130" s="149"/>
      <c r="BZ130" s="149"/>
      <c r="CA130" s="149"/>
      <c r="CB130" s="149"/>
      <c r="CC130" s="149"/>
      <c r="CD130" s="149"/>
      <c r="CE130" s="149"/>
      <c r="CF130" s="149"/>
      <c r="CG130" s="149"/>
      <c r="CH130" s="149"/>
      <c r="CI130" s="149"/>
      <c r="CJ130" s="149"/>
      <c r="CK130" s="149"/>
      <c r="CL130" s="149"/>
      <c r="CM130" s="149"/>
      <c r="CN130" s="149"/>
      <c r="CO130" s="149"/>
      <c r="CP130" s="149"/>
      <c r="CQ130" s="149"/>
      <c r="CR130" s="149"/>
      <c r="CS130" s="149"/>
      <c r="CT130" s="149"/>
      <c r="CU130" s="149"/>
      <c r="CV130" s="149"/>
      <c r="CW130" s="149"/>
      <c r="CX130" s="149"/>
      <c r="CY130" s="149"/>
      <c r="CZ130" s="149"/>
      <c r="DA130" s="149"/>
      <c r="DB130" s="149"/>
      <c r="DC130" s="149"/>
      <c r="DD130" s="149"/>
      <c r="DE130" s="149"/>
      <c r="DF130" s="149"/>
      <c r="DG130" s="149"/>
      <c r="DH130" s="149"/>
      <c r="DI130" s="149"/>
    </row>
    <row r="131" spans="1:113">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c r="BI131" s="149"/>
      <c r="BJ131" s="149"/>
      <c r="BK131" s="149"/>
      <c r="BL131" s="149"/>
      <c r="BM131" s="149"/>
      <c r="BN131" s="149"/>
      <c r="BO131" s="149"/>
      <c r="BP131" s="149"/>
      <c r="BQ131" s="149"/>
      <c r="BR131" s="149"/>
      <c r="BS131" s="149"/>
      <c r="BT131" s="149"/>
      <c r="BU131" s="149"/>
      <c r="BV131" s="149"/>
      <c r="BW131" s="149"/>
      <c r="BX131" s="149"/>
      <c r="BY131" s="149"/>
      <c r="BZ131" s="149"/>
      <c r="CA131" s="149"/>
      <c r="CB131" s="149"/>
      <c r="CC131" s="149"/>
      <c r="CD131" s="149"/>
      <c r="CE131" s="149"/>
      <c r="CF131" s="149"/>
      <c r="CG131" s="149"/>
      <c r="CH131" s="149"/>
      <c r="CI131" s="149"/>
      <c r="CJ131" s="149"/>
      <c r="CK131" s="149"/>
      <c r="CL131" s="149"/>
      <c r="CM131" s="149"/>
      <c r="CN131" s="149"/>
      <c r="CO131" s="149"/>
      <c r="CP131" s="149"/>
      <c r="CQ131" s="149"/>
      <c r="CR131" s="149"/>
      <c r="CS131" s="149"/>
      <c r="CT131" s="149"/>
      <c r="CU131" s="149"/>
      <c r="CV131" s="149"/>
      <c r="CW131" s="149"/>
      <c r="CX131" s="149"/>
      <c r="CY131" s="149"/>
      <c r="CZ131" s="149"/>
      <c r="DA131" s="149"/>
      <c r="DB131" s="149"/>
      <c r="DC131" s="149"/>
      <c r="DD131" s="149"/>
      <c r="DE131" s="149"/>
      <c r="DF131" s="149"/>
      <c r="DG131" s="149"/>
      <c r="DH131" s="149"/>
      <c r="DI131" s="149"/>
    </row>
    <row r="132" spans="1:113">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149"/>
      <c r="CB132" s="149"/>
      <c r="CC132" s="149"/>
      <c r="CD132" s="149"/>
      <c r="CE132" s="149"/>
      <c r="CF132" s="149"/>
      <c r="CG132" s="149"/>
      <c r="CH132" s="149"/>
      <c r="CI132" s="149"/>
      <c r="CJ132" s="149"/>
      <c r="CK132" s="149"/>
      <c r="CL132" s="149"/>
      <c r="CM132" s="149"/>
      <c r="CN132" s="149"/>
      <c r="CO132" s="149"/>
      <c r="CP132" s="149"/>
      <c r="CQ132" s="149"/>
      <c r="CR132" s="149"/>
      <c r="CS132" s="149"/>
      <c r="CT132" s="149"/>
      <c r="CU132" s="149"/>
      <c r="CV132" s="149"/>
      <c r="CW132" s="149"/>
      <c r="CX132" s="149"/>
      <c r="CY132" s="149"/>
      <c r="CZ132" s="149"/>
      <c r="DA132" s="149"/>
      <c r="DB132" s="149"/>
      <c r="DC132" s="149"/>
      <c r="DD132" s="149"/>
      <c r="DE132" s="149"/>
      <c r="DF132" s="149"/>
      <c r="DG132" s="149"/>
      <c r="DH132" s="149"/>
      <c r="DI132" s="149"/>
    </row>
    <row r="133" spans="1:113">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c r="BK133" s="149"/>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49"/>
      <c r="CM133" s="149"/>
      <c r="CN133" s="149"/>
      <c r="CO133" s="149"/>
      <c r="CP133" s="149"/>
      <c r="CQ133" s="149"/>
      <c r="CR133" s="149"/>
      <c r="CS133" s="149"/>
      <c r="CT133" s="149"/>
      <c r="CU133" s="149"/>
      <c r="CV133" s="149"/>
      <c r="CW133" s="149"/>
      <c r="CX133" s="149"/>
      <c r="CY133" s="149"/>
      <c r="CZ133" s="149"/>
      <c r="DA133" s="149"/>
      <c r="DB133" s="149"/>
      <c r="DC133" s="149"/>
      <c r="DD133" s="149"/>
      <c r="DE133" s="149"/>
      <c r="DF133" s="149"/>
      <c r="DG133" s="149"/>
      <c r="DH133" s="149"/>
      <c r="DI133" s="149"/>
    </row>
    <row r="134" spans="1:113">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BM134" s="149"/>
      <c r="BN134" s="149"/>
      <c r="BO134" s="149"/>
      <c r="BP134" s="149"/>
      <c r="BQ134" s="149"/>
      <c r="BR134" s="149"/>
      <c r="BS134" s="149"/>
      <c r="BT134" s="149"/>
      <c r="BU134" s="149"/>
      <c r="BV134" s="149"/>
      <c r="BW134" s="149"/>
      <c r="BX134" s="149"/>
      <c r="BY134" s="149"/>
      <c r="BZ134" s="149"/>
      <c r="CA134" s="149"/>
      <c r="CB134" s="149"/>
      <c r="CC134" s="149"/>
      <c r="CD134" s="149"/>
      <c r="CE134" s="149"/>
      <c r="CF134" s="149"/>
      <c r="CG134" s="149"/>
      <c r="CH134" s="149"/>
      <c r="CI134" s="149"/>
      <c r="CJ134" s="149"/>
      <c r="CK134" s="149"/>
      <c r="CL134" s="149"/>
      <c r="CM134" s="149"/>
      <c r="CN134" s="149"/>
      <c r="CO134" s="149"/>
      <c r="CP134" s="149"/>
      <c r="CQ134" s="149"/>
      <c r="CR134" s="149"/>
      <c r="CS134" s="149"/>
      <c r="CT134" s="149"/>
      <c r="CU134" s="149"/>
      <c r="CV134" s="149"/>
      <c r="CW134" s="149"/>
      <c r="CX134" s="149"/>
      <c r="CY134" s="149"/>
      <c r="CZ134" s="149"/>
      <c r="DA134" s="149"/>
      <c r="DB134" s="149"/>
      <c r="DC134" s="149"/>
      <c r="DD134" s="149"/>
      <c r="DE134" s="149"/>
      <c r="DF134" s="149"/>
      <c r="DG134" s="149"/>
      <c r="DH134" s="149"/>
      <c r="DI134" s="149"/>
    </row>
    <row r="135" spans="1:113">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149"/>
      <c r="CB135" s="149"/>
      <c r="CC135" s="149"/>
      <c r="CD135" s="149"/>
      <c r="CE135" s="149"/>
      <c r="CF135" s="149"/>
      <c r="CG135" s="149"/>
      <c r="CH135" s="149"/>
      <c r="CI135" s="149"/>
      <c r="CJ135" s="149"/>
      <c r="CK135" s="149"/>
      <c r="CL135" s="149"/>
      <c r="CM135" s="149"/>
      <c r="CN135" s="149"/>
      <c r="CO135" s="149"/>
      <c r="CP135" s="149"/>
      <c r="CQ135" s="149"/>
      <c r="CR135" s="149"/>
      <c r="CS135" s="149"/>
      <c r="CT135" s="149"/>
      <c r="CU135" s="149"/>
      <c r="CV135" s="149"/>
      <c r="CW135" s="149"/>
      <c r="CX135" s="149"/>
      <c r="CY135" s="149"/>
      <c r="CZ135" s="149"/>
      <c r="DA135" s="149"/>
      <c r="DB135" s="149"/>
      <c r="DC135" s="149"/>
      <c r="DD135" s="149"/>
      <c r="DE135" s="149"/>
      <c r="DF135" s="149"/>
      <c r="DG135" s="149"/>
      <c r="DH135" s="149"/>
      <c r="DI135" s="149"/>
    </row>
    <row r="136" spans="1:113">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c r="BK136" s="149"/>
      <c r="BL136" s="149"/>
      <c r="BM136" s="149"/>
      <c r="BN136" s="149"/>
      <c r="BO136" s="149"/>
      <c r="BP136" s="149"/>
      <c r="BQ136" s="149"/>
      <c r="BR136" s="149"/>
      <c r="BS136" s="149"/>
      <c r="BT136" s="149"/>
      <c r="BU136" s="149"/>
      <c r="BV136" s="149"/>
      <c r="BW136" s="149"/>
      <c r="BX136" s="149"/>
      <c r="BY136" s="149"/>
      <c r="BZ136" s="149"/>
      <c r="CA136" s="149"/>
      <c r="CB136" s="149"/>
      <c r="CC136" s="149"/>
      <c r="CD136" s="149"/>
      <c r="CE136" s="149"/>
      <c r="CF136" s="149"/>
      <c r="CG136" s="149"/>
      <c r="CH136" s="149"/>
      <c r="CI136" s="149"/>
      <c r="CJ136" s="149"/>
      <c r="CK136" s="149"/>
      <c r="CL136" s="149"/>
      <c r="CM136" s="149"/>
      <c r="CN136" s="149"/>
      <c r="CO136" s="149"/>
      <c r="CP136" s="149"/>
      <c r="CQ136" s="149"/>
      <c r="CR136" s="149"/>
      <c r="CS136" s="149"/>
      <c r="CT136" s="149"/>
      <c r="CU136" s="149"/>
      <c r="CV136" s="149"/>
      <c r="CW136" s="149"/>
      <c r="CX136" s="149"/>
      <c r="CY136" s="149"/>
      <c r="CZ136" s="149"/>
      <c r="DA136" s="149"/>
      <c r="DB136" s="149"/>
      <c r="DC136" s="149"/>
      <c r="DD136" s="149"/>
      <c r="DE136" s="149"/>
      <c r="DF136" s="149"/>
      <c r="DG136" s="149"/>
      <c r="DH136" s="149"/>
      <c r="DI136" s="149"/>
    </row>
    <row r="137" spans="1:113">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c r="BK137" s="149"/>
      <c r="BL137" s="149"/>
      <c r="BM137" s="149"/>
      <c r="BN137" s="149"/>
      <c r="BO137" s="149"/>
      <c r="BP137" s="149"/>
      <c r="BQ137" s="149"/>
      <c r="BR137" s="149"/>
      <c r="BS137" s="149"/>
      <c r="BT137" s="149"/>
      <c r="BU137" s="149"/>
      <c r="BV137" s="149"/>
      <c r="BW137" s="149"/>
      <c r="BX137" s="149"/>
      <c r="BY137" s="149"/>
      <c r="BZ137" s="149"/>
      <c r="CA137" s="149"/>
      <c r="CB137" s="149"/>
      <c r="CC137" s="149"/>
      <c r="CD137" s="149"/>
      <c r="CE137" s="149"/>
      <c r="CF137" s="149"/>
      <c r="CG137" s="149"/>
      <c r="CH137" s="149"/>
      <c r="CI137" s="149"/>
      <c r="CJ137" s="149"/>
      <c r="CK137" s="149"/>
      <c r="CL137" s="149"/>
      <c r="CM137" s="149"/>
      <c r="CN137" s="149"/>
      <c r="CO137" s="149"/>
      <c r="CP137" s="149"/>
      <c r="CQ137" s="149"/>
      <c r="CR137" s="149"/>
      <c r="CS137" s="149"/>
      <c r="CT137" s="149"/>
      <c r="CU137" s="149"/>
      <c r="CV137" s="149"/>
      <c r="CW137" s="149"/>
      <c r="CX137" s="149"/>
      <c r="CY137" s="149"/>
      <c r="CZ137" s="149"/>
      <c r="DA137" s="149"/>
      <c r="DB137" s="149"/>
      <c r="DC137" s="149"/>
      <c r="DD137" s="149"/>
      <c r="DE137" s="149"/>
      <c r="DF137" s="149"/>
      <c r="DG137" s="149"/>
      <c r="DH137" s="149"/>
      <c r="DI137" s="149"/>
    </row>
    <row r="138" spans="1:113">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c r="BU138" s="149"/>
      <c r="BV138" s="149"/>
      <c r="BW138" s="149"/>
      <c r="BX138" s="149"/>
      <c r="BY138" s="149"/>
      <c r="BZ138" s="149"/>
      <c r="CA138" s="149"/>
      <c r="CB138" s="149"/>
      <c r="CC138" s="149"/>
      <c r="CD138" s="149"/>
      <c r="CE138" s="149"/>
      <c r="CF138" s="149"/>
      <c r="CG138" s="149"/>
      <c r="CH138" s="149"/>
      <c r="CI138" s="149"/>
      <c r="CJ138" s="149"/>
      <c r="CK138" s="149"/>
      <c r="CL138" s="149"/>
      <c r="CM138" s="149"/>
      <c r="CN138" s="149"/>
      <c r="CO138" s="149"/>
      <c r="CP138" s="149"/>
      <c r="CQ138" s="149"/>
      <c r="CR138" s="149"/>
      <c r="CS138" s="149"/>
      <c r="CT138" s="149"/>
      <c r="CU138" s="149"/>
      <c r="CV138" s="149"/>
      <c r="CW138" s="149"/>
      <c r="CX138" s="149"/>
      <c r="CY138" s="149"/>
      <c r="CZ138" s="149"/>
      <c r="DA138" s="149"/>
      <c r="DB138" s="149"/>
      <c r="DC138" s="149"/>
      <c r="DD138" s="149"/>
      <c r="DE138" s="149"/>
      <c r="DF138" s="149"/>
      <c r="DG138" s="149"/>
      <c r="DH138" s="149"/>
      <c r="DI138" s="149"/>
    </row>
    <row r="139" spans="1:113">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c r="BI139" s="149"/>
      <c r="BJ139" s="149"/>
      <c r="BK139" s="149"/>
      <c r="BL139" s="149"/>
      <c r="BM139" s="149"/>
      <c r="BN139" s="149"/>
      <c r="BO139" s="149"/>
      <c r="BP139" s="149"/>
      <c r="BQ139" s="149"/>
      <c r="BR139" s="149"/>
      <c r="BS139" s="149"/>
      <c r="BT139" s="149"/>
      <c r="BU139" s="149"/>
      <c r="BV139" s="149"/>
      <c r="BW139" s="149"/>
      <c r="BX139" s="149"/>
      <c r="BY139" s="149"/>
      <c r="BZ139" s="149"/>
      <c r="CA139" s="149"/>
      <c r="CB139" s="149"/>
      <c r="CC139" s="149"/>
      <c r="CD139" s="149"/>
      <c r="CE139" s="149"/>
      <c r="CF139" s="149"/>
      <c r="CG139" s="149"/>
      <c r="CH139" s="149"/>
      <c r="CI139" s="149"/>
      <c r="CJ139" s="149"/>
      <c r="CK139" s="149"/>
      <c r="CL139" s="149"/>
      <c r="CM139" s="149"/>
      <c r="CN139" s="149"/>
      <c r="CO139" s="149"/>
      <c r="CP139" s="149"/>
      <c r="CQ139" s="149"/>
      <c r="CR139" s="149"/>
      <c r="CS139" s="149"/>
      <c r="CT139" s="149"/>
      <c r="CU139" s="149"/>
      <c r="CV139" s="149"/>
      <c r="CW139" s="149"/>
      <c r="CX139" s="149"/>
      <c r="CY139" s="149"/>
      <c r="CZ139" s="149"/>
      <c r="DA139" s="149"/>
      <c r="DB139" s="149"/>
      <c r="DC139" s="149"/>
      <c r="DD139" s="149"/>
      <c r="DE139" s="149"/>
      <c r="DF139" s="149"/>
      <c r="DG139" s="149"/>
      <c r="DH139" s="149"/>
      <c r="DI139" s="149"/>
    </row>
    <row r="140" spans="1:113">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c r="BK140" s="149"/>
      <c r="BL140" s="149"/>
      <c r="BM140" s="149"/>
      <c r="BN140" s="149"/>
      <c r="BO140" s="149"/>
      <c r="BP140" s="149"/>
      <c r="BQ140" s="149"/>
      <c r="BR140" s="149"/>
      <c r="BS140" s="149"/>
      <c r="BT140" s="149"/>
      <c r="BU140" s="149"/>
      <c r="BV140" s="149"/>
      <c r="BW140" s="149"/>
      <c r="BX140" s="149"/>
      <c r="BY140" s="149"/>
      <c r="BZ140" s="149"/>
      <c r="CA140" s="149"/>
      <c r="CB140" s="149"/>
      <c r="CC140" s="149"/>
      <c r="CD140" s="149"/>
      <c r="CE140" s="149"/>
      <c r="CF140" s="149"/>
      <c r="CG140" s="149"/>
      <c r="CH140" s="149"/>
      <c r="CI140" s="149"/>
      <c r="CJ140" s="149"/>
      <c r="CK140" s="149"/>
      <c r="CL140" s="149"/>
      <c r="CM140" s="149"/>
      <c r="CN140" s="149"/>
      <c r="CO140" s="149"/>
      <c r="CP140" s="149"/>
      <c r="CQ140" s="149"/>
      <c r="CR140" s="149"/>
      <c r="CS140" s="149"/>
      <c r="CT140" s="149"/>
      <c r="CU140" s="149"/>
      <c r="CV140" s="149"/>
      <c r="CW140" s="149"/>
      <c r="CX140" s="149"/>
      <c r="CY140" s="149"/>
      <c r="CZ140" s="149"/>
      <c r="DA140" s="149"/>
      <c r="DB140" s="149"/>
      <c r="DC140" s="149"/>
      <c r="DD140" s="149"/>
      <c r="DE140" s="149"/>
      <c r="DF140" s="149"/>
      <c r="DG140" s="149"/>
      <c r="DH140" s="149"/>
      <c r="DI140" s="149"/>
    </row>
    <row r="141" spans="1:113">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149"/>
      <c r="BN141" s="149"/>
      <c r="BO141" s="149"/>
      <c r="BP141" s="149"/>
      <c r="BQ141" s="149"/>
      <c r="BR141" s="149"/>
      <c r="BS141" s="149"/>
      <c r="BT141" s="149"/>
      <c r="BU141" s="149"/>
      <c r="BV141" s="149"/>
      <c r="BW141" s="149"/>
      <c r="BX141" s="149"/>
      <c r="BY141" s="149"/>
      <c r="BZ141" s="149"/>
      <c r="CA141" s="149"/>
      <c r="CB141" s="149"/>
      <c r="CC141" s="149"/>
      <c r="CD141" s="149"/>
      <c r="CE141" s="149"/>
      <c r="CF141" s="149"/>
      <c r="CG141" s="149"/>
      <c r="CH141" s="149"/>
      <c r="CI141" s="149"/>
      <c r="CJ141" s="149"/>
      <c r="CK141" s="149"/>
      <c r="CL141" s="149"/>
      <c r="CM141" s="149"/>
      <c r="CN141" s="149"/>
      <c r="CO141" s="149"/>
      <c r="CP141" s="149"/>
      <c r="CQ141" s="149"/>
      <c r="CR141" s="149"/>
      <c r="CS141" s="149"/>
      <c r="CT141" s="149"/>
      <c r="CU141" s="149"/>
      <c r="CV141" s="149"/>
      <c r="CW141" s="149"/>
      <c r="CX141" s="149"/>
      <c r="CY141" s="149"/>
      <c r="CZ141" s="149"/>
      <c r="DA141" s="149"/>
      <c r="DB141" s="149"/>
      <c r="DC141" s="149"/>
      <c r="DD141" s="149"/>
      <c r="DE141" s="149"/>
      <c r="DF141" s="149"/>
      <c r="DG141" s="149"/>
      <c r="DH141" s="149"/>
      <c r="DI141" s="149"/>
    </row>
    <row r="142" spans="1:113">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49"/>
      <c r="BQ142" s="149"/>
      <c r="BR142" s="149"/>
      <c r="BS142" s="149"/>
      <c r="BT142" s="149"/>
      <c r="BU142" s="149"/>
      <c r="BV142" s="149"/>
      <c r="BW142" s="149"/>
      <c r="BX142" s="149"/>
      <c r="BY142" s="149"/>
      <c r="BZ142" s="149"/>
      <c r="CA142" s="149"/>
      <c r="CB142" s="149"/>
      <c r="CC142" s="149"/>
      <c r="CD142" s="149"/>
      <c r="CE142" s="149"/>
      <c r="CF142" s="149"/>
      <c r="CG142" s="149"/>
      <c r="CH142" s="149"/>
      <c r="CI142" s="149"/>
      <c r="CJ142" s="149"/>
      <c r="CK142" s="149"/>
      <c r="CL142" s="149"/>
      <c r="CM142" s="149"/>
      <c r="CN142" s="149"/>
      <c r="CO142" s="149"/>
      <c r="CP142" s="149"/>
      <c r="CQ142" s="149"/>
      <c r="CR142" s="149"/>
      <c r="CS142" s="149"/>
      <c r="CT142" s="149"/>
      <c r="CU142" s="149"/>
      <c r="CV142" s="149"/>
      <c r="CW142" s="149"/>
      <c r="CX142" s="149"/>
      <c r="CY142" s="149"/>
      <c r="CZ142" s="149"/>
      <c r="DA142" s="149"/>
      <c r="DB142" s="149"/>
      <c r="DC142" s="149"/>
      <c r="DD142" s="149"/>
      <c r="DE142" s="149"/>
      <c r="DF142" s="149"/>
      <c r="DG142" s="149"/>
      <c r="DH142" s="149"/>
      <c r="DI142" s="149"/>
    </row>
    <row r="143" spans="1:113">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c r="BK143" s="149"/>
      <c r="BL143" s="149"/>
      <c r="BM143" s="149"/>
      <c r="BN143" s="149"/>
      <c r="BO143" s="149"/>
      <c r="BP143" s="149"/>
      <c r="BQ143" s="149"/>
      <c r="BR143" s="149"/>
      <c r="BS143" s="149"/>
      <c r="BT143" s="149"/>
      <c r="BU143" s="149"/>
      <c r="BV143" s="149"/>
      <c r="BW143" s="149"/>
      <c r="BX143" s="149"/>
      <c r="BY143" s="149"/>
      <c r="BZ143" s="149"/>
      <c r="CA143" s="149"/>
      <c r="CB143" s="149"/>
      <c r="CC143" s="149"/>
      <c r="CD143" s="149"/>
      <c r="CE143" s="149"/>
      <c r="CF143" s="149"/>
      <c r="CG143" s="149"/>
      <c r="CH143" s="149"/>
      <c r="CI143" s="149"/>
      <c r="CJ143" s="149"/>
      <c r="CK143" s="149"/>
      <c r="CL143" s="149"/>
      <c r="CM143" s="149"/>
      <c r="CN143" s="149"/>
      <c r="CO143" s="149"/>
      <c r="CP143" s="149"/>
      <c r="CQ143" s="149"/>
      <c r="CR143" s="149"/>
      <c r="CS143" s="149"/>
      <c r="CT143" s="149"/>
      <c r="CU143" s="149"/>
      <c r="CV143" s="149"/>
      <c r="CW143" s="149"/>
      <c r="CX143" s="149"/>
      <c r="CY143" s="149"/>
      <c r="CZ143" s="149"/>
      <c r="DA143" s="149"/>
      <c r="DB143" s="149"/>
      <c r="DC143" s="149"/>
      <c r="DD143" s="149"/>
      <c r="DE143" s="149"/>
      <c r="DF143" s="149"/>
      <c r="DG143" s="149"/>
      <c r="DH143" s="149"/>
      <c r="DI143" s="149"/>
    </row>
    <row r="144" spans="1:113">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c r="BU144" s="149"/>
      <c r="BV144" s="149"/>
      <c r="BW144" s="149"/>
      <c r="BX144" s="149"/>
      <c r="BY144" s="149"/>
      <c r="BZ144" s="149"/>
      <c r="CA144" s="149"/>
      <c r="CB144" s="149"/>
      <c r="CC144" s="149"/>
      <c r="CD144" s="149"/>
      <c r="CE144" s="149"/>
      <c r="CF144" s="149"/>
      <c r="CG144" s="149"/>
      <c r="CH144" s="149"/>
      <c r="CI144" s="149"/>
      <c r="CJ144" s="149"/>
      <c r="CK144" s="149"/>
      <c r="CL144" s="149"/>
      <c r="CM144" s="149"/>
      <c r="CN144" s="149"/>
      <c r="CO144" s="149"/>
      <c r="CP144" s="149"/>
      <c r="CQ144" s="149"/>
      <c r="CR144" s="149"/>
      <c r="CS144" s="149"/>
      <c r="CT144" s="149"/>
      <c r="CU144" s="149"/>
      <c r="CV144" s="149"/>
      <c r="CW144" s="149"/>
      <c r="CX144" s="149"/>
      <c r="CY144" s="149"/>
      <c r="CZ144" s="149"/>
      <c r="DA144" s="149"/>
      <c r="DB144" s="149"/>
      <c r="DC144" s="149"/>
      <c r="DD144" s="149"/>
      <c r="DE144" s="149"/>
      <c r="DF144" s="149"/>
      <c r="DG144" s="149"/>
      <c r="DH144" s="149"/>
      <c r="DI144" s="149"/>
    </row>
    <row r="145" spans="1:113">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c r="BK145" s="149"/>
      <c r="BL145" s="149"/>
      <c r="BM145" s="149"/>
      <c r="BN145" s="149"/>
      <c r="BO145" s="149"/>
      <c r="BP145" s="149"/>
      <c r="BQ145" s="149"/>
      <c r="BR145" s="149"/>
      <c r="BS145" s="149"/>
      <c r="BT145" s="149"/>
      <c r="BU145" s="149"/>
      <c r="BV145" s="149"/>
      <c r="BW145" s="149"/>
      <c r="BX145" s="149"/>
      <c r="BY145" s="149"/>
      <c r="BZ145" s="149"/>
      <c r="CA145" s="149"/>
      <c r="CB145" s="149"/>
      <c r="CC145" s="149"/>
      <c r="CD145" s="149"/>
      <c r="CE145" s="149"/>
      <c r="CF145" s="149"/>
      <c r="CG145" s="149"/>
      <c r="CH145" s="149"/>
      <c r="CI145" s="149"/>
      <c r="CJ145" s="149"/>
      <c r="CK145" s="149"/>
      <c r="CL145" s="149"/>
      <c r="CM145" s="149"/>
      <c r="CN145" s="149"/>
      <c r="CO145" s="149"/>
      <c r="CP145" s="149"/>
      <c r="CQ145" s="149"/>
      <c r="CR145" s="149"/>
      <c r="CS145" s="149"/>
      <c r="CT145" s="149"/>
      <c r="CU145" s="149"/>
      <c r="CV145" s="149"/>
      <c r="CW145" s="149"/>
      <c r="CX145" s="149"/>
      <c r="CY145" s="149"/>
      <c r="CZ145" s="149"/>
      <c r="DA145" s="149"/>
      <c r="DB145" s="149"/>
      <c r="DC145" s="149"/>
      <c r="DD145" s="149"/>
      <c r="DE145" s="149"/>
      <c r="DF145" s="149"/>
      <c r="DG145" s="149"/>
      <c r="DH145" s="149"/>
      <c r="DI145" s="149"/>
    </row>
    <row r="146" spans="1:113">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BM146" s="149"/>
      <c r="BN146" s="149"/>
      <c r="BO146" s="149"/>
      <c r="BP146" s="149"/>
      <c r="BQ146" s="149"/>
      <c r="BR146" s="149"/>
      <c r="BS146" s="149"/>
      <c r="BT146" s="149"/>
      <c r="BU146" s="149"/>
      <c r="BV146" s="149"/>
      <c r="BW146" s="149"/>
      <c r="BX146" s="149"/>
      <c r="BY146" s="149"/>
      <c r="BZ146" s="149"/>
      <c r="CA146" s="149"/>
      <c r="CB146" s="149"/>
      <c r="CC146" s="149"/>
      <c r="CD146" s="149"/>
      <c r="CE146" s="149"/>
      <c r="CF146" s="149"/>
      <c r="CG146" s="149"/>
      <c r="CH146" s="149"/>
      <c r="CI146" s="149"/>
      <c r="CJ146" s="149"/>
      <c r="CK146" s="149"/>
      <c r="CL146" s="149"/>
      <c r="CM146" s="149"/>
      <c r="CN146" s="149"/>
      <c r="CO146" s="149"/>
      <c r="CP146" s="149"/>
      <c r="CQ146" s="149"/>
      <c r="CR146" s="149"/>
      <c r="CS146" s="149"/>
      <c r="CT146" s="149"/>
      <c r="CU146" s="149"/>
      <c r="CV146" s="149"/>
      <c r="CW146" s="149"/>
      <c r="CX146" s="149"/>
      <c r="CY146" s="149"/>
      <c r="CZ146" s="149"/>
      <c r="DA146" s="149"/>
      <c r="DB146" s="149"/>
      <c r="DC146" s="149"/>
      <c r="DD146" s="149"/>
      <c r="DE146" s="149"/>
      <c r="DF146" s="149"/>
      <c r="DG146" s="149"/>
      <c r="DH146" s="149"/>
      <c r="DI146" s="149"/>
    </row>
    <row r="147" spans="1:113">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c r="BI147" s="149"/>
      <c r="BJ147" s="149"/>
      <c r="BK147" s="149"/>
      <c r="BL147" s="149"/>
      <c r="BM147" s="149"/>
      <c r="BN147" s="149"/>
      <c r="BO147" s="149"/>
      <c r="BP147" s="149"/>
      <c r="BQ147" s="149"/>
      <c r="BR147" s="149"/>
      <c r="BS147" s="149"/>
      <c r="BT147" s="149"/>
      <c r="BU147" s="149"/>
      <c r="BV147" s="149"/>
      <c r="BW147" s="149"/>
      <c r="BX147" s="149"/>
      <c r="BY147" s="149"/>
      <c r="BZ147" s="149"/>
      <c r="CA147" s="149"/>
      <c r="CB147" s="149"/>
      <c r="CC147" s="149"/>
      <c r="CD147" s="149"/>
      <c r="CE147" s="149"/>
      <c r="CF147" s="149"/>
      <c r="CG147" s="149"/>
      <c r="CH147" s="149"/>
      <c r="CI147" s="149"/>
      <c r="CJ147" s="149"/>
      <c r="CK147" s="149"/>
      <c r="CL147" s="149"/>
      <c r="CM147" s="149"/>
      <c r="CN147" s="149"/>
      <c r="CO147" s="149"/>
      <c r="CP147" s="149"/>
      <c r="CQ147" s="149"/>
      <c r="CR147" s="149"/>
      <c r="CS147" s="149"/>
      <c r="CT147" s="149"/>
      <c r="CU147" s="149"/>
      <c r="CV147" s="149"/>
      <c r="CW147" s="149"/>
      <c r="CX147" s="149"/>
      <c r="CY147" s="149"/>
      <c r="CZ147" s="149"/>
      <c r="DA147" s="149"/>
      <c r="DB147" s="149"/>
      <c r="DC147" s="149"/>
      <c r="DD147" s="149"/>
      <c r="DE147" s="149"/>
      <c r="DF147" s="149"/>
      <c r="DG147" s="149"/>
      <c r="DH147" s="149"/>
      <c r="DI147" s="149"/>
    </row>
    <row r="148" spans="1:113">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c r="BK148" s="149"/>
      <c r="BL148" s="149"/>
      <c r="BM148" s="149"/>
      <c r="BN148" s="149"/>
      <c r="BO148" s="149"/>
      <c r="BP148" s="149"/>
      <c r="BQ148" s="149"/>
      <c r="BR148" s="149"/>
      <c r="BS148" s="149"/>
      <c r="BT148" s="149"/>
      <c r="BU148" s="149"/>
      <c r="BV148" s="149"/>
      <c r="BW148" s="149"/>
      <c r="BX148" s="149"/>
      <c r="BY148" s="149"/>
      <c r="BZ148" s="149"/>
      <c r="CA148" s="149"/>
      <c r="CB148" s="149"/>
      <c r="CC148" s="149"/>
      <c r="CD148" s="149"/>
      <c r="CE148" s="149"/>
      <c r="CF148" s="149"/>
      <c r="CG148" s="149"/>
      <c r="CH148" s="149"/>
      <c r="CI148" s="149"/>
      <c r="CJ148" s="149"/>
      <c r="CK148" s="149"/>
      <c r="CL148" s="149"/>
      <c r="CM148" s="149"/>
      <c r="CN148" s="149"/>
      <c r="CO148" s="149"/>
      <c r="CP148" s="149"/>
      <c r="CQ148" s="149"/>
      <c r="CR148" s="149"/>
      <c r="CS148" s="149"/>
      <c r="CT148" s="149"/>
      <c r="CU148" s="149"/>
      <c r="CV148" s="149"/>
      <c r="CW148" s="149"/>
      <c r="CX148" s="149"/>
      <c r="CY148" s="149"/>
      <c r="CZ148" s="149"/>
      <c r="DA148" s="149"/>
      <c r="DB148" s="149"/>
      <c r="DC148" s="149"/>
      <c r="DD148" s="149"/>
      <c r="DE148" s="149"/>
      <c r="DF148" s="149"/>
      <c r="DG148" s="149"/>
      <c r="DH148" s="149"/>
      <c r="DI148" s="149"/>
    </row>
    <row r="149" spans="1:113">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c r="BI149" s="149"/>
      <c r="BJ149" s="149"/>
      <c r="BK149" s="149"/>
      <c r="BL149" s="149"/>
      <c r="BM149" s="149"/>
      <c r="BN149" s="149"/>
      <c r="BO149" s="149"/>
      <c r="BP149" s="149"/>
      <c r="BQ149" s="149"/>
      <c r="BR149" s="149"/>
      <c r="BS149" s="149"/>
      <c r="BT149" s="149"/>
      <c r="BU149" s="149"/>
      <c r="BV149" s="149"/>
      <c r="BW149" s="149"/>
      <c r="BX149" s="149"/>
      <c r="BY149" s="149"/>
      <c r="BZ149" s="149"/>
      <c r="CA149" s="149"/>
      <c r="CB149" s="149"/>
      <c r="CC149" s="149"/>
      <c r="CD149" s="149"/>
      <c r="CE149" s="149"/>
      <c r="CF149" s="149"/>
      <c r="CG149" s="149"/>
      <c r="CH149" s="149"/>
      <c r="CI149" s="149"/>
      <c r="CJ149" s="149"/>
      <c r="CK149" s="149"/>
      <c r="CL149" s="149"/>
      <c r="CM149" s="149"/>
      <c r="CN149" s="149"/>
      <c r="CO149" s="149"/>
      <c r="CP149" s="149"/>
      <c r="CQ149" s="149"/>
      <c r="CR149" s="149"/>
      <c r="CS149" s="149"/>
      <c r="CT149" s="149"/>
      <c r="CU149" s="149"/>
      <c r="CV149" s="149"/>
      <c r="CW149" s="149"/>
      <c r="CX149" s="149"/>
      <c r="CY149" s="149"/>
      <c r="CZ149" s="149"/>
      <c r="DA149" s="149"/>
      <c r="DB149" s="149"/>
      <c r="DC149" s="149"/>
      <c r="DD149" s="149"/>
      <c r="DE149" s="149"/>
      <c r="DF149" s="149"/>
      <c r="DG149" s="149"/>
      <c r="DH149" s="149"/>
      <c r="DI149" s="149"/>
    </row>
    <row r="150" spans="1:113">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c r="BI150" s="149"/>
      <c r="BJ150" s="149"/>
      <c r="BK150" s="149"/>
      <c r="BL150" s="149"/>
      <c r="BM150" s="149"/>
      <c r="BN150" s="149"/>
      <c r="BO150" s="149"/>
      <c r="BP150" s="149"/>
      <c r="BQ150" s="149"/>
      <c r="BR150" s="149"/>
      <c r="BS150" s="149"/>
      <c r="BT150" s="149"/>
      <c r="BU150" s="149"/>
      <c r="BV150" s="149"/>
      <c r="BW150" s="149"/>
      <c r="BX150" s="149"/>
      <c r="BY150" s="149"/>
      <c r="BZ150" s="149"/>
      <c r="CA150" s="149"/>
      <c r="CB150" s="149"/>
      <c r="CC150" s="149"/>
      <c r="CD150" s="149"/>
      <c r="CE150" s="149"/>
      <c r="CF150" s="149"/>
      <c r="CG150" s="149"/>
      <c r="CH150" s="149"/>
      <c r="CI150" s="149"/>
      <c r="CJ150" s="149"/>
      <c r="CK150" s="149"/>
      <c r="CL150" s="149"/>
      <c r="CM150" s="149"/>
      <c r="CN150" s="149"/>
      <c r="CO150" s="149"/>
      <c r="CP150" s="149"/>
      <c r="CQ150" s="149"/>
      <c r="CR150" s="149"/>
      <c r="CS150" s="149"/>
      <c r="CT150" s="149"/>
      <c r="CU150" s="149"/>
      <c r="CV150" s="149"/>
      <c r="CW150" s="149"/>
      <c r="CX150" s="149"/>
      <c r="CY150" s="149"/>
      <c r="CZ150" s="149"/>
      <c r="DA150" s="149"/>
      <c r="DB150" s="149"/>
      <c r="DC150" s="149"/>
      <c r="DD150" s="149"/>
      <c r="DE150" s="149"/>
      <c r="DF150" s="149"/>
      <c r="DG150" s="149"/>
      <c r="DH150" s="149"/>
      <c r="DI150" s="149"/>
    </row>
    <row r="151" spans="1:113">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c r="BI151" s="149"/>
      <c r="BJ151" s="149"/>
      <c r="BK151" s="149"/>
      <c r="BL151" s="149"/>
      <c r="BM151" s="149"/>
      <c r="BN151" s="149"/>
      <c r="BO151" s="149"/>
      <c r="BP151" s="149"/>
      <c r="BQ151" s="149"/>
      <c r="BR151" s="149"/>
      <c r="BS151" s="149"/>
      <c r="BT151" s="149"/>
      <c r="BU151" s="149"/>
      <c r="BV151" s="149"/>
      <c r="BW151" s="149"/>
      <c r="BX151" s="149"/>
      <c r="BY151" s="149"/>
      <c r="BZ151" s="149"/>
      <c r="CA151" s="149"/>
      <c r="CB151" s="149"/>
      <c r="CC151" s="149"/>
      <c r="CD151" s="149"/>
      <c r="CE151" s="149"/>
      <c r="CF151" s="149"/>
      <c r="CG151" s="149"/>
      <c r="CH151" s="149"/>
      <c r="CI151" s="149"/>
      <c r="CJ151" s="149"/>
      <c r="CK151" s="149"/>
      <c r="CL151" s="149"/>
      <c r="CM151" s="149"/>
      <c r="CN151" s="149"/>
      <c r="CO151" s="149"/>
      <c r="CP151" s="149"/>
      <c r="CQ151" s="149"/>
      <c r="CR151" s="149"/>
      <c r="CS151" s="149"/>
      <c r="CT151" s="149"/>
      <c r="CU151" s="149"/>
      <c r="CV151" s="149"/>
      <c r="CW151" s="149"/>
      <c r="CX151" s="149"/>
      <c r="CY151" s="149"/>
      <c r="CZ151" s="149"/>
      <c r="DA151" s="149"/>
      <c r="DB151" s="149"/>
      <c r="DC151" s="149"/>
      <c r="DD151" s="149"/>
      <c r="DE151" s="149"/>
      <c r="DF151" s="149"/>
      <c r="DG151" s="149"/>
      <c r="DH151" s="149"/>
      <c r="DI151" s="149"/>
    </row>
    <row r="152" spans="1:113">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c r="BI152" s="149"/>
      <c r="BJ152" s="149"/>
      <c r="BK152" s="149"/>
      <c r="BL152" s="149"/>
      <c r="BM152" s="149"/>
      <c r="BN152" s="149"/>
      <c r="BO152" s="149"/>
      <c r="BP152" s="149"/>
      <c r="BQ152" s="149"/>
      <c r="BR152" s="149"/>
      <c r="BS152" s="149"/>
      <c r="BT152" s="149"/>
      <c r="BU152" s="149"/>
      <c r="BV152" s="149"/>
      <c r="BW152" s="149"/>
      <c r="BX152" s="149"/>
      <c r="BY152" s="149"/>
      <c r="BZ152" s="149"/>
      <c r="CA152" s="149"/>
      <c r="CB152" s="149"/>
      <c r="CC152" s="149"/>
      <c r="CD152" s="149"/>
      <c r="CE152" s="149"/>
      <c r="CF152" s="149"/>
      <c r="CG152" s="149"/>
      <c r="CH152" s="149"/>
      <c r="CI152" s="149"/>
      <c r="CJ152" s="149"/>
      <c r="CK152" s="149"/>
      <c r="CL152" s="149"/>
      <c r="CM152" s="149"/>
      <c r="CN152" s="149"/>
      <c r="CO152" s="149"/>
      <c r="CP152" s="149"/>
      <c r="CQ152" s="149"/>
      <c r="CR152" s="149"/>
      <c r="CS152" s="149"/>
      <c r="CT152" s="149"/>
      <c r="CU152" s="149"/>
      <c r="CV152" s="149"/>
      <c r="CW152" s="149"/>
      <c r="CX152" s="149"/>
      <c r="CY152" s="149"/>
      <c r="CZ152" s="149"/>
      <c r="DA152" s="149"/>
      <c r="DB152" s="149"/>
      <c r="DC152" s="149"/>
      <c r="DD152" s="149"/>
      <c r="DE152" s="149"/>
      <c r="DF152" s="149"/>
      <c r="DG152" s="149"/>
      <c r="DH152" s="149"/>
      <c r="DI152" s="149"/>
    </row>
    <row r="153" spans="1:113">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c r="BU153" s="149"/>
      <c r="BV153" s="149"/>
      <c r="BW153" s="149"/>
      <c r="BX153" s="149"/>
      <c r="BY153" s="149"/>
      <c r="BZ153" s="149"/>
      <c r="CA153" s="149"/>
      <c r="CB153" s="149"/>
      <c r="CC153" s="149"/>
      <c r="CD153" s="149"/>
      <c r="CE153" s="149"/>
      <c r="CF153" s="149"/>
      <c r="CG153" s="149"/>
      <c r="CH153" s="149"/>
      <c r="CI153" s="149"/>
      <c r="CJ153" s="149"/>
      <c r="CK153" s="149"/>
      <c r="CL153" s="149"/>
      <c r="CM153" s="149"/>
      <c r="CN153" s="149"/>
      <c r="CO153" s="149"/>
      <c r="CP153" s="149"/>
      <c r="CQ153" s="149"/>
      <c r="CR153" s="149"/>
      <c r="CS153" s="149"/>
      <c r="CT153" s="149"/>
      <c r="CU153" s="149"/>
      <c r="CV153" s="149"/>
      <c r="CW153" s="149"/>
      <c r="CX153" s="149"/>
      <c r="CY153" s="149"/>
      <c r="CZ153" s="149"/>
      <c r="DA153" s="149"/>
      <c r="DB153" s="149"/>
      <c r="DC153" s="149"/>
      <c r="DD153" s="149"/>
      <c r="DE153" s="149"/>
      <c r="DF153" s="149"/>
      <c r="DG153" s="149"/>
      <c r="DH153" s="149"/>
      <c r="DI153" s="149"/>
    </row>
    <row r="154" spans="1:113">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c r="BI154" s="149"/>
      <c r="BJ154" s="149"/>
      <c r="BK154" s="149"/>
      <c r="BL154" s="149"/>
      <c r="BM154" s="149"/>
      <c r="BN154" s="149"/>
      <c r="BO154" s="149"/>
      <c r="BP154" s="149"/>
      <c r="BQ154" s="149"/>
      <c r="BR154" s="149"/>
      <c r="BS154" s="149"/>
      <c r="BT154" s="149"/>
      <c r="BU154" s="149"/>
      <c r="BV154" s="149"/>
      <c r="BW154" s="149"/>
      <c r="BX154" s="149"/>
      <c r="BY154" s="149"/>
      <c r="BZ154" s="149"/>
      <c r="CA154" s="149"/>
      <c r="CB154" s="149"/>
      <c r="CC154" s="149"/>
      <c r="CD154" s="149"/>
      <c r="CE154" s="149"/>
      <c r="CF154" s="149"/>
      <c r="CG154" s="149"/>
      <c r="CH154" s="149"/>
      <c r="CI154" s="149"/>
      <c r="CJ154" s="149"/>
      <c r="CK154" s="149"/>
      <c r="CL154" s="149"/>
      <c r="CM154" s="149"/>
      <c r="CN154" s="149"/>
      <c r="CO154" s="149"/>
      <c r="CP154" s="149"/>
      <c r="CQ154" s="149"/>
      <c r="CR154" s="149"/>
      <c r="CS154" s="149"/>
      <c r="CT154" s="149"/>
      <c r="CU154" s="149"/>
      <c r="CV154" s="149"/>
      <c r="CW154" s="149"/>
      <c r="CX154" s="149"/>
      <c r="CY154" s="149"/>
      <c r="CZ154" s="149"/>
      <c r="DA154" s="149"/>
      <c r="DB154" s="149"/>
      <c r="DC154" s="149"/>
      <c r="DD154" s="149"/>
      <c r="DE154" s="149"/>
      <c r="DF154" s="149"/>
      <c r="DG154" s="149"/>
      <c r="DH154" s="149"/>
      <c r="DI154" s="149"/>
    </row>
    <row r="155" spans="1:113">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c r="BI155" s="149"/>
      <c r="BJ155" s="149"/>
      <c r="BK155" s="149"/>
      <c r="BL155" s="149"/>
      <c r="BM155" s="149"/>
      <c r="BN155" s="149"/>
      <c r="BO155" s="149"/>
      <c r="BP155" s="149"/>
      <c r="BQ155" s="149"/>
      <c r="BR155" s="149"/>
      <c r="BS155" s="149"/>
      <c r="BT155" s="149"/>
      <c r="BU155" s="149"/>
      <c r="BV155" s="149"/>
      <c r="BW155" s="149"/>
      <c r="BX155" s="149"/>
      <c r="BY155" s="149"/>
      <c r="BZ155" s="149"/>
      <c r="CA155" s="149"/>
      <c r="CB155" s="149"/>
      <c r="CC155" s="149"/>
      <c r="CD155" s="149"/>
      <c r="CE155" s="149"/>
      <c r="CF155" s="149"/>
      <c r="CG155" s="149"/>
      <c r="CH155" s="149"/>
      <c r="CI155" s="149"/>
      <c r="CJ155" s="149"/>
      <c r="CK155" s="149"/>
      <c r="CL155" s="149"/>
      <c r="CM155" s="149"/>
      <c r="CN155" s="149"/>
      <c r="CO155" s="149"/>
      <c r="CP155" s="149"/>
      <c r="CQ155" s="149"/>
      <c r="CR155" s="149"/>
      <c r="CS155" s="149"/>
      <c r="CT155" s="149"/>
      <c r="CU155" s="149"/>
      <c r="CV155" s="149"/>
      <c r="CW155" s="149"/>
      <c r="CX155" s="149"/>
      <c r="CY155" s="149"/>
      <c r="CZ155" s="149"/>
      <c r="DA155" s="149"/>
      <c r="DB155" s="149"/>
      <c r="DC155" s="149"/>
      <c r="DD155" s="149"/>
      <c r="DE155" s="149"/>
      <c r="DF155" s="149"/>
      <c r="DG155" s="149"/>
      <c r="DH155" s="149"/>
      <c r="DI155" s="149"/>
    </row>
    <row r="156" spans="1:113">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c r="CB156" s="149"/>
      <c r="CC156" s="149"/>
      <c r="CD156" s="149"/>
      <c r="CE156" s="149"/>
      <c r="CF156" s="149"/>
      <c r="CG156" s="149"/>
      <c r="CH156" s="149"/>
      <c r="CI156" s="149"/>
      <c r="CJ156" s="149"/>
      <c r="CK156" s="149"/>
      <c r="CL156" s="149"/>
      <c r="CM156" s="149"/>
      <c r="CN156" s="149"/>
      <c r="CO156" s="149"/>
      <c r="CP156" s="149"/>
      <c r="CQ156" s="149"/>
      <c r="CR156" s="149"/>
      <c r="CS156" s="149"/>
      <c r="CT156" s="149"/>
      <c r="CU156" s="149"/>
      <c r="CV156" s="149"/>
      <c r="CW156" s="149"/>
      <c r="CX156" s="149"/>
      <c r="CY156" s="149"/>
      <c r="CZ156" s="149"/>
      <c r="DA156" s="149"/>
      <c r="DB156" s="149"/>
      <c r="DC156" s="149"/>
      <c r="DD156" s="149"/>
      <c r="DE156" s="149"/>
      <c r="DF156" s="149"/>
      <c r="DG156" s="149"/>
      <c r="DH156" s="149"/>
      <c r="DI156" s="149"/>
    </row>
    <row r="157" spans="1:113">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c r="BI157" s="149"/>
      <c r="BJ157" s="149"/>
      <c r="BK157" s="149"/>
      <c r="BL157" s="149"/>
      <c r="BM157" s="149"/>
      <c r="BN157" s="149"/>
      <c r="BO157" s="149"/>
      <c r="BP157" s="149"/>
      <c r="BQ157" s="149"/>
      <c r="BR157" s="149"/>
      <c r="BS157" s="149"/>
      <c r="BT157" s="149"/>
      <c r="BU157" s="149"/>
      <c r="BV157" s="149"/>
      <c r="BW157" s="149"/>
      <c r="BX157" s="149"/>
      <c r="BY157" s="149"/>
      <c r="BZ157" s="149"/>
      <c r="CA157" s="149"/>
      <c r="CB157" s="149"/>
      <c r="CC157" s="149"/>
      <c r="CD157" s="149"/>
      <c r="CE157" s="149"/>
      <c r="CF157" s="149"/>
      <c r="CG157" s="149"/>
      <c r="CH157" s="149"/>
      <c r="CI157" s="149"/>
      <c r="CJ157" s="149"/>
      <c r="CK157" s="149"/>
      <c r="CL157" s="149"/>
      <c r="CM157" s="149"/>
      <c r="CN157" s="149"/>
      <c r="CO157" s="149"/>
      <c r="CP157" s="149"/>
      <c r="CQ157" s="149"/>
      <c r="CR157" s="149"/>
      <c r="CS157" s="149"/>
      <c r="CT157" s="149"/>
      <c r="CU157" s="149"/>
      <c r="CV157" s="149"/>
      <c r="CW157" s="149"/>
      <c r="CX157" s="149"/>
      <c r="CY157" s="149"/>
      <c r="CZ157" s="149"/>
      <c r="DA157" s="149"/>
      <c r="DB157" s="149"/>
      <c r="DC157" s="149"/>
      <c r="DD157" s="149"/>
      <c r="DE157" s="149"/>
      <c r="DF157" s="149"/>
      <c r="DG157" s="149"/>
      <c r="DH157" s="149"/>
      <c r="DI157" s="149"/>
    </row>
    <row r="158" spans="1:113">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c r="BI158" s="149"/>
      <c r="BJ158" s="149"/>
      <c r="BK158" s="149"/>
      <c r="BL158" s="149"/>
      <c r="BM158" s="149"/>
      <c r="BN158" s="149"/>
      <c r="BO158" s="149"/>
      <c r="BP158" s="149"/>
      <c r="BQ158" s="149"/>
      <c r="BR158" s="149"/>
      <c r="BS158" s="149"/>
      <c r="BT158" s="149"/>
      <c r="BU158" s="149"/>
      <c r="BV158" s="149"/>
      <c r="BW158" s="149"/>
      <c r="BX158" s="149"/>
      <c r="BY158" s="149"/>
      <c r="BZ158" s="149"/>
      <c r="CA158" s="149"/>
      <c r="CB158" s="149"/>
      <c r="CC158" s="149"/>
      <c r="CD158" s="149"/>
      <c r="CE158" s="149"/>
      <c r="CF158" s="149"/>
      <c r="CG158" s="149"/>
      <c r="CH158" s="149"/>
      <c r="CI158" s="149"/>
      <c r="CJ158" s="149"/>
      <c r="CK158" s="149"/>
      <c r="CL158" s="149"/>
      <c r="CM158" s="149"/>
      <c r="CN158" s="149"/>
      <c r="CO158" s="149"/>
      <c r="CP158" s="149"/>
      <c r="CQ158" s="149"/>
      <c r="CR158" s="149"/>
      <c r="CS158" s="149"/>
      <c r="CT158" s="149"/>
      <c r="CU158" s="149"/>
      <c r="CV158" s="149"/>
      <c r="CW158" s="149"/>
      <c r="CX158" s="149"/>
      <c r="CY158" s="149"/>
      <c r="CZ158" s="149"/>
      <c r="DA158" s="149"/>
      <c r="DB158" s="149"/>
      <c r="DC158" s="149"/>
      <c r="DD158" s="149"/>
      <c r="DE158" s="149"/>
      <c r="DF158" s="149"/>
      <c r="DG158" s="149"/>
      <c r="DH158" s="149"/>
      <c r="DI158" s="149"/>
    </row>
    <row r="159" spans="1:113">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49"/>
      <c r="BK159" s="149"/>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149"/>
      <c r="CM159" s="149"/>
      <c r="CN159" s="149"/>
      <c r="CO159" s="149"/>
      <c r="CP159" s="149"/>
      <c r="CQ159" s="149"/>
      <c r="CR159" s="149"/>
      <c r="CS159" s="149"/>
      <c r="CT159" s="149"/>
      <c r="CU159" s="149"/>
      <c r="CV159" s="149"/>
      <c r="CW159" s="149"/>
      <c r="CX159" s="149"/>
      <c r="CY159" s="149"/>
      <c r="CZ159" s="149"/>
      <c r="DA159" s="149"/>
      <c r="DB159" s="149"/>
      <c r="DC159" s="149"/>
      <c r="DD159" s="149"/>
      <c r="DE159" s="149"/>
      <c r="DF159" s="149"/>
      <c r="DG159" s="149"/>
      <c r="DH159" s="149"/>
      <c r="DI159" s="149"/>
    </row>
    <row r="160" spans="1:113">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c r="BI160" s="149"/>
      <c r="BJ160" s="149"/>
      <c r="BK160" s="149"/>
      <c r="BL160" s="149"/>
      <c r="BM160" s="149"/>
      <c r="BN160" s="149"/>
      <c r="BO160" s="149"/>
      <c r="BP160" s="149"/>
      <c r="BQ160" s="149"/>
      <c r="BR160" s="149"/>
      <c r="BS160" s="149"/>
      <c r="BT160" s="149"/>
      <c r="BU160" s="149"/>
      <c r="BV160" s="149"/>
      <c r="BW160" s="149"/>
      <c r="BX160" s="149"/>
      <c r="BY160" s="149"/>
      <c r="BZ160" s="149"/>
      <c r="CA160" s="149"/>
      <c r="CB160" s="149"/>
      <c r="CC160" s="149"/>
      <c r="CD160" s="149"/>
      <c r="CE160" s="149"/>
      <c r="CF160" s="149"/>
      <c r="CG160" s="149"/>
      <c r="CH160" s="149"/>
      <c r="CI160" s="149"/>
      <c r="CJ160" s="149"/>
      <c r="CK160" s="149"/>
      <c r="CL160" s="149"/>
      <c r="CM160" s="149"/>
      <c r="CN160" s="149"/>
      <c r="CO160" s="149"/>
      <c r="CP160" s="149"/>
      <c r="CQ160" s="149"/>
      <c r="CR160" s="149"/>
      <c r="CS160" s="149"/>
      <c r="CT160" s="149"/>
      <c r="CU160" s="149"/>
      <c r="CV160" s="149"/>
      <c r="CW160" s="149"/>
      <c r="CX160" s="149"/>
      <c r="CY160" s="149"/>
      <c r="CZ160" s="149"/>
      <c r="DA160" s="149"/>
      <c r="DB160" s="149"/>
      <c r="DC160" s="149"/>
      <c r="DD160" s="149"/>
      <c r="DE160" s="149"/>
      <c r="DF160" s="149"/>
      <c r="DG160" s="149"/>
      <c r="DH160" s="149"/>
      <c r="DI160" s="149"/>
    </row>
    <row r="161" spans="1:113">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c r="BI161" s="149"/>
      <c r="BJ161" s="149"/>
      <c r="BK161" s="149"/>
      <c r="BL161" s="149"/>
      <c r="BM161" s="149"/>
      <c r="BN161" s="149"/>
      <c r="BO161" s="149"/>
      <c r="BP161" s="149"/>
      <c r="BQ161" s="149"/>
      <c r="BR161" s="149"/>
      <c r="BS161" s="149"/>
      <c r="BT161" s="149"/>
      <c r="BU161" s="149"/>
      <c r="BV161" s="149"/>
      <c r="BW161" s="149"/>
      <c r="BX161" s="149"/>
      <c r="BY161" s="149"/>
      <c r="BZ161" s="149"/>
      <c r="CA161" s="149"/>
      <c r="CB161" s="149"/>
      <c r="CC161" s="149"/>
      <c r="CD161" s="149"/>
      <c r="CE161" s="149"/>
      <c r="CF161" s="149"/>
      <c r="CG161" s="149"/>
      <c r="CH161" s="149"/>
      <c r="CI161" s="149"/>
      <c r="CJ161" s="149"/>
      <c r="CK161" s="149"/>
      <c r="CL161" s="149"/>
      <c r="CM161" s="149"/>
      <c r="CN161" s="149"/>
      <c r="CO161" s="149"/>
      <c r="CP161" s="149"/>
      <c r="CQ161" s="149"/>
      <c r="CR161" s="149"/>
      <c r="CS161" s="149"/>
      <c r="CT161" s="149"/>
      <c r="CU161" s="149"/>
      <c r="CV161" s="149"/>
      <c r="CW161" s="149"/>
      <c r="CX161" s="149"/>
      <c r="CY161" s="149"/>
      <c r="CZ161" s="149"/>
      <c r="DA161" s="149"/>
      <c r="DB161" s="149"/>
      <c r="DC161" s="149"/>
      <c r="DD161" s="149"/>
      <c r="DE161" s="149"/>
      <c r="DF161" s="149"/>
      <c r="DG161" s="149"/>
      <c r="DH161" s="149"/>
      <c r="DI161" s="149"/>
    </row>
    <row r="162" spans="1:113">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c r="BI162" s="149"/>
      <c r="BJ162" s="149"/>
      <c r="BK162" s="149"/>
      <c r="BL162" s="149"/>
      <c r="BM162" s="149"/>
      <c r="BN162" s="149"/>
      <c r="BO162" s="149"/>
      <c r="BP162" s="149"/>
      <c r="BQ162" s="149"/>
      <c r="BR162" s="149"/>
      <c r="BS162" s="149"/>
      <c r="BT162" s="149"/>
      <c r="BU162" s="149"/>
      <c r="BV162" s="149"/>
      <c r="BW162" s="149"/>
      <c r="BX162" s="149"/>
      <c r="BY162" s="149"/>
      <c r="BZ162" s="149"/>
      <c r="CA162" s="149"/>
      <c r="CB162" s="149"/>
      <c r="CC162" s="149"/>
      <c r="CD162" s="149"/>
      <c r="CE162" s="149"/>
      <c r="CF162" s="149"/>
      <c r="CG162" s="149"/>
      <c r="CH162" s="149"/>
      <c r="CI162" s="149"/>
      <c r="CJ162" s="149"/>
      <c r="CK162" s="149"/>
      <c r="CL162" s="149"/>
      <c r="CM162" s="149"/>
      <c r="CN162" s="149"/>
      <c r="CO162" s="149"/>
      <c r="CP162" s="149"/>
      <c r="CQ162" s="149"/>
      <c r="CR162" s="149"/>
      <c r="CS162" s="149"/>
      <c r="CT162" s="149"/>
      <c r="CU162" s="149"/>
      <c r="CV162" s="149"/>
      <c r="CW162" s="149"/>
      <c r="CX162" s="149"/>
      <c r="CY162" s="149"/>
      <c r="CZ162" s="149"/>
      <c r="DA162" s="149"/>
      <c r="DB162" s="149"/>
      <c r="DC162" s="149"/>
      <c r="DD162" s="149"/>
      <c r="DE162" s="149"/>
      <c r="DF162" s="149"/>
      <c r="DG162" s="149"/>
      <c r="DH162" s="149"/>
      <c r="DI162" s="149"/>
    </row>
    <row r="163" spans="1:113">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c r="BI163" s="149"/>
      <c r="BJ163" s="149"/>
      <c r="BK163" s="149"/>
      <c r="BL163" s="149"/>
      <c r="BM163" s="149"/>
      <c r="BN163" s="149"/>
      <c r="BO163" s="149"/>
      <c r="BP163" s="149"/>
      <c r="BQ163" s="149"/>
      <c r="BR163" s="149"/>
      <c r="BS163" s="149"/>
      <c r="BT163" s="149"/>
      <c r="BU163" s="149"/>
      <c r="BV163" s="149"/>
      <c r="BW163" s="149"/>
      <c r="BX163" s="149"/>
      <c r="BY163" s="149"/>
      <c r="BZ163" s="149"/>
      <c r="CA163" s="149"/>
      <c r="CB163" s="149"/>
      <c r="CC163" s="149"/>
      <c r="CD163" s="149"/>
      <c r="CE163" s="149"/>
      <c r="CF163" s="149"/>
      <c r="CG163" s="149"/>
      <c r="CH163" s="149"/>
      <c r="CI163" s="149"/>
      <c r="CJ163" s="149"/>
      <c r="CK163" s="149"/>
      <c r="CL163" s="149"/>
      <c r="CM163" s="149"/>
      <c r="CN163" s="149"/>
      <c r="CO163" s="149"/>
      <c r="CP163" s="149"/>
      <c r="CQ163" s="149"/>
      <c r="CR163" s="149"/>
      <c r="CS163" s="149"/>
      <c r="CT163" s="149"/>
      <c r="CU163" s="149"/>
      <c r="CV163" s="149"/>
      <c r="CW163" s="149"/>
      <c r="CX163" s="149"/>
      <c r="CY163" s="149"/>
      <c r="CZ163" s="149"/>
      <c r="DA163" s="149"/>
      <c r="DB163" s="149"/>
      <c r="DC163" s="149"/>
      <c r="DD163" s="149"/>
      <c r="DE163" s="149"/>
      <c r="DF163" s="149"/>
      <c r="DG163" s="149"/>
      <c r="DH163" s="149"/>
      <c r="DI163" s="149"/>
    </row>
    <row r="164" spans="1:113">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149"/>
      <c r="BN164" s="149"/>
      <c r="BO164" s="149"/>
      <c r="BP164" s="149"/>
      <c r="BQ164" s="149"/>
      <c r="BR164" s="149"/>
      <c r="BS164" s="149"/>
      <c r="BT164" s="149"/>
      <c r="BU164" s="149"/>
      <c r="BV164" s="149"/>
      <c r="BW164" s="149"/>
      <c r="BX164" s="149"/>
      <c r="BY164" s="149"/>
      <c r="BZ164" s="149"/>
      <c r="CA164" s="149"/>
      <c r="CB164" s="149"/>
      <c r="CC164" s="149"/>
      <c r="CD164" s="149"/>
      <c r="CE164" s="149"/>
      <c r="CF164" s="149"/>
      <c r="CG164" s="149"/>
      <c r="CH164" s="149"/>
      <c r="CI164" s="149"/>
      <c r="CJ164" s="149"/>
      <c r="CK164" s="149"/>
      <c r="CL164" s="149"/>
      <c r="CM164" s="149"/>
      <c r="CN164" s="149"/>
      <c r="CO164" s="149"/>
      <c r="CP164" s="149"/>
      <c r="CQ164" s="149"/>
      <c r="CR164" s="149"/>
      <c r="CS164" s="149"/>
      <c r="CT164" s="149"/>
      <c r="CU164" s="149"/>
      <c r="CV164" s="149"/>
      <c r="CW164" s="149"/>
      <c r="CX164" s="149"/>
      <c r="CY164" s="149"/>
      <c r="CZ164" s="149"/>
      <c r="DA164" s="149"/>
      <c r="DB164" s="149"/>
      <c r="DC164" s="149"/>
      <c r="DD164" s="149"/>
      <c r="DE164" s="149"/>
      <c r="DF164" s="149"/>
      <c r="DG164" s="149"/>
      <c r="DH164" s="149"/>
      <c r="DI164" s="149"/>
    </row>
    <row r="165" spans="1:113">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c r="BI165" s="149"/>
      <c r="BJ165" s="149"/>
      <c r="BK165" s="149"/>
      <c r="BL165" s="149"/>
      <c r="BM165" s="149"/>
      <c r="BN165" s="149"/>
      <c r="BO165" s="149"/>
      <c r="BP165" s="149"/>
      <c r="BQ165" s="149"/>
      <c r="BR165" s="149"/>
      <c r="BS165" s="149"/>
      <c r="BT165" s="149"/>
      <c r="BU165" s="149"/>
      <c r="BV165" s="149"/>
      <c r="BW165" s="149"/>
      <c r="BX165" s="149"/>
      <c r="BY165" s="149"/>
      <c r="BZ165" s="149"/>
      <c r="CA165" s="149"/>
      <c r="CB165" s="149"/>
      <c r="CC165" s="149"/>
      <c r="CD165" s="149"/>
      <c r="CE165" s="149"/>
      <c r="CF165" s="149"/>
      <c r="CG165" s="149"/>
      <c r="CH165" s="149"/>
      <c r="CI165" s="149"/>
      <c r="CJ165" s="149"/>
      <c r="CK165" s="149"/>
      <c r="CL165" s="149"/>
      <c r="CM165" s="149"/>
      <c r="CN165" s="149"/>
      <c r="CO165" s="149"/>
      <c r="CP165" s="149"/>
      <c r="CQ165" s="149"/>
      <c r="CR165" s="149"/>
      <c r="CS165" s="149"/>
      <c r="CT165" s="149"/>
      <c r="CU165" s="149"/>
      <c r="CV165" s="149"/>
      <c r="CW165" s="149"/>
      <c r="CX165" s="149"/>
      <c r="CY165" s="149"/>
      <c r="CZ165" s="149"/>
      <c r="DA165" s="149"/>
      <c r="DB165" s="149"/>
      <c r="DC165" s="149"/>
      <c r="DD165" s="149"/>
      <c r="DE165" s="149"/>
      <c r="DF165" s="149"/>
      <c r="DG165" s="149"/>
      <c r="DH165" s="149"/>
      <c r="DI165" s="149"/>
    </row>
    <row r="166" spans="1:113">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c r="BI166" s="149"/>
      <c r="BJ166" s="149"/>
      <c r="BK166" s="149"/>
      <c r="BL166" s="149"/>
      <c r="BM166" s="149"/>
      <c r="BN166" s="149"/>
      <c r="BO166" s="149"/>
      <c r="BP166" s="149"/>
      <c r="BQ166" s="149"/>
      <c r="BR166" s="149"/>
      <c r="BS166" s="149"/>
      <c r="BT166" s="149"/>
      <c r="BU166" s="149"/>
      <c r="BV166" s="149"/>
      <c r="BW166" s="149"/>
      <c r="BX166" s="149"/>
      <c r="BY166" s="149"/>
      <c r="BZ166" s="149"/>
      <c r="CA166" s="149"/>
      <c r="CB166" s="149"/>
      <c r="CC166" s="149"/>
      <c r="CD166" s="149"/>
      <c r="CE166" s="149"/>
      <c r="CF166" s="149"/>
      <c r="CG166" s="149"/>
      <c r="CH166" s="149"/>
      <c r="CI166" s="149"/>
      <c r="CJ166" s="149"/>
      <c r="CK166" s="149"/>
      <c r="CL166" s="149"/>
      <c r="CM166" s="149"/>
      <c r="CN166" s="149"/>
      <c r="CO166" s="149"/>
      <c r="CP166" s="149"/>
      <c r="CQ166" s="149"/>
      <c r="CR166" s="149"/>
      <c r="CS166" s="149"/>
      <c r="CT166" s="149"/>
      <c r="CU166" s="149"/>
      <c r="CV166" s="149"/>
      <c r="CW166" s="149"/>
      <c r="CX166" s="149"/>
      <c r="CY166" s="149"/>
      <c r="CZ166" s="149"/>
      <c r="DA166" s="149"/>
      <c r="DB166" s="149"/>
      <c r="DC166" s="149"/>
      <c r="DD166" s="149"/>
      <c r="DE166" s="149"/>
      <c r="DF166" s="149"/>
      <c r="DG166" s="149"/>
      <c r="DH166" s="149"/>
      <c r="DI166" s="149"/>
    </row>
    <row r="167" spans="1:113">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c r="BI167" s="149"/>
      <c r="BJ167" s="149"/>
      <c r="BK167" s="149"/>
      <c r="BL167" s="149"/>
      <c r="BM167" s="149"/>
      <c r="BN167" s="149"/>
      <c r="BO167" s="149"/>
      <c r="BP167" s="149"/>
      <c r="BQ167" s="149"/>
      <c r="BR167" s="149"/>
      <c r="BS167" s="149"/>
      <c r="BT167" s="149"/>
      <c r="BU167" s="149"/>
      <c r="BV167" s="149"/>
      <c r="BW167" s="149"/>
      <c r="BX167" s="149"/>
      <c r="BY167" s="149"/>
      <c r="BZ167" s="149"/>
      <c r="CA167" s="149"/>
      <c r="CB167" s="149"/>
      <c r="CC167" s="149"/>
      <c r="CD167" s="149"/>
      <c r="CE167" s="149"/>
      <c r="CF167" s="149"/>
      <c r="CG167" s="149"/>
      <c r="CH167" s="149"/>
      <c r="CI167" s="149"/>
      <c r="CJ167" s="149"/>
      <c r="CK167" s="149"/>
      <c r="CL167" s="149"/>
      <c r="CM167" s="149"/>
      <c r="CN167" s="149"/>
      <c r="CO167" s="149"/>
      <c r="CP167" s="149"/>
      <c r="CQ167" s="149"/>
      <c r="CR167" s="149"/>
      <c r="CS167" s="149"/>
      <c r="CT167" s="149"/>
      <c r="CU167" s="149"/>
      <c r="CV167" s="149"/>
      <c r="CW167" s="149"/>
      <c r="CX167" s="149"/>
      <c r="CY167" s="149"/>
      <c r="CZ167" s="149"/>
      <c r="DA167" s="149"/>
      <c r="DB167" s="149"/>
      <c r="DC167" s="149"/>
      <c r="DD167" s="149"/>
      <c r="DE167" s="149"/>
      <c r="DF167" s="149"/>
      <c r="DG167" s="149"/>
      <c r="DH167" s="149"/>
      <c r="DI167" s="149"/>
    </row>
    <row r="168" spans="1:113">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BM168" s="149"/>
      <c r="BN168" s="149"/>
      <c r="BO168" s="149"/>
      <c r="BP168" s="149"/>
      <c r="BQ168" s="149"/>
      <c r="BR168" s="149"/>
      <c r="BS168" s="149"/>
      <c r="BT168" s="149"/>
      <c r="BU168" s="149"/>
      <c r="BV168" s="149"/>
      <c r="BW168" s="149"/>
      <c r="BX168" s="149"/>
      <c r="BY168" s="149"/>
      <c r="BZ168" s="149"/>
      <c r="CA168" s="149"/>
      <c r="CB168" s="149"/>
      <c r="CC168" s="149"/>
      <c r="CD168" s="149"/>
      <c r="CE168" s="149"/>
      <c r="CF168" s="149"/>
      <c r="CG168" s="149"/>
      <c r="CH168" s="149"/>
      <c r="CI168" s="149"/>
      <c r="CJ168" s="149"/>
      <c r="CK168" s="149"/>
      <c r="CL168" s="149"/>
      <c r="CM168" s="149"/>
      <c r="CN168" s="149"/>
      <c r="CO168" s="149"/>
      <c r="CP168" s="149"/>
      <c r="CQ168" s="149"/>
      <c r="CR168" s="149"/>
      <c r="CS168" s="149"/>
      <c r="CT168" s="149"/>
      <c r="CU168" s="149"/>
      <c r="CV168" s="149"/>
      <c r="CW168" s="149"/>
      <c r="CX168" s="149"/>
      <c r="CY168" s="149"/>
      <c r="CZ168" s="149"/>
      <c r="DA168" s="149"/>
      <c r="DB168" s="149"/>
      <c r="DC168" s="149"/>
      <c r="DD168" s="149"/>
      <c r="DE168" s="149"/>
      <c r="DF168" s="149"/>
      <c r="DG168" s="149"/>
      <c r="DH168" s="149"/>
      <c r="DI168" s="149"/>
    </row>
    <row r="169" spans="1:113">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c r="BI169" s="149"/>
      <c r="BJ169" s="149"/>
      <c r="BK169" s="149"/>
      <c r="BL169" s="149"/>
      <c r="BM169" s="149"/>
      <c r="BN169" s="149"/>
      <c r="BO169" s="149"/>
      <c r="BP169" s="149"/>
      <c r="BQ169" s="149"/>
      <c r="BR169" s="149"/>
      <c r="BS169" s="149"/>
      <c r="BT169" s="149"/>
      <c r="BU169" s="149"/>
      <c r="BV169" s="149"/>
      <c r="BW169" s="149"/>
      <c r="BX169" s="149"/>
      <c r="BY169" s="149"/>
      <c r="BZ169" s="149"/>
      <c r="CA169" s="149"/>
      <c r="CB169" s="149"/>
      <c r="CC169" s="149"/>
      <c r="CD169" s="149"/>
      <c r="CE169" s="149"/>
      <c r="CF169" s="149"/>
      <c r="CG169" s="149"/>
      <c r="CH169" s="149"/>
      <c r="CI169" s="149"/>
      <c r="CJ169" s="149"/>
      <c r="CK169" s="149"/>
      <c r="CL169" s="149"/>
      <c r="CM169" s="149"/>
      <c r="CN169" s="149"/>
      <c r="CO169" s="149"/>
      <c r="CP169" s="149"/>
      <c r="CQ169" s="149"/>
      <c r="CR169" s="149"/>
      <c r="CS169" s="149"/>
      <c r="CT169" s="149"/>
      <c r="CU169" s="149"/>
      <c r="CV169" s="149"/>
      <c r="CW169" s="149"/>
      <c r="CX169" s="149"/>
      <c r="CY169" s="149"/>
      <c r="CZ169" s="149"/>
      <c r="DA169" s="149"/>
      <c r="DB169" s="149"/>
      <c r="DC169" s="149"/>
      <c r="DD169" s="149"/>
      <c r="DE169" s="149"/>
      <c r="DF169" s="149"/>
      <c r="DG169" s="149"/>
      <c r="DH169" s="149"/>
      <c r="DI169" s="149"/>
    </row>
    <row r="170" spans="1:113">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c r="BI170" s="149"/>
      <c r="BJ170" s="149"/>
      <c r="BK170" s="149"/>
      <c r="BL170" s="149"/>
      <c r="BM170" s="149"/>
      <c r="BN170" s="149"/>
      <c r="BO170" s="149"/>
      <c r="BP170" s="149"/>
      <c r="BQ170" s="149"/>
      <c r="BR170" s="149"/>
      <c r="BS170" s="149"/>
      <c r="BT170" s="149"/>
      <c r="BU170" s="149"/>
      <c r="BV170" s="149"/>
      <c r="BW170" s="149"/>
      <c r="BX170" s="149"/>
      <c r="BY170" s="149"/>
      <c r="BZ170" s="149"/>
      <c r="CA170" s="149"/>
      <c r="CB170" s="149"/>
      <c r="CC170" s="149"/>
      <c r="CD170" s="149"/>
      <c r="CE170" s="149"/>
      <c r="CF170" s="149"/>
      <c r="CG170" s="149"/>
      <c r="CH170" s="149"/>
      <c r="CI170" s="149"/>
      <c r="CJ170" s="149"/>
      <c r="CK170" s="149"/>
      <c r="CL170" s="149"/>
      <c r="CM170" s="149"/>
      <c r="CN170" s="149"/>
      <c r="CO170" s="149"/>
      <c r="CP170" s="149"/>
      <c r="CQ170" s="149"/>
      <c r="CR170" s="149"/>
      <c r="CS170" s="149"/>
      <c r="CT170" s="149"/>
      <c r="CU170" s="149"/>
      <c r="CV170" s="149"/>
      <c r="CW170" s="149"/>
      <c r="CX170" s="149"/>
      <c r="CY170" s="149"/>
      <c r="CZ170" s="149"/>
      <c r="DA170" s="149"/>
      <c r="DB170" s="149"/>
      <c r="DC170" s="149"/>
      <c r="DD170" s="149"/>
      <c r="DE170" s="149"/>
      <c r="DF170" s="149"/>
      <c r="DG170" s="149"/>
      <c r="DH170" s="149"/>
      <c r="DI170" s="149"/>
    </row>
    <row r="171" spans="1:113">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c r="BI171" s="149"/>
      <c r="BJ171" s="149"/>
      <c r="BK171" s="149"/>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49"/>
      <c r="DE171" s="149"/>
      <c r="DF171" s="149"/>
      <c r="DG171" s="149"/>
      <c r="DH171" s="149"/>
      <c r="DI171" s="149"/>
    </row>
    <row r="172" spans="1:113">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c r="BI172" s="149"/>
      <c r="BJ172" s="149"/>
      <c r="BK172" s="149"/>
      <c r="BL172" s="149"/>
      <c r="BM172" s="149"/>
      <c r="BN172" s="149"/>
      <c r="BO172" s="149"/>
      <c r="BP172" s="149"/>
      <c r="BQ172" s="149"/>
      <c r="BR172" s="149"/>
      <c r="BS172" s="149"/>
      <c r="BT172" s="149"/>
      <c r="BU172" s="149"/>
      <c r="BV172" s="149"/>
      <c r="BW172" s="149"/>
      <c r="BX172" s="149"/>
      <c r="BY172" s="149"/>
      <c r="BZ172" s="149"/>
      <c r="CA172" s="149"/>
      <c r="CB172" s="149"/>
      <c r="CC172" s="149"/>
      <c r="CD172" s="149"/>
      <c r="CE172" s="149"/>
      <c r="CF172" s="149"/>
      <c r="CG172" s="149"/>
      <c r="CH172" s="149"/>
      <c r="CI172" s="149"/>
      <c r="CJ172" s="149"/>
      <c r="CK172" s="149"/>
      <c r="CL172" s="149"/>
      <c r="CM172" s="149"/>
      <c r="CN172" s="149"/>
      <c r="CO172" s="149"/>
      <c r="CP172" s="149"/>
      <c r="CQ172" s="149"/>
      <c r="CR172" s="149"/>
      <c r="CS172" s="149"/>
      <c r="CT172" s="149"/>
      <c r="CU172" s="149"/>
      <c r="CV172" s="149"/>
      <c r="CW172" s="149"/>
      <c r="CX172" s="149"/>
      <c r="CY172" s="149"/>
      <c r="CZ172" s="149"/>
      <c r="DA172" s="149"/>
      <c r="DB172" s="149"/>
      <c r="DC172" s="149"/>
      <c r="DD172" s="149"/>
      <c r="DE172" s="149"/>
      <c r="DF172" s="149"/>
      <c r="DG172" s="149"/>
      <c r="DH172" s="149"/>
      <c r="DI172" s="149"/>
    </row>
    <row r="173" spans="1:113">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149"/>
      <c r="BN173" s="149"/>
      <c r="BO173" s="149"/>
      <c r="BP173" s="149"/>
      <c r="BQ173" s="149"/>
      <c r="BR173" s="149"/>
      <c r="BS173" s="149"/>
      <c r="BT173" s="149"/>
      <c r="BU173" s="149"/>
      <c r="BV173" s="149"/>
      <c r="BW173" s="149"/>
      <c r="BX173" s="149"/>
      <c r="BY173" s="149"/>
      <c r="BZ173" s="149"/>
      <c r="CA173" s="149"/>
      <c r="CB173" s="149"/>
      <c r="CC173" s="149"/>
      <c r="CD173" s="149"/>
      <c r="CE173" s="149"/>
      <c r="CF173" s="149"/>
      <c r="CG173" s="149"/>
      <c r="CH173" s="149"/>
      <c r="CI173" s="149"/>
      <c r="CJ173" s="149"/>
      <c r="CK173" s="149"/>
      <c r="CL173" s="149"/>
      <c r="CM173" s="149"/>
      <c r="CN173" s="149"/>
      <c r="CO173" s="149"/>
      <c r="CP173" s="149"/>
      <c r="CQ173" s="149"/>
      <c r="CR173" s="149"/>
      <c r="CS173" s="149"/>
      <c r="CT173" s="149"/>
      <c r="CU173" s="149"/>
      <c r="CV173" s="149"/>
      <c r="CW173" s="149"/>
      <c r="CX173" s="149"/>
      <c r="CY173" s="149"/>
      <c r="CZ173" s="149"/>
      <c r="DA173" s="149"/>
      <c r="DB173" s="149"/>
      <c r="DC173" s="149"/>
      <c r="DD173" s="149"/>
      <c r="DE173" s="149"/>
      <c r="DF173" s="149"/>
      <c r="DG173" s="149"/>
      <c r="DH173" s="149"/>
      <c r="DI173" s="149"/>
    </row>
    <row r="174" spans="1:113">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c r="BI174" s="149"/>
      <c r="BJ174" s="149"/>
      <c r="BK174" s="149"/>
      <c r="BL174" s="149"/>
      <c r="BM174" s="149"/>
      <c r="BN174" s="149"/>
      <c r="BO174" s="149"/>
      <c r="BP174" s="149"/>
      <c r="BQ174" s="149"/>
      <c r="BR174" s="149"/>
      <c r="BS174" s="149"/>
      <c r="BT174" s="149"/>
      <c r="BU174" s="149"/>
      <c r="BV174" s="149"/>
      <c r="BW174" s="149"/>
      <c r="BX174" s="149"/>
      <c r="BY174" s="149"/>
      <c r="BZ174" s="149"/>
      <c r="CA174" s="149"/>
      <c r="CB174" s="149"/>
      <c r="CC174" s="149"/>
      <c r="CD174" s="149"/>
      <c r="CE174" s="149"/>
      <c r="CF174" s="149"/>
      <c r="CG174" s="149"/>
      <c r="CH174" s="149"/>
      <c r="CI174" s="149"/>
      <c r="CJ174" s="149"/>
      <c r="CK174" s="149"/>
      <c r="CL174" s="149"/>
      <c r="CM174" s="149"/>
      <c r="CN174" s="149"/>
      <c r="CO174" s="149"/>
      <c r="CP174" s="149"/>
      <c r="CQ174" s="149"/>
      <c r="CR174" s="149"/>
      <c r="CS174" s="149"/>
      <c r="CT174" s="149"/>
      <c r="CU174" s="149"/>
      <c r="CV174" s="149"/>
      <c r="CW174" s="149"/>
      <c r="CX174" s="149"/>
      <c r="CY174" s="149"/>
      <c r="CZ174" s="149"/>
      <c r="DA174" s="149"/>
      <c r="DB174" s="149"/>
      <c r="DC174" s="149"/>
      <c r="DD174" s="149"/>
      <c r="DE174" s="149"/>
      <c r="DF174" s="149"/>
      <c r="DG174" s="149"/>
      <c r="DH174" s="149"/>
      <c r="DI174" s="149"/>
    </row>
    <row r="175" spans="1:113">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c r="BI175" s="149"/>
      <c r="BJ175" s="149"/>
      <c r="BK175" s="149"/>
      <c r="BL175" s="149"/>
      <c r="BM175" s="149"/>
      <c r="BN175" s="149"/>
      <c r="BO175" s="149"/>
      <c r="BP175" s="149"/>
      <c r="BQ175" s="149"/>
      <c r="BR175" s="149"/>
      <c r="BS175" s="149"/>
      <c r="BT175" s="149"/>
      <c r="BU175" s="149"/>
      <c r="BV175" s="149"/>
      <c r="BW175" s="149"/>
      <c r="BX175" s="149"/>
      <c r="BY175" s="149"/>
      <c r="BZ175" s="149"/>
      <c r="CA175" s="149"/>
      <c r="CB175" s="149"/>
      <c r="CC175" s="149"/>
      <c r="CD175" s="149"/>
      <c r="CE175" s="149"/>
      <c r="CF175" s="149"/>
      <c r="CG175" s="149"/>
      <c r="CH175" s="149"/>
      <c r="CI175" s="149"/>
      <c r="CJ175" s="149"/>
      <c r="CK175" s="149"/>
      <c r="CL175" s="149"/>
      <c r="CM175" s="149"/>
      <c r="CN175" s="149"/>
      <c r="CO175" s="149"/>
      <c r="CP175" s="149"/>
      <c r="CQ175" s="149"/>
      <c r="CR175" s="149"/>
      <c r="CS175" s="149"/>
      <c r="CT175" s="149"/>
      <c r="CU175" s="149"/>
      <c r="CV175" s="149"/>
      <c r="CW175" s="149"/>
      <c r="CX175" s="149"/>
      <c r="CY175" s="149"/>
      <c r="CZ175" s="149"/>
      <c r="DA175" s="149"/>
      <c r="DB175" s="149"/>
      <c r="DC175" s="149"/>
      <c r="DD175" s="149"/>
      <c r="DE175" s="149"/>
      <c r="DF175" s="149"/>
      <c r="DG175" s="149"/>
      <c r="DH175" s="149"/>
      <c r="DI175" s="149"/>
    </row>
    <row r="176" spans="1:113">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c r="BI176" s="149"/>
      <c r="BJ176" s="149"/>
      <c r="BK176" s="149"/>
      <c r="BL176" s="149"/>
      <c r="BM176" s="149"/>
      <c r="BN176" s="149"/>
      <c r="BO176" s="149"/>
      <c r="BP176" s="149"/>
      <c r="BQ176" s="149"/>
      <c r="BR176" s="149"/>
      <c r="BS176" s="149"/>
      <c r="BT176" s="149"/>
      <c r="BU176" s="149"/>
      <c r="BV176" s="149"/>
      <c r="BW176" s="149"/>
      <c r="BX176" s="149"/>
      <c r="BY176" s="149"/>
      <c r="BZ176" s="149"/>
      <c r="CA176" s="149"/>
      <c r="CB176" s="149"/>
      <c r="CC176" s="149"/>
      <c r="CD176" s="149"/>
      <c r="CE176" s="149"/>
      <c r="CF176" s="149"/>
      <c r="CG176" s="149"/>
      <c r="CH176" s="149"/>
      <c r="CI176" s="149"/>
      <c r="CJ176" s="149"/>
      <c r="CK176" s="149"/>
      <c r="CL176" s="149"/>
      <c r="CM176" s="149"/>
      <c r="CN176" s="149"/>
      <c r="CO176" s="149"/>
      <c r="CP176" s="149"/>
      <c r="CQ176" s="149"/>
      <c r="CR176" s="149"/>
      <c r="CS176" s="149"/>
      <c r="CT176" s="149"/>
      <c r="CU176" s="149"/>
      <c r="CV176" s="149"/>
      <c r="CW176" s="149"/>
      <c r="CX176" s="149"/>
      <c r="CY176" s="149"/>
      <c r="CZ176" s="149"/>
      <c r="DA176" s="149"/>
      <c r="DB176" s="149"/>
      <c r="DC176" s="149"/>
      <c r="DD176" s="149"/>
      <c r="DE176" s="149"/>
      <c r="DF176" s="149"/>
      <c r="DG176" s="149"/>
      <c r="DH176" s="149"/>
      <c r="DI176" s="149"/>
    </row>
    <row r="177" spans="1:113">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c r="BI177" s="149"/>
      <c r="BJ177" s="149"/>
      <c r="BK177" s="149"/>
      <c r="BL177" s="149"/>
      <c r="BM177" s="149"/>
      <c r="BN177" s="149"/>
      <c r="BO177" s="149"/>
      <c r="BP177" s="149"/>
      <c r="BQ177" s="149"/>
      <c r="BR177" s="149"/>
      <c r="BS177" s="149"/>
      <c r="BT177" s="149"/>
      <c r="BU177" s="149"/>
      <c r="BV177" s="149"/>
      <c r="BW177" s="149"/>
      <c r="BX177" s="149"/>
      <c r="BY177" s="149"/>
      <c r="BZ177" s="149"/>
      <c r="CA177" s="149"/>
      <c r="CB177" s="149"/>
      <c r="CC177" s="149"/>
      <c r="CD177" s="149"/>
      <c r="CE177" s="149"/>
      <c r="CF177" s="149"/>
      <c r="CG177" s="149"/>
      <c r="CH177" s="149"/>
      <c r="CI177" s="149"/>
      <c r="CJ177" s="149"/>
      <c r="CK177" s="149"/>
      <c r="CL177" s="149"/>
      <c r="CM177" s="149"/>
      <c r="CN177" s="149"/>
      <c r="CO177" s="149"/>
      <c r="CP177" s="149"/>
      <c r="CQ177" s="149"/>
      <c r="CR177" s="149"/>
      <c r="CS177" s="149"/>
      <c r="CT177" s="149"/>
      <c r="CU177" s="149"/>
      <c r="CV177" s="149"/>
      <c r="CW177" s="149"/>
      <c r="CX177" s="149"/>
      <c r="CY177" s="149"/>
      <c r="CZ177" s="149"/>
      <c r="DA177" s="149"/>
      <c r="DB177" s="149"/>
      <c r="DC177" s="149"/>
      <c r="DD177" s="149"/>
      <c r="DE177" s="149"/>
      <c r="DF177" s="149"/>
      <c r="DG177" s="149"/>
      <c r="DH177" s="149"/>
      <c r="DI177" s="149"/>
    </row>
    <row r="178" spans="1:113">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49"/>
      <c r="DE178" s="149"/>
      <c r="DF178" s="149"/>
      <c r="DG178" s="149"/>
      <c r="DH178" s="149"/>
      <c r="DI178" s="149"/>
    </row>
    <row r="179" spans="1:113">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c r="BI179" s="149"/>
      <c r="BJ179" s="149"/>
      <c r="BK179" s="149"/>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49"/>
      <c r="DE179" s="149"/>
      <c r="DF179" s="149"/>
      <c r="DG179" s="149"/>
      <c r="DH179" s="149"/>
      <c r="DI179" s="149"/>
    </row>
    <row r="180" spans="1:113">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c r="BM180" s="149"/>
      <c r="BN180" s="149"/>
      <c r="BO180" s="149"/>
      <c r="BP180" s="149"/>
      <c r="BQ180" s="149"/>
      <c r="BR180" s="149"/>
      <c r="BS180" s="149"/>
      <c r="BT180" s="149"/>
      <c r="BU180" s="149"/>
      <c r="BV180" s="149"/>
      <c r="BW180" s="149"/>
      <c r="BX180" s="149"/>
      <c r="BY180" s="149"/>
      <c r="BZ180" s="149"/>
      <c r="CA180" s="149"/>
      <c r="CB180" s="149"/>
      <c r="CC180" s="149"/>
      <c r="CD180" s="149"/>
      <c r="CE180" s="149"/>
      <c r="CF180" s="149"/>
      <c r="CG180" s="149"/>
      <c r="CH180" s="149"/>
      <c r="CI180" s="149"/>
      <c r="CJ180" s="149"/>
      <c r="CK180" s="149"/>
      <c r="CL180" s="149"/>
      <c r="CM180" s="149"/>
      <c r="CN180" s="149"/>
      <c r="CO180" s="149"/>
      <c r="CP180" s="149"/>
      <c r="CQ180" s="149"/>
      <c r="CR180" s="149"/>
      <c r="CS180" s="149"/>
      <c r="CT180" s="149"/>
      <c r="CU180" s="149"/>
      <c r="CV180" s="149"/>
      <c r="CW180" s="149"/>
      <c r="CX180" s="149"/>
      <c r="CY180" s="149"/>
      <c r="CZ180" s="149"/>
      <c r="DA180" s="149"/>
      <c r="DB180" s="149"/>
      <c r="DC180" s="149"/>
      <c r="DD180" s="149"/>
      <c r="DE180" s="149"/>
      <c r="DF180" s="149"/>
      <c r="DG180" s="149"/>
      <c r="DH180" s="149"/>
      <c r="DI180" s="149"/>
    </row>
    <row r="181" spans="1:113">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c r="BU181" s="149"/>
      <c r="BV181" s="149"/>
      <c r="BW181" s="149"/>
      <c r="BX181" s="149"/>
      <c r="BY181" s="149"/>
      <c r="BZ181" s="149"/>
      <c r="CA181" s="149"/>
      <c r="CB181" s="149"/>
      <c r="CC181" s="149"/>
      <c r="CD181" s="149"/>
      <c r="CE181" s="149"/>
      <c r="CF181" s="149"/>
      <c r="CG181" s="149"/>
      <c r="CH181" s="149"/>
      <c r="CI181" s="149"/>
      <c r="CJ181" s="149"/>
      <c r="CK181" s="149"/>
      <c r="CL181" s="149"/>
      <c r="CM181" s="149"/>
      <c r="CN181" s="149"/>
      <c r="CO181" s="149"/>
      <c r="CP181" s="149"/>
      <c r="CQ181" s="149"/>
      <c r="CR181" s="149"/>
      <c r="CS181" s="149"/>
      <c r="CT181" s="149"/>
      <c r="CU181" s="149"/>
      <c r="CV181" s="149"/>
      <c r="CW181" s="149"/>
      <c r="CX181" s="149"/>
      <c r="CY181" s="149"/>
      <c r="CZ181" s="149"/>
      <c r="DA181" s="149"/>
      <c r="DB181" s="149"/>
      <c r="DC181" s="149"/>
      <c r="DD181" s="149"/>
      <c r="DE181" s="149"/>
      <c r="DF181" s="149"/>
      <c r="DG181" s="149"/>
      <c r="DH181" s="149"/>
      <c r="DI181" s="149"/>
    </row>
    <row r="182" spans="1:113">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149"/>
      <c r="CB182" s="149"/>
      <c r="CC182" s="149"/>
      <c r="CD182" s="149"/>
      <c r="CE182" s="149"/>
      <c r="CF182" s="149"/>
      <c r="CG182" s="149"/>
      <c r="CH182" s="149"/>
      <c r="CI182" s="149"/>
      <c r="CJ182" s="149"/>
      <c r="CK182" s="149"/>
      <c r="CL182" s="149"/>
      <c r="CM182" s="149"/>
      <c r="CN182" s="149"/>
      <c r="CO182" s="149"/>
      <c r="CP182" s="149"/>
      <c r="CQ182" s="149"/>
      <c r="CR182" s="149"/>
      <c r="CS182" s="149"/>
      <c r="CT182" s="149"/>
      <c r="CU182" s="149"/>
      <c r="CV182" s="149"/>
      <c r="CW182" s="149"/>
      <c r="CX182" s="149"/>
      <c r="CY182" s="149"/>
      <c r="CZ182" s="149"/>
      <c r="DA182" s="149"/>
      <c r="DB182" s="149"/>
      <c r="DC182" s="149"/>
      <c r="DD182" s="149"/>
      <c r="DE182" s="149"/>
      <c r="DF182" s="149"/>
      <c r="DG182" s="149"/>
      <c r="DH182" s="149"/>
      <c r="DI182" s="149"/>
    </row>
    <row r="183" spans="1:113">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c r="BL183" s="149"/>
      <c r="BM183" s="149"/>
      <c r="BN183" s="149"/>
      <c r="BO183" s="149"/>
      <c r="BP183" s="149"/>
      <c r="BQ183" s="149"/>
      <c r="BR183" s="149"/>
      <c r="BS183" s="149"/>
      <c r="BT183" s="149"/>
      <c r="BU183" s="149"/>
      <c r="BV183" s="149"/>
      <c r="BW183" s="149"/>
      <c r="BX183" s="149"/>
      <c r="BY183" s="149"/>
      <c r="BZ183" s="149"/>
      <c r="CA183" s="149"/>
      <c r="CB183" s="149"/>
      <c r="CC183" s="149"/>
      <c r="CD183" s="149"/>
      <c r="CE183" s="149"/>
      <c r="CF183" s="149"/>
      <c r="CG183" s="149"/>
      <c r="CH183" s="149"/>
      <c r="CI183" s="149"/>
      <c r="CJ183" s="149"/>
      <c r="CK183" s="149"/>
      <c r="CL183" s="149"/>
      <c r="CM183" s="149"/>
      <c r="CN183" s="149"/>
      <c r="CO183" s="149"/>
      <c r="CP183" s="149"/>
      <c r="CQ183" s="149"/>
      <c r="CR183" s="149"/>
      <c r="CS183" s="149"/>
      <c r="CT183" s="149"/>
      <c r="CU183" s="149"/>
      <c r="CV183" s="149"/>
      <c r="CW183" s="149"/>
      <c r="CX183" s="149"/>
      <c r="CY183" s="149"/>
      <c r="CZ183" s="149"/>
      <c r="DA183" s="149"/>
      <c r="DB183" s="149"/>
      <c r="DC183" s="149"/>
      <c r="DD183" s="149"/>
      <c r="DE183" s="149"/>
      <c r="DF183" s="149"/>
      <c r="DG183" s="149"/>
      <c r="DH183" s="149"/>
      <c r="DI183" s="149"/>
    </row>
    <row r="184" spans="1:113">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c r="BI184" s="149"/>
      <c r="BJ184" s="149"/>
      <c r="BK184" s="149"/>
      <c r="BL184" s="149"/>
      <c r="BM184" s="149"/>
      <c r="BN184" s="149"/>
      <c r="BO184" s="149"/>
      <c r="BP184" s="149"/>
      <c r="BQ184" s="149"/>
      <c r="BR184" s="149"/>
      <c r="BS184" s="149"/>
      <c r="BT184" s="149"/>
      <c r="BU184" s="149"/>
      <c r="BV184" s="149"/>
      <c r="BW184" s="149"/>
      <c r="BX184" s="149"/>
      <c r="BY184" s="149"/>
      <c r="BZ184" s="149"/>
      <c r="CA184" s="149"/>
      <c r="CB184" s="149"/>
      <c r="CC184" s="149"/>
      <c r="CD184" s="149"/>
      <c r="CE184" s="149"/>
      <c r="CF184" s="149"/>
      <c r="CG184" s="149"/>
      <c r="CH184" s="149"/>
      <c r="CI184" s="149"/>
      <c r="CJ184" s="149"/>
      <c r="CK184" s="149"/>
      <c r="CL184" s="149"/>
      <c r="CM184" s="149"/>
      <c r="CN184" s="149"/>
      <c r="CO184" s="149"/>
      <c r="CP184" s="149"/>
      <c r="CQ184" s="149"/>
      <c r="CR184" s="149"/>
      <c r="CS184" s="149"/>
      <c r="CT184" s="149"/>
      <c r="CU184" s="149"/>
      <c r="CV184" s="149"/>
      <c r="CW184" s="149"/>
      <c r="CX184" s="149"/>
      <c r="CY184" s="149"/>
      <c r="CZ184" s="149"/>
      <c r="DA184" s="149"/>
      <c r="DB184" s="149"/>
      <c r="DC184" s="149"/>
      <c r="DD184" s="149"/>
      <c r="DE184" s="149"/>
      <c r="DF184" s="149"/>
      <c r="DG184" s="149"/>
      <c r="DH184" s="149"/>
      <c r="DI184" s="149"/>
    </row>
    <row r="185" spans="1:113">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149"/>
      <c r="CB185" s="149"/>
      <c r="CC185" s="149"/>
      <c r="CD185" s="149"/>
      <c r="CE185" s="149"/>
      <c r="CF185" s="149"/>
      <c r="CG185" s="149"/>
      <c r="CH185" s="149"/>
      <c r="CI185" s="149"/>
      <c r="CJ185" s="149"/>
      <c r="CK185" s="149"/>
      <c r="CL185" s="149"/>
      <c r="CM185" s="149"/>
      <c r="CN185" s="149"/>
      <c r="CO185" s="149"/>
      <c r="CP185" s="149"/>
      <c r="CQ185" s="149"/>
      <c r="CR185" s="149"/>
      <c r="CS185" s="149"/>
      <c r="CT185" s="149"/>
      <c r="CU185" s="149"/>
      <c r="CV185" s="149"/>
      <c r="CW185" s="149"/>
      <c r="CX185" s="149"/>
      <c r="CY185" s="149"/>
      <c r="CZ185" s="149"/>
      <c r="DA185" s="149"/>
      <c r="DB185" s="149"/>
      <c r="DC185" s="149"/>
      <c r="DD185" s="149"/>
      <c r="DE185" s="149"/>
      <c r="DF185" s="149"/>
      <c r="DG185" s="149"/>
      <c r="DH185" s="149"/>
      <c r="DI185" s="149"/>
    </row>
    <row r="186" spans="1:113">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c r="BM186" s="149"/>
      <c r="BN186" s="149"/>
      <c r="BO186" s="149"/>
      <c r="BP186" s="149"/>
      <c r="BQ186" s="149"/>
      <c r="BR186" s="149"/>
      <c r="BS186" s="149"/>
      <c r="BT186" s="149"/>
      <c r="BU186" s="149"/>
      <c r="BV186" s="149"/>
      <c r="BW186" s="149"/>
      <c r="BX186" s="149"/>
      <c r="BY186" s="149"/>
      <c r="BZ186" s="149"/>
      <c r="CA186" s="149"/>
      <c r="CB186" s="149"/>
      <c r="CC186" s="149"/>
      <c r="CD186" s="149"/>
      <c r="CE186" s="149"/>
      <c r="CF186" s="149"/>
      <c r="CG186" s="149"/>
      <c r="CH186" s="149"/>
      <c r="CI186" s="149"/>
      <c r="CJ186" s="149"/>
      <c r="CK186" s="149"/>
      <c r="CL186" s="149"/>
      <c r="CM186" s="149"/>
      <c r="CN186" s="149"/>
      <c r="CO186" s="149"/>
      <c r="CP186" s="149"/>
      <c r="CQ186" s="149"/>
      <c r="CR186" s="149"/>
      <c r="CS186" s="149"/>
      <c r="CT186" s="149"/>
      <c r="CU186" s="149"/>
      <c r="CV186" s="149"/>
      <c r="CW186" s="149"/>
      <c r="CX186" s="149"/>
      <c r="CY186" s="149"/>
      <c r="CZ186" s="149"/>
      <c r="DA186" s="149"/>
      <c r="DB186" s="149"/>
      <c r="DC186" s="149"/>
      <c r="DD186" s="149"/>
      <c r="DE186" s="149"/>
      <c r="DF186" s="149"/>
      <c r="DG186" s="149"/>
      <c r="DH186" s="149"/>
      <c r="DI186" s="149"/>
    </row>
    <row r="187" spans="1:113">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c r="BI187" s="149"/>
      <c r="BJ187" s="149"/>
      <c r="BK187" s="149"/>
      <c r="BL187" s="149"/>
      <c r="BM187" s="149"/>
      <c r="BN187" s="149"/>
      <c r="BO187" s="149"/>
      <c r="BP187" s="149"/>
      <c r="BQ187" s="149"/>
      <c r="BR187" s="149"/>
      <c r="BS187" s="149"/>
      <c r="BT187" s="149"/>
      <c r="BU187" s="149"/>
      <c r="BV187" s="149"/>
      <c r="BW187" s="149"/>
      <c r="BX187" s="149"/>
      <c r="BY187" s="149"/>
      <c r="BZ187" s="149"/>
      <c r="CA187" s="149"/>
      <c r="CB187" s="149"/>
      <c r="CC187" s="149"/>
      <c r="CD187" s="149"/>
      <c r="CE187" s="149"/>
      <c r="CF187" s="149"/>
      <c r="CG187" s="149"/>
      <c r="CH187" s="149"/>
      <c r="CI187" s="149"/>
      <c r="CJ187" s="149"/>
      <c r="CK187" s="149"/>
      <c r="CL187" s="149"/>
      <c r="CM187" s="149"/>
      <c r="CN187" s="149"/>
      <c r="CO187" s="149"/>
      <c r="CP187" s="149"/>
      <c r="CQ187" s="149"/>
      <c r="CR187" s="149"/>
      <c r="CS187" s="149"/>
      <c r="CT187" s="149"/>
      <c r="CU187" s="149"/>
      <c r="CV187" s="149"/>
      <c r="CW187" s="149"/>
      <c r="CX187" s="149"/>
      <c r="CY187" s="149"/>
      <c r="CZ187" s="149"/>
      <c r="DA187" s="149"/>
      <c r="DB187" s="149"/>
      <c r="DC187" s="149"/>
      <c r="DD187" s="149"/>
      <c r="DE187" s="149"/>
      <c r="DF187" s="149"/>
      <c r="DG187" s="149"/>
      <c r="DH187" s="149"/>
      <c r="DI187" s="149"/>
    </row>
    <row r="188" spans="1:113">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c r="BM188" s="149"/>
      <c r="BN188" s="149"/>
      <c r="BO188" s="149"/>
      <c r="BP188" s="149"/>
      <c r="BQ188" s="149"/>
      <c r="BR188" s="149"/>
      <c r="BS188" s="149"/>
      <c r="BT188" s="149"/>
      <c r="BU188" s="149"/>
      <c r="BV188" s="149"/>
      <c r="BW188" s="149"/>
      <c r="BX188" s="149"/>
      <c r="BY188" s="149"/>
      <c r="BZ188" s="149"/>
      <c r="CA188" s="149"/>
      <c r="CB188" s="149"/>
      <c r="CC188" s="149"/>
      <c r="CD188" s="149"/>
      <c r="CE188" s="149"/>
      <c r="CF188" s="149"/>
      <c r="CG188" s="149"/>
      <c r="CH188" s="149"/>
      <c r="CI188" s="149"/>
      <c r="CJ188" s="149"/>
      <c r="CK188" s="149"/>
      <c r="CL188" s="149"/>
      <c r="CM188" s="149"/>
      <c r="CN188" s="149"/>
      <c r="CO188" s="149"/>
      <c r="CP188" s="149"/>
      <c r="CQ188" s="149"/>
      <c r="CR188" s="149"/>
      <c r="CS188" s="149"/>
      <c r="CT188" s="149"/>
      <c r="CU188" s="149"/>
      <c r="CV188" s="149"/>
      <c r="CW188" s="149"/>
      <c r="CX188" s="149"/>
      <c r="CY188" s="149"/>
      <c r="CZ188" s="149"/>
      <c r="DA188" s="149"/>
      <c r="DB188" s="149"/>
      <c r="DC188" s="149"/>
      <c r="DD188" s="149"/>
      <c r="DE188" s="149"/>
      <c r="DF188" s="149"/>
      <c r="DG188" s="149"/>
      <c r="DH188" s="149"/>
      <c r="DI188" s="149"/>
    </row>
    <row r="189" spans="1:113">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c r="BI189" s="149"/>
      <c r="BJ189" s="149"/>
      <c r="BK189" s="149"/>
      <c r="BL189" s="149"/>
      <c r="BM189" s="149"/>
      <c r="BN189" s="149"/>
      <c r="BO189" s="149"/>
      <c r="BP189" s="149"/>
      <c r="BQ189" s="149"/>
      <c r="BR189" s="149"/>
      <c r="BS189" s="149"/>
      <c r="BT189" s="149"/>
      <c r="BU189" s="149"/>
      <c r="BV189" s="149"/>
      <c r="BW189" s="149"/>
      <c r="BX189" s="149"/>
      <c r="BY189" s="149"/>
      <c r="BZ189" s="149"/>
      <c r="CA189" s="149"/>
      <c r="CB189" s="149"/>
      <c r="CC189" s="149"/>
      <c r="CD189" s="149"/>
      <c r="CE189" s="149"/>
      <c r="CF189" s="149"/>
      <c r="CG189" s="149"/>
      <c r="CH189" s="149"/>
      <c r="CI189" s="149"/>
      <c r="CJ189" s="149"/>
      <c r="CK189" s="149"/>
      <c r="CL189" s="149"/>
      <c r="CM189" s="149"/>
      <c r="CN189" s="149"/>
      <c r="CO189" s="149"/>
      <c r="CP189" s="149"/>
      <c r="CQ189" s="149"/>
      <c r="CR189" s="149"/>
      <c r="CS189" s="149"/>
      <c r="CT189" s="149"/>
      <c r="CU189" s="149"/>
      <c r="CV189" s="149"/>
      <c r="CW189" s="149"/>
      <c r="CX189" s="149"/>
      <c r="CY189" s="149"/>
      <c r="CZ189" s="149"/>
      <c r="DA189" s="149"/>
      <c r="DB189" s="149"/>
      <c r="DC189" s="149"/>
      <c r="DD189" s="149"/>
      <c r="DE189" s="149"/>
      <c r="DF189" s="149"/>
      <c r="DG189" s="149"/>
      <c r="DH189" s="149"/>
      <c r="DI189" s="149"/>
    </row>
    <row r="190" spans="1:113">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c r="BI190" s="149"/>
      <c r="BJ190" s="149"/>
      <c r="BK190" s="149"/>
      <c r="BL190" s="149"/>
      <c r="BM190" s="149"/>
      <c r="BN190" s="149"/>
      <c r="BO190" s="149"/>
      <c r="BP190" s="149"/>
      <c r="BQ190" s="149"/>
      <c r="BR190" s="149"/>
      <c r="BS190" s="149"/>
      <c r="BT190" s="149"/>
      <c r="BU190" s="149"/>
      <c r="BV190" s="149"/>
      <c r="BW190" s="149"/>
      <c r="BX190" s="149"/>
      <c r="BY190" s="149"/>
      <c r="BZ190" s="149"/>
      <c r="CA190" s="149"/>
      <c r="CB190" s="149"/>
      <c r="CC190" s="149"/>
      <c r="CD190" s="149"/>
      <c r="CE190" s="149"/>
      <c r="CF190" s="149"/>
      <c r="CG190" s="149"/>
      <c r="CH190" s="149"/>
      <c r="CI190" s="149"/>
      <c r="CJ190" s="149"/>
      <c r="CK190" s="149"/>
      <c r="CL190" s="149"/>
      <c r="CM190" s="149"/>
      <c r="CN190" s="149"/>
      <c r="CO190" s="149"/>
      <c r="CP190" s="149"/>
      <c r="CQ190" s="149"/>
      <c r="CR190" s="149"/>
      <c r="CS190" s="149"/>
      <c r="CT190" s="149"/>
      <c r="CU190" s="149"/>
      <c r="CV190" s="149"/>
      <c r="CW190" s="149"/>
      <c r="CX190" s="149"/>
      <c r="CY190" s="149"/>
      <c r="CZ190" s="149"/>
      <c r="DA190" s="149"/>
      <c r="DB190" s="149"/>
      <c r="DC190" s="149"/>
      <c r="DD190" s="149"/>
      <c r="DE190" s="149"/>
      <c r="DF190" s="149"/>
      <c r="DG190" s="149"/>
      <c r="DH190" s="149"/>
      <c r="DI190" s="149"/>
    </row>
    <row r="191" spans="1:113">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49"/>
      <c r="BQ191" s="149"/>
      <c r="BR191" s="149"/>
      <c r="BS191" s="149"/>
      <c r="BT191" s="149"/>
      <c r="BU191" s="149"/>
      <c r="BV191" s="149"/>
      <c r="BW191" s="149"/>
      <c r="BX191" s="149"/>
      <c r="BY191" s="149"/>
      <c r="BZ191" s="149"/>
      <c r="CA191" s="149"/>
      <c r="CB191" s="149"/>
      <c r="CC191" s="149"/>
      <c r="CD191" s="149"/>
      <c r="CE191" s="149"/>
      <c r="CF191" s="149"/>
      <c r="CG191" s="149"/>
      <c r="CH191" s="149"/>
      <c r="CI191" s="149"/>
      <c r="CJ191" s="149"/>
      <c r="CK191" s="149"/>
      <c r="CL191" s="149"/>
      <c r="CM191" s="149"/>
      <c r="CN191" s="149"/>
      <c r="CO191" s="149"/>
      <c r="CP191" s="149"/>
      <c r="CQ191" s="149"/>
      <c r="CR191" s="149"/>
      <c r="CS191" s="149"/>
      <c r="CT191" s="149"/>
      <c r="CU191" s="149"/>
      <c r="CV191" s="149"/>
      <c r="CW191" s="149"/>
      <c r="CX191" s="149"/>
      <c r="CY191" s="149"/>
      <c r="CZ191" s="149"/>
      <c r="DA191" s="149"/>
      <c r="DB191" s="149"/>
      <c r="DC191" s="149"/>
      <c r="DD191" s="149"/>
      <c r="DE191" s="149"/>
      <c r="DF191" s="149"/>
      <c r="DG191" s="149"/>
      <c r="DH191" s="149"/>
      <c r="DI191" s="149"/>
    </row>
    <row r="192" spans="1:113">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c r="BM192" s="149"/>
      <c r="BN192" s="149"/>
      <c r="BO192" s="149"/>
      <c r="BP192" s="149"/>
      <c r="BQ192" s="149"/>
      <c r="BR192" s="149"/>
      <c r="BS192" s="149"/>
      <c r="BT192" s="149"/>
      <c r="BU192" s="149"/>
      <c r="BV192" s="149"/>
      <c r="BW192" s="149"/>
      <c r="BX192" s="149"/>
      <c r="BY192" s="149"/>
      <c r="BZ192" s="149"/>
      <c r="CA192" s="149"/>
      <c r="CB192" s="149"/>
      <c r="CC192" s="149"/>
      <c r="CD192" s="149"/>
      <c r="CE192" s="149"/>
      <c r="CF192" s="149"/>
      <c r="CG192" s="149"/>
      <c r="CH192" s="149"/>
      <c r="CI192" s="149"/>
      <c r="CJ192" s="149"/>
      <c r="CK192" s="149"/>
      <c r="CL192" s="149"/>
      <c r="CM192" s="149"/>
      <c r="CN192" s="149"/>
      <c r="CO192" s="149"/>
      <c r="CP192" s="149"/>
      <c r="CQ192" s="149"/>
      <c r="CR192" s="149"/>
      <c r="CS192" s="149"/>
      <c r="CT192" s="149"/>
      <c r="CU192" s="149"/>
      <c r="CV192" s="149"/>
      <c r="CW192" s="149"/>
      <c r="CX192" s="149"/>
      <c r="CY192" s="149"/>
      <c r="CZ192" s="149"/>
      <c r="DA192" s="149"/>
      <c r="DB192" s="149"/>
      <c r="DC192" s="149"/>
      <c r="DD192" s="149"/>
      <c r="DE192" s="149"/>
      <c r="DF192" s="149"/>
      <c r="DG192" s="149"/>
      <c r="DH192" s="149"/>
      <c r="DI192" s="149"/>
    </row>
    <row r="193" spans="1:113">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c r="BI193" s="149"/>
      <c r="BJ193" s="149"/>
      <c r="BK193" s="149"/>
      <c r="BL193" s="149"/>
      <c r="BM193" s="149"/>
      <c r="BN193" s="149"/>
      <c r="BO193" s="149"/>
      <c r="BP193" s="149"/>
      <c r="BQ193" s="149"/>
      <c r="BR193" s="149"/>
      <c r="BS193" s="149"/>
      <c r="BT193" s="149"/>
      <c r="BU193" s="149"/>
      <c r="BV193" s="149"/>
      <c r="BW193" s="149"/>
      <c r="BX193" s="149"/>
      <c r="BY193" s="149"/>
      <c r="BZ193" s="149"/>
      <c r="CA193" s="149"/>
      <c r="CB193" s="149"/>
      <c r="CC193" s="149"/>
      <c r="CD193" s="149"/>
      <c r="CE193" s="149"/>
      <c r="CF193" s="149"/>
      <c r="CG193" s="149"/>
      <c r="CH193" s="149"/>
      <c r="CI193" s="149"/>
      <c r="CJ193" s="149"/>
      <c r="CK193" s="149"/>
      <c r="CL193" s="149"/>
      <c r="CM193" s="149"/>
      <c r="CN193" s="149"/>
      <c r="CO193" s="149"/>
      <c r="CP193" s="149"/>
      <c r="CQ193" s="149"/>
      <c r="CR193" s="149"/>
      <c r="CS193" s="149"/>
      <c r="CT193" s="149"/>
      <c r="CU193" s="149"/>
      <c r="CV193" s="149"/>
      <c r="CW193" s="149"/>
      <c r="CX193" s="149"/>
      <c r="CY193" s="149"/>
      <c r="CZ193" s="149"/>
      <c r="DA193" s="149"/>
      <c r="DB193" s="149"/>
      <c r="DC193" s="149"/>
      <c r="DD193" s="149"/>
      <c r="DE193" s="149"/>
      <c r="DF193" s="149"/>
      <c r="DG193" s="149"/>
      <c r="DH193" s="149"/>
      <c r="DI193" s="149"/>
    </row>
    <row r="194" spans="1:113">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c r="BI194" s="149"/>
      <c r="BJ194" s="149"/>
      <c r="BK194" s="149"/>
      <c r="BL194" s="149"/>
      <c r="BM194" s="149"/>
      <c r="BN194" s="149"/>
      <c r="BO194" s="149"/>
      <c r="BP194" s="149"/>
      <c r="BQ194" s="149"/>
      <c r="BR194" s="149"/>
      <c r="BS194" s="149"/>
      <c r="BT194" s="149"/>
      <c r="BU194" s="149"/>
      <c r="BV194" s="149"/>
      <c r="BW194" s="149"/>
      <c r="BX194" s="149"/>
      <c r="BY194" s="149"/>
      <c r="BZ194" s="149"/>
      <c r="CA194" s="149"/>
      <c r="CB194" s="149"/>
      <c r="CC194" s="149"/>
      <c r="CD194" s="149"/>
      <c r="CE194" s="149"/>
      <c r="CF194" s="149"/>
      <c r="CG194" s="149"/>
      <c r="CH194" s="149"/>
      <c r="CI194" s="149"/>
      <c r="CJ194" s="149"/>
      <c r="CK194" s="149"/>
      <c r="CL194" s="149"/>
      <c r="CM194" s="149"/>
      <c r="CN194" s="149"/>
      <c r="CO194" s="149"/>
      <c r="CP194" s="149"/>
      <c r="CQ194" s="149"/>
      <c r="CR194" s="149"/>
      <c r="CS194" s="149"/>
      <c r="CT194" s="149"/>
      <c r="CU194" s="149"/>
      <c r="CV194" s="149"/>
      <c r="CW194" s="149"/>
      <c r="CX194" s="149"/>
      <c r="CY194" s="149"/>
      <c r="CZ194" s="149"/>
      <c r="DA194" s="149"/>
      <c r="DB194" s="149"/>
      <c r="DC194" s="149"/>
      <c r="DD194" s="149"/>
      <c r="DE194" s="149"/>
      <c r="DF194" s="149"/>
      <c r="DG194" s="149"/>
      <c r="DH194" s="149"/>
      <c r="DI194" s="149"/>
    </row>
    <row r="195" spans="1:113">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c r="BN195" s="149"/>
      <c r="BO195" s="149"/>
      <c r="BP195" s="149"/>
      <c r="BQ195" s="149"/>
      <c r="BR195" s="149"/>
      <c r="BS195" s="149"/>
      <c r="BT195" s="149"/>
      <c r="BU195" s="149"/>
      <c r="BV195" s="149"/>
      <c r="BW195" s="149"/>
      <c r="BX195" s="149"/>
      <c r="BY195" s="149"/>
      <c r="BZ195" s="149"/>
      <c r="CA195" s="149"/>
      <c r="CB195" s="149"/>
      <c r="CC195" s="149"/>
      <c r="CD195" s="149"/>
      <c r="CE195" s="149"/>
      <c r="CF195" s="149"/>
      <c r="CG195" s="149"/>
      <c r="CH195" s="149"/>
      <c r="CI195" s="149"/>
      <c r="CJ195" s="149"/>
      <c r="CK195" s="149"/>
      <c r="CL195" s="149"/>
      <c r="CM195" s="149"/>
      <c r="CN195" s="149"/>
      <c r="CO195" s="149"/>
      <c r="CP195" s="149"/>
      <c r="CQ195" s="149"/>
      <c r="CR195" s="149"/>
      <c r="CS195" s="149"/>
      <c r="CT195" s="149"/>
      <c r="CU195" s="149"/>
      <c r="CV195" s="149"/>
      <c r="CW195" s="149"/>
      <c r="CX195" s="149"/>
      <c r="CY195" s="149"/>
      <c r="CZ195" s="149"/>
      <c r="DA195" s="149"/>
      <c r="DB195" s="149"/>
      <c r="DC195" s="149"/>
      <c r="DD195" s="149"/>
      <c r="DE195" s="149"/>
      <c r="DF195" s="149"/>
      <c r="DG195" s="149"/>
      <c r="DH195" s="149"/>
      <c r="DI195" s="149"/>
    </row>
    <row r="196" spans="1:113">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c r="BS196" s="149"/>
      <c r="BT196" s="149"/>
      <c r="BU196" s="149"/>
      <c r="BV196" s="149"/>
      <c r="BW196" s="149"/>
      <c r="BX196" s="149"/>
      <c r="BY196" s="149"/>
      <c r="BZ196" s="149"/>
      <c r="CA196" s="149"/>
      <c r="CB196" s="149"/>
      <c r="CC196" s="149"/>
      <c r="CD196" s="149"/>
      <c r="CE196" s="149"/>
      <c r="CF196" s="149"/>
      <c r="CG196" s="149"/>
      <c r="CH196" s="149"/>
      <c r="CI196" s="149"/>
      <c r="CJ196" s="149"/>
      <c r="CK196" s="149"/>
      <c r="CL196" s="149"/>
      <c r="CM196" s="149"/>
      <c r="CN196" s="149"/>
      <c r="CO196" s="149"/>
      <c r="CP196" s="149"/>
      <c r="CQ196" s="149"/>
      <c r="CR196" s="149"/>
      <c r="CS196" s="149"/>
      <c r="CT196" s="149"/>
      <c r="CU196" s="149"/>
      <c r="CV196" s="149"/>
      <c r="CW196" s="149"/>
      <c r="CX196" s="149"/>
      <c r="CY196" s="149"/>
      <c r="CZ196" s="149"/>
      <c r="DA196" s="149"/>
      <c r="DB196" s="149"/>
      <c r="DC196" s="149"/>
      <c r="DD196" s="149"/>
      <c r="DE196" s="149"/>
      <c r="DF196" s="149"/>
      <c r="DG196" s="149"/>
      <c r="DH196" s="149"/>
      <c r="DI196" s="149"/>
    </row>
    <row r="197" spans="1:113">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c r="BI197" s="149"/>
      <c r="BJ197" s="149"/>
      <c r="BK197" s="149"/>
      <c r="BL197" s="149"/>
      <c r="BM197" s="149"/>
      <c r="BN197" s="149"/>
      <c r="BO197" s="149"/>
      <c r="BP197" s="149"/>
      <c r="BQ197" s="149"/>
      <c r="BR197" s="149"/>
      <c r="BS197" s="149"/>
      <c r="BT197" s="149"/>
      <c r="BU197" s="149"/>
      <c r="BV197" s="149"/>
      <c r="BW197" s="149"/>
      <c r="BX197" s="149"/>
      <c r="BY197" s="149"/>
      <c r="BZ197" s="149"/>
      <c r="CA197" s="149"/>
      <c r="CB197" s="149"/>
      <c r="CC197" s="149"/>
      <c r="CD197" s="149"/>
      <c r="CE197" s="149"/>
      <c r="CF197" s="149"/>
      <c r="CG197" s="149"/>
      <c r="CH197" s="149"/>
      <c r="CI197" s="149"/>
      <c r="CJ197" s="149"/>
      <c r="CK197" s="149"/>
      <c r="CL197" s="149"/>
      <c r="CM197" s="149"/>
      <c r="CN197" s="149"/>
      <c r="CO197" s="149"/>
      <c r="CP197" s="149"/>
      <c r="CQ197" s="149"/>
      <c r="CR197" s="149"/>
      <c r="CS197" s="149"/>
      <c r="CT197" s="149"/>
      <c r="CU197" s="149"/>
      <c r="CV197" s="149"/>
      <c r="CW197" s="149"/>
      <c r="CX197" s="149"/>
      <c r="CY197" s="149"/>
      <c r="CZ197" s="149"/>
      <c r="DA197" s="149"/>
      <c r="DB197" s="149"/>
      <c r="DC197" s="149"/>
      <c r="DD197" s="149"/>
      <c r="DE197" s="149"/>
      <c r="DF197" s="149"/>
      <c r="DG197" s="149"/>
      <c r="DH197" s="149"/>
      <c r="DI197" s="149"/>
    </row>
    <row r="198" spans="1:113">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c r="BI198" s="149"/>
      <c r="BJ198" s="149"/>
      <c r="BK198" s="149"/>
      <c r="BL198" s="149"/>
      <c r="BM198" s="149"/>
      <c r="BN198" s="149"/>
      <c r="BO198" s="149"/>
      <c r="BP198" s="149"/>
      <c r="BQ198" s="149"/>
      <c r="BR198" s="149"/>
      <c r="BS198" s="149"/>
      <c r="BT198" s="149"/>
      <c r="BU198" s="149"/>
      <c r="BV198" s="149"/>
      <c r="BW198" s="149"/>
      <c r="BX198" s="149"/>
      <c r="BY198" s="149"/>
      <c r="BZ198" s="149"/>
      <c r="CA198" s="149"/>
      <c r="CB198" s="149"/>
      <c r="CC198" s="149"/>
      <c r="CD198" s="149"/>
      <c r="CE198" s="149"/>
      <c r="CF198" s="149"/>
      <c r="CG198" s="149"/>
      <c r="CH198" s="149"/>
      <c r="CI198" s="149"/>
      <c r="CJ198" s="149"/>
      <c r="CK198" s="149"/>
      <c r="CL198" s="149"/>
      <c r="CM198" s="149"/>
      <c r="CN198" s="149"/>
      <c r="CO198" s="149"/>
      <c r="CP198" s="149"/>
      <c r="CQ198" s="149"/>
      <c r="CR198" s="149"/>
      <c r="CS198" s="149"/>
      <c r="CT198" s="149"/>
      <c r="CU198" s="149"/>
      <c r="CV198" s="149"/>
      <c r="CW198" s="149"/>
      <c r="CX198" s="149"/>
      <c r="CY198" s="149"/>
      <c r="CZ198" s="149"/>
      <c r="DA198" s="149"/>
      <c r="DB198" s="149"/>
      <c r="DC198" s="149"/>
      <c r="DD198" s="149"/>
      <c r="DE198" s="149"/>
      <c r="DF198" s="149"/>
      <c r="DG198" s="149"/>
      <c r="DH198" s="149"/>
      <c r="DI198" s="149"/>
    </row>
    <row r="199" spans="1:113">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c r="BM199" s="149"/>
      <c r="BN199" s="149"/>
      <c r="BO199" s="149"/>
      <c r="BP199" s="149"/>
      <c r="BQ199" s="149"/>
      <c r="BR199" s="149"/>
      <c r="BS199" s="149"/>
      <c r="BT199" s="149"/>
      <c r="BU199" s="149"/>
      <c r="BV199" s="149"/>
      <c r="BW199" s="149"/>
      <c r="BX199" s="149"/>
      <c r="BY199" s="149"/>
      <c r="BZ199" s="149"/>
      <c r="CA199" s="149"/>
      <c r="CB199" s="149"/>
      <c r="CC199" s="149"/>
      <c r="CD199" s="149"/>
      <c r="CE199" s="149"/>
      <c r="CF199" s="149"/>
      <c r="CG199" s="149"/>
      <c r="CH199" s="149"/>
      <c r="CI199" s="149"/>
      <c r="CJ199" s="149"/>
      <c r="CK199" s="149"/>
      <c r="CL199" s="149"/>
      <c r="CM199" s="149"/>
      <c r="CN199" s="149"/>
      <c r="CO199" s="149"/>
      <c r="CP199" s="149"/>
      <c r="CQ199" s="149"/>
      <c r="CR199" s="149"/>
      <c r="CS199" s="149"/>
      <c r="CT199" s="149"/>
      <c r="CU199" s="149"/>
      <c r="CV199" s="149"/>
      <c r="CW199" s="149"/>
      <c r="CX199" s="149"/>
      <c r="CY199" s="149"/>
      <c r="CZ199" s="149"/>
      <c r="DA199" s="149"/>
      <c r="DB199" s="149"/>
      <c r="DC199" s="149"/>
      <c r="DD199" s="149"/>
      <c r="DE199" s="149"/>
      <c r="DF199" s="149"/>
      <c r="DG199" s="149"/>
      <c r="DH199" s="149"/>
      <c r="DI199" s="149"/>
    </row>
    <row r="200" spans="1:113">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c r="BI200" s="149"/>
      <c r="BJ200" s="149"/>
      <c r="BK200" s="149"/>
      <c r="BL200" s="149"/>
      <c r="BM200" s="149"/>
      <c r="BN200" s="149"/>
      <c r="BO200" s="149"/>
      <c r="BP200" s="149"/>
      <c r="BQ200" s="149"/>
      <c r="BR200" s="149"/>
      <c r="BS200" s="149"/>
      <c r="BT200" s="149"/>
      <c r="BU200" s="149"/>
      <c r="BV200" s="149"/>
      <c r="BW200" s="149"/>
      <c r="BX200" s="149"/>
      <c r="BY200" s="149"/>
      <c r="BZ200" s="149"/>
      <c r="CA200" s="149"/>
      <c r="CB200" s="149"/>
      <c r="CC200" s="149"/>
      <c r="CD200" s="149"/>
      <c r="CE200" s="149"/>
      <c r="CF200" s="149"/>
      <c r="CG200" s="149"/>
      <c r="CH200" s="149"/>
      <c r="CI200" s="149"/>
      <c r="CJ200" s="149"/>
      <c r="CK200" s="149"/>
      <c r="CL200" s="149"/>
      <c r="CM200" s="149"/>
      <c r="CN200" s="149"/>
      <c r="CO200" s="149"/>
      <c r="CP200" s="149"/>
      <c r="CQ200" s="149"/>
      <c r="CR200" s="149"/>
      <c r="CS200" s="149"/>
      <c r="CT200" s="149"/>
      <c r="CU200" s="149"/>
      <c r="CV200" s="149"/>
      <c r="CW200" s="149"/>
      <c r="CX200" s="149"/>
      <c r="CY200" s="149"/>
      <c r="CZ200" s="149"/>
      <c r="DA200" s="149"/>
      <c r="DB200" s="149"/>
      <c r="DC200" s="149"/>
      <c r="DD200" s="149"/>
      <c r="DE200" s="149"/>
      <c r="DF200" s="149"/>
      <c r="DG200" s="149"/>
      <c r="DH200" s="149"/>
      <c r="DI200" s="149"/>
    </row>
    <row r="201" spans="1:113">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c r="BI201" s="149"/>
      <c r="BJ201" s="149"/>
      <c r="BK201" s="149"/>
      <c r="BL201" s="149"/>
      <c r="BM201" s="149"/>
      <c r="BN201" s="149"/>
      <c r="BO201" s="149"/>
      <c r="BP201" s="149"/>
      <c r="BQ201" s="149"/>
      <c r="BR201" s="149"/>
      <c r="BS201" s="149"/>
      <c r="BT201" s="149"/>
      <c r="BU201" s="149"/>
      <c r="BV201" s="149"/>
      <c r="BW201" s="149"/>
      <c r="BX201" s="149"/>
      <c r="BY201" s="149"/>
      <c r="BZ201" s="149"/>
      <c r="CA201" s="149"/>
      <c r="CB201" s="149"/>
      <c r="CC201" s="149"/>
      <c r="CD201" s="149"/>
      <c r="CE201" s="149"/>
      <c r="CF201" s="149"/>
      <c r="CG201" s="149"/>
      <c r="CH201" s="149"/>
      <c r="CI201" s="149"/>
      <c r="CJ201" s="149"/>
      <c r="CK201" s="149"/>
      <c r="CL201" s="149"/>
      <c r="CM201" s="149"/>
      <c r="CN201" s="149"/>
      <c r="CO201" s="149"/>
      <c r="CP201" s="149"/>
      <c r="CQ201" s="149"/>
      <c r="CR201" s="149"/>
      <c r="CS201" s="149"/>
      <c r="CT201" s="149"/>
      <c r="CU201" s="149"/>
      <c r="CV201" s="149"/>
      <c r="CW201" s="149"/>
      <c r="CX201" s="149"/>
      <c r="CY201" s="149"/>
      <c r="CZ201" s="149"/>
      <c r="DA201" s="149"/>
      <c r="DB201" s="149"/>
      <c r="DC201" s="149"/>
      <c r="DD201" s="149"/>
      <c r="DE201" s="149"/>
      <c r="DF201" s="149"/>
      <c r="DG201" s="149"/>
      <c r="DH201" s="149"/>
      <c r="DI201" s="149"/>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01"/>
  <sheetViews>
    <sheetView zoomScaleNormal="100" workbookViewId="0">
      <selection activeCell="C3" sqref="C3"/>
    </sheetView>
  </sheetViews>
  <sheetFormatPr defaultRowHeight="14.4"/>
  <cols>
    <col min="1" max="97" width="9" customWidth="1"/>
    <col min="98" max="100" width="9" style="150" customWidth="1"/>
    <col min="101" max="104" width="9" customWidth="1"/>
    <col min="105" max="110" width="9" style="151" customWidth="1"/>
    <col min="111" max="113" width="9" customWidth="1"/>
    <col min="114" max="127" width="8" customWidth="1"/>
  </cols>
  <sheetData>
    <row r="1" spans="1:127" ht="15.6">
      <c r="A1" s="5" t="s">
        <v>204</v>
      </c>
      <c r="B1" s="5"/>
      <c r="C1" s="216" t="s">
        <v>1</v>
      </c>
      <c r="D1" s="216"/>
      <c r="E1" s="216"/>
      <c r="F1" s="216"/>
      <c r="G1" s="216"/>
      <c r="H1" s="216"/>
      <c r="I1" s="216"/>
      <c r="J1" s="216"/>
      <c r="K1" s="216"/>
      <c r="L1" s="216"/>
      <c r="M1" s="216"/>
      <c r="N1" s="216"/>
      <c r="O1" s="216"/>
      <c r="P1" s="218" t="s">
        <v>222</v>
      </c>
      <c r="Q1" s="218"/>
      <c r="R1" s="218"/>
      <c r="S1" s="218"/>
      <c r="T1" s="218"/>
      <c r="U1" s="218"/>
      <c r="V1" s="218"/>
      <c r="W1" s="218"/>
      <c r="X1" s="218"/>
      <c r="Y1" s="218"/>
      <c r="Z1" s="218"/>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3"/>
      <c r="DJ1" s="219"/>
      <c r="DK1" s="219"/>
      <c r="DL1" s="219"/>
      <c r="DM1" s="219"/>
      <c r="DN1" s="220"/>
      <c r="DO1" s="206"/>
      <c r="DP1" s="219"/>
      <c r="DQ1" s="219"/>
      <c r="DR1" s="219"/>
      <c r="DS1" s="219"/>
      <c r="DT1" s="219"/>
      <c r="DU1" s="219"/>
      <c r="DV1" s="219"/>
      <c r="DW1" s="220"/>
    </row>
    <row r="2" spans="1:127" ht="15.6">
      <c r="A2" s="5"/>
      <c r="B2" s="5" t="s">
        <v>11</v>
      </c>
      <c r="C2" s="122" t="s">
        <v>12</v>
      </c>
      <c r="D2" s="122" t="s">
        <v>13</v>
      </c>
      <c r="E2" s="122" t="s">
        <v>14</v>
      </c>
      <c r="F2" s="122" t="s">
        <v>15</v>
      </c>
      <c r="G2" s="122" t="s">
        <v>16</v>
      </c>
      <c r="H2" s="122" t="s">
        <v>17</v>
      </c>
      <c r="I2" s="122" t="s">
        <v>18</v>
      </c>
      <c r="J2" s="122" t="s">
        <v>19</v>
      </c>
      <c r="K2" s="122" t="s">
        <v>20</v>
      </c>
      <c r="L2" s="122" t="s">
        <v>21</v>
      </c>
      <c r="M2" s="122" t="s">
        <v>22</v>
      </c>
      <c r="N2" s="122" t="s">
        <v>23</v>
      </c>
      <c r="O2" s="122" t="s">
        <v>24</v>
      </c>
      <c r="P2" s="125" t="s">
        <v>25</v>
      </c>
      <c r="Q2" s="125" t="s">
        <v>26</v>
      </c>
      <c r="R2" s="125" t="s">
        <v>27</v>
      </c>
      <c r="S2" s="125" t="s">
        <v>28</v>
      </c>
      <c r="T2" s="125" t="s">
        <v>29</v>
      </c>
      <c r="U2" s="125" t="s">
        <v>30</v>
      </c>
      <c r="V2" s="125" t="s">
        <v>31</v>
      </c>
      <c r="W2" s="125" t="s">
        <v>32</v>
      </c>
      <c r="X2" s="125" t="s">
        <v>33</v>
      </c>
      <c r="Y2" s="125" t="s">
        <v>34</v>
      </c>
      <c r="Z2" s="12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149" t="s">
        <v>107</v>
      </c>
      <c r="CU2" s="149" t="s">
        <v>136</v>
      </c>
      <c r="CV2" s="149" t="s">
        <v>137</v>
      </c>
      <c r="CW2" s="5" t="s">
        <v>110</v>
      </c>
      <c r="CX2" s="5" t="s">
        <v>111</v>
      </c>
      <c r="CY2" s="5" t="s">
        <v>112</v>
      </c>
      <c r="CZ2" s="5" t="s">
        <v>113</v>
      </c>
      <c r="DA2" s="13" t="s">
        <v>114</v>
      </c>
      <c r="DB2" s="13" t="s">
        <v>115</v>
      </c>
      <c r="DC2" s="13" t="s">
        <v>116</v>
      </c>
      <c r="DD2" s="13" t="s">
        <v>117</v>
      </c>
      <c r="DE2" s="13" t="s">
        <v>118</v>
      </c>
      <c r="DF2" s="13" t="s">
        <v>119</v>
      </c>
      <c r="DG2" s="5" t="s">
        <v>120</v>
      </c>
      <c r="DH2" s="5"/>
      <c r="DI2" s="6"/>
      <c r="DJ2" s="6"/>
      <c r="DK2" s="6"/>
      <c r="DL2" s="6"/>
      <c r="DM2" s="6"/>
      <c r="DN2" s="6"/>
      <c r="DO2" s="6"/>
      <c r="DP2" s="6"/>
      <c r="DQ2" s="6"/>
      <c r="DR2" s="6"/>
      <c r="DS2" s="6"/>
      <c r="DT2" s="6"/>
      <c r="DU2" s="6"/>
      <c r="DV2" s="6"/>
      <c r="DW2" s="6"/>
    </row>
    <row r="3" spans="1:127" ht="15.6">
      <c r="A3" s="5">
        <v>2010</v>
      </c>
      <c r="B3" s="5">
        <v>23200.400000000001</v>
      </c>
      <c r="C3" s="122">
        <v>17409</v>
      </c>
      <c r="D3" s="122">
        <v>17068</v>
      </c>
      <c r="E3" s="122">
        <v>10558</v>
      </c>
      <c r="F3" s="122">
        <v>17205</v>
      </c>
      <c r="G3" s="122">
        <v>18837</v>
      </c>
      <c r="H3" s="122">
        <v>13506</v>
      </c>
      <c r="I3" s="122">
        <v>9984</v>
      </c>
      <c r="J3" s="122">
        <v>11047</v>
      </c>
      <c r="K3" s="122">
        <v>12026</v>
      </c>
      <c r="L3" s="122">
        <v>12842</v>
      </c>
      <c r="M3" s="122">
        <v>13324</v>
      </c>
      <c r="N3" s="122">
        <v>12317</v>
      </c>
      <c r="O3" s="122">
        <v>8536</v>
      </c>
      <c r="P3" s="125">
        <v>20218.98</v>
      </c>
      <c r="Q3" s="125">
        <v>19420.13</v>
      </c>
      <c r="R3" s="125">
        <v>20295</v>
      </c>
      <c r="S3" s="125">
        <v>16559</v>
      </c>
      <c r="T3" s="125">
        <v>16207</v>
      </c>
      <c r="U3" s="125">
        <v>18267</v>
      </c>
      <c r="V3" s="125">
        <v>17386</v>
      </c>
      <c r="W3" s="125">
        <v>14867</v>
      </c>
      <c r="X3" s="125">
        <v>16717</v>
      </c>
      <c r="Y3" s="125">
        <v>17933</v>
      </c>
      <c r="Z3" s="125">
        <v>15366</v>
      </c>
      <c r="AA3" s="5">
        <v>14011.79</v>
      </c>
      <c r="AB3" s="5">
        <v>9733</v>
      </c>
      <c r="AC3" s="5">
        <v>10273</v>
      </c>
      <c r="AD3" s="5">
        <v>9322</v>
      </c>
      <c r="AE3" s="5">
        <v>11242</v>
      </c>
      <c r="AF3" s="5">
        <v>11178</v>
      </c>
      <c r="AG3" s="5">
        <v>10688</v>
      </c>
      <c r="AH3" s="5">
        <v>11499</v>
      </c>
      <c r="AI3" s="5">
        <v>10712</v>
      </c>
      <c r="AJ3" s="5">
        <v>14184</v>
      </c>
      <c r="AK3" s="5">
        <v>12980</v>
      </c>
      <c r="AL3" s="5">
        <v>11507</v>
      </c>
      <c r="AM3" s="5">
        <v>12877</v>
      </c>
      <c r="AN3" s="5">
        <v>10777</v>
      </c>
      <c r="AO3" s="5">
        <v>11026</v>
      </c>
      <c r="AP3" s="5">
        <v>11069</v>
      </c>
      <c r="AQ3" s="5">
        <v>13899.13</v>
      </c>
      <c r="AR3" s="5">
        <v>11475</v>
      </c>
      <c r="AS3" s="5">
        <v>11775</v>
      </c>
      <c r="AT3" s="5">
        <v>10823</v>
      </c>
      <c r="AU3" s="5">
        <v>12709</v>
      </c>
      <c r="AV3" s="5">
        <v>10929</v>
      </c>
      <c r="AW3" s="5">
        <v>10662</v>
      </c>
      <c r="AX3" s="5">
        <v>8893</v>
      </c>
      <c r="AY3" s="5">
        <v>10098</v>
      </c>
      <c r="AZ3" s="5">
        <v>7474</v>
      </c>
      <c r="BA3" s="5">
        <v>10099.48</v>
      </c>
      <c r="BB3" s="5">
        <v>14490.07</v>
      </c>
      <c r="BC3" s="5">
        <v>10988</v>
      </c>
      <c r="BD3" s="5">
        <v>9216</v>
      </c>
      <c r="BE3" s="5">
        <v>11638</v>
      </c>
      <c r="BF3" s="5">
        <v>10897</v>
      </c>
      <c r="BG3" s="5">
        <v>10349</v>
      </c>
      <c r="BH3" s="5">
        <v>10393</v>
      </c>
      <c r="BI3" s="5">
        <v>10508</v>
      </c>
      <c r="BJ3" s="5">
        <v>10583</v>
      </c>
      <c r="BK3" s="5">
        <v>9282</v>
      </c>
      <c r="BL3" s="5">
        <v>9791</v>
      </c>
      <c r="BM3" s="5">
        <v>11798</v>
      </c>
      <c r="BN3" s="5">
        <v>16096</v>
      </c>
      <c r="BO3" s="5">
        <v>12269</v>
      </c>
      <c r="BP3" s="5">
        <v>12211</v>
      </c>
      <c r="BQ3" s="5">
        <v>11654.18</v>
      </c>
      <c r="BR3" s="5">
        <v>8170</v>
      </c>
      <c r="BS3" s="5">
        <v>12177</v>
      </c>
      <c r="BT3" s="5">
        <v>11253</v>
      </c>
      <c r="BU3" s="5">
        <v>9257.58</v>
      </c>
      <c r="BV3" s="5">
        <v>11279</v>
      </c>
      <c r="BW3" s="5">
        <v>10386.42</v>
      </c>
      <c r="BX3" s="5">
        <v>9945</v>
      </c>
      <c r="BY3" s="5">
        <v>9013</v>
      </c>
      <c r="BZ3" s="5">
        <v>9354</v>
      </c>
      <c r="CA3" s="5">
        <v>13335.02</v>
      </c>
      <c r="CB3" s="5">
        <v>14430.02</v>
      </c>
      <c r="CC3" s="5">
        <v>10724.45</v>
      </c>
      <c r="CD3" s="5">
        <v>12694.8</v>
      </c>
      <c r="CE3" s="5">
        <v>11292.99</v>
      </c>
      <c r="CF3" s="5">
        <v>12706.43</v>
      </c>
      <c r="CG3" s="5">
        <v>12268.31</v>
      </c>
      <c r="CH3" s="5">
        <v>9106.8700000000008</v>
      </c>
      <c r="CI3" s="5">
        <v>11111.12</v>
      </c>
      <c r="CJ3" s="5">
        <v>11237.68</v>
      </c>
      <c r="CK3" s="5">
        <v>11053.15</v>
      </c>
      <c r="CL3" s="5">
        <v>9634.06</v>
      </c>
      <c r="CM3" s="5">
        <v>10386.33</v>
      </c>
      <c r="CN3" s="5">
        <v>11676.66</v>
      </c>
      <c r="CO3" s="5">
        <v>9584.77</v>
      </c>
      <c r="CP3" s="5">
        <v>9976.09</v>
      </c>
      <c r="CQ3" s="5">
        <v>10903.2</v>
      </c>
      <c r="CR3" s="5">
        <v>9694.31</v>
      </c>
      <c r="CS3" s="5">
        <v>12560.03</v>
      </c>
      <c r="CT3" s="149">
        <v>13244</v>
      </c>
      <c r="CU3" s="149">
        <v>10919</v>
      </c>
      <c r="CV3" s="149">
        <v>10621</v>
      </c>
      <c r="CW3" s="5">
        <v>9484</v>
      </c>
      <c r="CX3" s="5">
        <v>8369</v>
      </c>
      <c r="CY3" s="5">
        <v>9068</v>
      </c>
      <c r="CZ3" s="5">
        <v>8859</v>
      </c>
      <c r="DA3" s="13">
        <v>9282</v>
      </c>
      <c r="DB3" s="13">
        <v>12939.8</v>
      </c>
      <c r="DC3" s="13">
        <v>8357.92</v>
      </c>
      <c r="DD3" s="13">
        <v>10834</v>
      </c>
      <c r="DE3" s="13">
        <v>10292</v>
      </c>
      <c r="DF3" s="13">
        <v>10407</v>
      </c>
      <c r="DG3" s="5">
        <v>7096</v>
      </c>
      <c r="DH3" s="5"/>
      <c r="DI3" s="6"/>
      <c r="DJ3" s="6"/>
      <c r="DK3" s="6"/>
      <c r="DL3" s="6"/>
      <c r="DM3" s="6"/>
      <c r="DN3" s="6"/>
      <c r="DO3" s="6"/>
      <c r="DP3" s="6"/>
      <c r="DQ3" s="6"/>
      <c r="DR3" s="6"/>
      <c r="DS3" s="6"/>
      <c r="DT3" s="6"/>
      <c r="DU3" s="6"/>
      <c r="DV3" s="6"/>
      <c r="DW3" s="6"/>
    </row>
    <row r="4" spans="1:127" ht="15.6">
      <c r="A4" s="5">
        <v>2011</v>
      </c>
      <c r="B4" s="5">
        <v>25102.14</v>
      </c>
      <c r="C4" s="125">
        <v>20098</v>
      </c>
      <c r="D4" s="125">
        <v>19780</v>
      </c>
      <c r="E4" s="125">
        <v>12450</v>
      </c>
      <c r="F4" s="125">
        <v>19126</v>
      </c>
      <c r="G4" s="125">
        <v>22330</v>
      </c>
      <c r="H4" s="125">
        <v>15613</v>
      </c>
      <c r="I4" s="125">
        <v>11473</v>
      </c>
      <c r="J4" s="125">
        <v>13287</v>
      </c>
      <c r="K4" s="125">
        <v>13188</v>
      </c>
      <c r="L4" s="125">
        <v>14757</v>
      </c>
      <c r="M4" s="125">
        <v>15518</v>
      </c>
      <c r="N4" s="125">
        <v>14415</v>
      </c>
      <c r="O4" s="125">
        <v>10634</v>
      </c>
      <c r="P4" s="125">
        <v>22642.1</v>
      </c>
      <c r="Q4" s="125">
        <v>21779.06</v>
      </c>
      <c r="R4" s="125">
        <v>23337</v>
      </c>
      <c r="S4" s="125">
        <v>19570</v>
      </c>
      <c r="T4" s="125">
        <v>19920</v>
      </c>
      <c r="U4" s="125">
        <v>20353</v>
      </c>
      <c r="V4" s="125">
        <v>20810</v>
      </c>
      <c r="W4" s="125">
        <v>16556</v>
      </c>
      <c r="X4" s="125">
        <v>19183</v>
      </c>
      <c r="Y4" s="125">
        <v>22648</v>
      </c>
      <c r="Z4" s="125">
        <v>16343</v>
      </c>
      <c r="AA4" s="5">
        <v>15697.09</v>
      </c>
      <c r="AB4" s="5">
        <v>12802.93</v>
      </c>
      <c r="AC4" s="5">
        <v>11349.5</v>
      </c>
      <c r="AD4" s="5">
        <v>10681.6</v>
      </c>
      <c r="AE4" s="5">
        <v>12565.88</v>
      </c>
      <c r="AF4" s="5">
        <v>12884.62</v>
      </c>
      <c r="AG4" s="5">
        <v>12781.58</v>
      </c>
      <c r="AH4" s="5">
        <v>13343.92</v>
      </c>
      <c r="AI4" s="5">
        <v>12993.1</v>
      </c>
      <c r="AJ4" s="5">
        <v>15814.54</v>
      </c>
      <c r="AK4" s="5">
        <v>15009.28</v>
      </c>
      <c r="AL4" s="5">
        <v>13530.62</v>
      </c>
      <c r="AM4" s="5">
        <v>15629.76</v>
      </c>
      <c r="AN4" s="5">
        <v>12824.32</v>
      </c>
      <c r="AO4" s="5">
        <v>12317.3</v>
      </c>
      <c r="AP4" s="5">
        <v>13144.29</v>
      </c>
      <c r="AQ4" s="5">
        <v>15234.23</v>
      </c>
      <c r="AR4" s="5">
        <v>12683.49</v>
      </c>
      <c r="AS4" s="5">
        <v>12930.76</v>
      </c>
      <c r="AT4" s="5">
        <v>11816.63</v>
      </c>
      <c r="AU4" s="5">
        <v>13610.17</v>
      </c>
      <c r="AV4" s="5">
        <v>11136.37</v>
      </c>
      <c r="AW4" s="5">
        <v>11609.42</v>
      </c>
      <c r="AX4" s="5">
        <v>11559.78</v>
      </c>
      <c r="AY4" s="5">
        <v>11764.71</v>
      </c>
      <c r="AZ4" s="5">
        <v>10155.19</v>
      </c>
      <c r="BA4" s="5">
        <v>10559.01</v>
      </c>
      <c r="BB4" s="5">
        <v>17140.96</v>
      </c>
      <c r="BC4" s="5">
        <v>12407</v>
      </c>
      <c r="BD4" s="5">
        <v>10710</v>
      </c>
      <c r="BE4" s="5">
        <v>12015</v>
      </c>
      <c r="BF4" s="5">
        <v>10650</v>
      </c>
      <c r="BG4" s="5">
        <v>10837</v>
      </c>
      <c r="BH4" s="5">
        <v>10951</v>
      </c>
      <c r="BI4" s="5">
        <v>10007</v>
      </c>
      <c r="BJ4" s="5">
        <v>10834</v>
      </c>
      <c r="BK4" s="5">
        <v>11334</v>
      </c>
      <c r="BL4" s="5">
        <v>11189</v>
      </c>
      <c r="BM4" s="5">
        <v>11484</v>
      </c>
      <c r="BN4" s="5">
        <v>17782</v>
      </c>
      <c r="BO4" s="5">
        <v>13813</v>
      </c>
      <c r="BP4" s="5">
        <v>13466</v>
      </c>
      <c r="BQ4" s="5">
        <v>12737</v>
      </c>
      <c r="BR4" s="5">
        <v>9654</v>
      </c>
      <c r="BS4" s="5">
        <v>13404</v>
      </c>
      <c r="BT4" s="5">
        <v>12773</v>
      </c>
      <c r="BU4" s="5">
        <v>10344.77</v>
      </c>
      <c r="BV4" s="5">
        <v>12326</v>
      </c>
      <c r="BW4" s="5">
        <v>11845</v>
      </c>
      <c r="BX4" s="5">
        <v>11199</v>
      </c>
      <c r="BY4" s="5">
        <v>9663</v>
      </c>
      <c r="BZ4" s="5">
        <v>10933</v>
      </c>
      <c r="CA4" s="5">
        <v>14974.49</v>
      </c>
      <c r="CB4" s="5">
        <v>16717.419999999998</v>
      </c>
      <c r="CC4" s="5">
        <v>12021.69</v>
      </c>
      <c r="CD4" s="5">
        <v>14179.2</v>
      </c>
      <c r="CE4" s="5">
        <v>12852.28</v>
      </c>
      <c r="CF4" s="5">
        <v>14212.5</v>
      </c>
      <c r="CG4" s="5">
        <v>14070.18</v>
      </c>
      <c r="CH4" s="5">
        <v>10796.44</v>
      </c>
      <c r="CI4" s="5">
        <v>12850.76</v>
      </c>
      <c r="CJ4" s="5">
        <v>12395.33</v>
      </c>
      <c r="CK4" s="5">
        <v>12707.5</v>
      </c>
      <c r="CL4" s="5">
        <v>10550.02</v>
      </c>
      <c r="CM4" s="5">
        <v>11818.42</v>
      </c>
      <c r="CN4" s="5">
        <v>13239.93</v>
      </c>
      <c r="CO4" s="5">
        <v>10627.08</v>
      </c>
      <c r="CP4" s="5">
        <v>11180.74</v>
      </c>
      <c r="CQ4" s="5">
        <v>11862.31</v>
      </c>
      <c r="CR4" s="5">
        <v>11225.53</v>
      </c>
      <c r="CS4" s="5">
        <v>13847.15</v>
      </c>
      <c r="CT4" s="149">
        <v>14447.24</v>
      </c>
      <c r="CU4" s="149">
        <v>12611</v>
      </c>
      <c r="CV4" s="149">
        <v>12219</v>
      </c>
      <c r="CW4" s="5">
        <v>11592</v>
      </c>
      <c r="CX4" s="5">
        <v>9095</v>
      </c>
      <c r="CY4" s="5">
        <v>9620</v>
      </c>
      <c r="CZ4" s="5">
        <v>10356</v>
      </c>
      <c r="DA4" s="13">
        <v>9895</v>
      </c>
      <c r="DB4" s="13">
        <v>14300.11</v>
      </c>
      <c r="DC4" s="13">
        <v>9482.09</v>
      </c>
      <c r="DD4" s="13">
        <v>11952.64</v>
      </c>
      <c r="DE4" s="13">
        <v>11897.43</v>
      </c>
      <c r="DF4" s="13">
        <v>12291</v>
      </c>
      <c r="DG4" s="5">
        <v>9385</v>
      </c>
      <c r="DH4" s="5"/>
      <c r="DI4" s="6"/>
      <c r="DJ4" s="6"/>
      <c r="DK4" s="6"/>
      <c r="DL4" s="6"/>
      <c r="DM4" s="6"/>
      <c r="DN4" s="6"/>
      <c r="DO4" s="6"/>
      <c r="DP4" s="6"/>
      <c r="DQ4" s="6"/>
      <c r="DR4" s="6"/>
      <c r="DS4" s="6"/>
      <c r="DT4" s="6"/>
      <c r="DU4" s="6"/>
      <c r="DV4" s="6"/>
      <c r="DW4" s="6"/>
    </row>
    <row r="5" spans="1:127" ht="15.6">
      <c r="A5" s="5">
        <v>2012</v>
      </c>
      <c r="B5" s="5">
        <v>26253.47</v>
      </c>
      <c r="C5" s="125">
        <v>22446</v>
      </c>
      <c r="D5" s="125">
        <v>23000</v>
      </c>
      <c r="E5" s="125">
        <v>13730</v>
      </c>
      <c r="F5" s="125">
        <v>20918</v>
      </c>
      <c r="G5" s="125">
        <v>25157</v>
      </c>
      <c r="H5" s="125">
        <v>17858</v>
      </c>
      <c r="I5" s="125">
        <v>12726</v>
      </c>
      <c r="J5" s="125">
        <v>14458</v>
      </c>
      <c r="K5" s="125">
        <v>15430</v>
      </c>
      <c r="L5" s="125">
        <v>16492</v>
      </c>
      <c r="M5" s="125">
        <v>17897</v>
      </c>
      <c r="N5" s="125">
        <v>16499</v>
      </c>
      <c r="O5" s="125">
        <v>11864</v>
      </c>
      <c r="P5" s="125">
        <v>22800.12</v>
      </c>
      <c r="Q5" s="125">
        <v>22887</v>
      </c>
      <c r="R5" s="125">
        <v>23975</v>
      </c>
      <c r="S5" s="125">
        <v>21720</v>
      </c>
      <c r="T5" s="125">
        <v>19898</v>
      </c>
      <c r="U5" s="125">
        <v>22204</v>
      </c>
      <c r="V5" s="125">
        <v>21974</v>
      </c>
      <c r="W5" s="125">
        <v>16284</v>
      </c>
      <c r="X5" s="125">
        <v>20958</v>
      </c>
      <c r="Y5" s="125">
        <v>20643</v>
      </c>
      <c r="Z5" s="125">
        <v>17878</v>
      </c>
      <c r="AA5" s="5">
        <v>18757.64</v>
      </c>
      <c r="AB5" s="5">
        <v>15206.53</v>
      </c>
      <c r="AC5" s="5">
        <v>12881.11</v>
      </c>
      <c r="AD5" s="5">
        <v>12084.46</v>
      </c>
      <c r="AE5" s="5">
        <v>13466.56</v>
      </c>
      <c r="AF5" s="5">
        <v>14736.07</v>
      </c>
      <c r="AG5" s="5">
        <v>14086.83</v>
      </c>
      <c r="AH5" s="5">
        <v>15964.29</v>
      </c>
      <c r="AI5" s="5">
        <v>15058.78</v>
      </c>
      <c r="AJ5" s="5">
        <v>18286.419999999998</v>
      </c>
      <c r="AK5" s="5">
        <v>16992.23</v>
      </c>
      <c r="AL5" s="5">
        <v>15401.6</v>
      </c>
      <c r="AM5" s="5">
        <v>18144</v>
      </c>
      <c r="AN5" s="5">
        <v>14432.35</v>
      </c>
      <c r="AO5" s="5">
        <v>13952.28</v>
      </c>
      <c r="AP5" s="5">
        <v>14458.06</v>
      </c>
      <c r="AQ5" s="5">
        <v>16450.03</v>
      </c>
      <c r="AR5" s="5">
        <v>14104.35</v>
      </c>
      <c r="AS5" s="5">
        <v>14488.33</v>
      </c>
      <c r="AT5" s="5">
        <v>13174.18</v>
      </c>
      <c r="AU5" s="5">
        <v>14427</v>
      </c>
      <c r="AV5" s="5">
        <v>12587.18</v>
      </c>
      <c r="AW5" s="5">
        <v>12707.61</v>
      </c>
      <c r="AX5" s="5">
        <v>12667.45</v>
      </c>
      <c r="AY5" s="5">
        <v>11923.63</v>
      </c>
      <c r="AZ5" s="5">
        <v>11389.38</v>
      </c>
      <c r="BA5" s="5">
        <v>11748.63</v>
      </c>
      <c r="BB5" s="5">
        <v>18813.14</v>
      </c>
      <c r="BC5" s="5">
        <v>14337</v>
      </c>
      <c r="BD5" s="5">
        <v>11840</v>
      </c>
      <c r="BE5" s="5">
        <v>14450</v>
      </c>
      <c r="BF5" s="5">
        <v>13258</v>
      </c>
      <c r="BG5" s="5">
        <v>11521</v>
      </c>
      <c r="BH5" s="5">
        <v>13194</v>
      </c>
      <c r="BI5" s="5">
        <v>12945</v>
      </c>
      <c r="BJ5" s="5">
        <v>12771</v>
      </c>
      <c r="BK5" s="5">
        <v>12427</v>
      </c>
      <c r="BL5" s="5">
        <v>14021</v>
      </c>
      <c r="BM5" s="5">
        <v>12829</v>
      </c>
      <c r="BN5" s="5">
        <v>19459.97</v>
      </c>
      <c r="BO5" s="5">
        <v>15809.71395786</v>
      </c>
      <c r="BP5" s="5">
        <v>14886.291792169999</v>
      </c>
      <c r="BQ5" s="5">
        <v>15017.31513021</v>
      </c>
      <c r="BR5" s="5">
        <v>10350.28804659</v>
      </c>
      <c r="BS5" s="5">
        <v>14536.887445030001</v>
      </c>
      <c r="BT5" s="5">
        <v>14091.01</v>
      </c>
      <c r="BU5" s="5">
        <v>11589.675446650001</v>
      </c>
      <c r="BV5" s="5">
        <v>13770.966590079999</v>
      </c>
      <c r="BW5" s="5">
        <v>13110.353694130001</v>
      </c>
      <c r="BX5" s="5">
        <v>12899.32610247</v>
      </c>
      <c r="BY5" s="5">
        <v>10820.981671199999</v>
      </c>
      <c r="BZ5" s="5">
        <v>12646.99560025</v>
      </c>
      <c r="CA5" s="5">
        <v>16573.14</v>
      </c>
      <c r="CB5" s="5">
        <v>18813.939999999999</v>
      </c>
      <c r="CC5" s="5">
        <v>13647.76</v>
      </c>
      <c r="CD5" s="5">
        <v>15286.16</v>
      </c>
      <c r="CE5" s="5">
        <v>15027.86</v>
      </c>
      <c r="CF5" s="5">
        <v>16028.44</v>
      </c>
      <c r="CG5" s="5">
        <v>15716.7</v>
      </c>
      <c r="CH5" s="5">
        <v>11911.18</v>
      </c>
      <c r="CI5" s="5">
        <v>14883.44</v>
      </c>
      <c r="CJ5" s="5">
        <v>13402.22</v>
      </c>
      <c r="CK5" s="5">
        <v>13921.25</v>
      </c>
      <c r="CL5" s="5">
        <v>11815.83</v>
      </c>
      <c r="CM5" s="5">
        <v>13426.51</v>
      </c>
      <c r="CN5" s="5">
        <v>14847.81</v>
      </c>
      <c r="CO5" s="5">
        <v>12143.96</v>
      </c>
      <c r="CP5" s="5">
        <v>12510.09</v>
      </c>
      <c r="CQ5" s="5">
        <v>12850.26</v>
      </c>
      <c r="CR5" s="5">
        <v>12893.06</v>
      </c>
      <c r="CS5" s="5">
        <v>15193.02</v>
      </c>
      <c r="CT5" s="149">
        <v>16881</v>
      </c>
      <c r="CU5" s="149">
        <v>14485</v>
      </c>
      <c r="CV5" s="149">
        <v>13034</v>
      </c>
      <c r="CW5" s="5">
        <v>12209</v>
      </c>
      <c r="CX5" s="5">
        <v>9936</v>
      </c>
      <c r="CY5" s="5">
        <v>11294</v>
      </c>
      <c r="CZ5" s="5">
        <v>11657</v>
      </c>
      <c r="DA5" s="13">
        <v>11116</v>
      </c>
      <c r="DB5" s="13">
        <v>15718.3</v>
      </c>
      <c r="DC5" s="13">
        <v>10216.48</v>
      </c>
      <c r="DD5" s="13">
        <v>13288.17</v>
      </c>
      <c r="DE5" s="13">
        <v>12852.86</v>
      </c>
      <c r="DF5" s="13">
        <v>13267</v>
      </c>
      <c r="DG5" s="5">
        <v>11242</v>
      </c>
      <c r="DH5" s="5"/>
      <c r="DI5" s="6"/>
      <c r="DJ5" s="6"/>
      <c r="DK5" s="6"/>
      <c r="DL5" s="6"/>
      <c r="DM5" s="6"/>
      <c r="DN5" s="6"/>
      <c r="DO5" s="6"/>
      <c r="DP5" s="6"/>
      <c r="DQ5" s="6"/>
      <c r="DR5" s="6"/>
      <c r="DS5" s="6"/>
      <c r="DT5" s="6"/>
      <c r="DU5" s="6"/>
      <c r="DV5" s="6"/>
      <c r="DW5" s="6"/>
    </row>
    <row r="6" spans="1:127" ht="15.6">
      <c r="A6" s="5">
        <v>2013</v>
      </c>
      <c r="B6" s="5">
        <v>32447.188273250002</v>
      </c>
      <c r="C6" s="125">
        <v>24118.470149249999</v>
      </c>
      <c r="D6" s="125">
        <v>25592.142188959999</v>
      </c>
      <c r="E6" s="125">
        <v>13958.13953488</v>
      </c>
      <c r="F6" s="125">
        <v>22088.01498127</v>
      </c>
      <c r="G6" s="125">
        <v>26738.512967989998</v>
      </c>
      <c r="H6" s="125">
        <v>20555.037313429999</v>
      </c>
      <c r="I6" s="125">
        <v>13992</v>
      </c>
      <c r="J6" s="125">
        <v>13728.29131653</v>
      </c>
      <c r="K6" s="125">
        <v>14259.74025974</v>
      </c>
      <c r="L6" s="125">
        <v>17116.171003719999</v>
      </c>
      <c r="M6" s="125">
        <v>19934</v>
      </c>
      <c r="N6" s="125">
        <v>18223.24658603</v>
      </c>
      <c r="O6" s="125">
        <v>12512.08178439</v>
      </c>
      <c r="P6" s="125">
        <v>30662.535748329999</v>
      </c>
      <c r="Q6" s="125">
        <v>25016.14349776</v>
      </c>
      <c r="R6" s="125">
        <v>25624</v>
      </c>
      <c r="S6" s="125">
        <v>21110.907424379999</v>
      </c>
      <c r="T6" s="125">
        <v>23204.291044779999</v>
      </c>
      <c r="U6" s="125">
        <v>24469</v>
      </c>
      <c r="V6" s="125">
        <v>23172</v>
      </c>
      <c r="W6" s="125">
        <v>17406</v>
      </c>
      <c r="X6" s="125">
        <v>25394.52054795</v>
      </c>
      <c r="Y6" s="125">
        <v>22212</v>
      </c>
      <c r="Z6" s="125">
        <v>20006.404391579999</v>
      </c>
      <c r="AA6" s="5">
        <v>17086.303939959998</v>
      </c>
      <c r="AB6" s="5">
        <v>13064.285714289999</v>
      </c>
      <c r="AC6" s="5">
        <v>12873.646209390001</v>
      </c>
      <c r="AD6" s="5">
        <v>13402.29</v>
      </c>
      <c r="AE6" s="5">
        <v>12551.470588239999</v>
      </c>
      <c r="AF6" s="5">
        <v>13135.824977210001</v>
      </c>
      <c r="AG6" s="5">
        <v>13924.06221409</v>
      </c>
      <c r="AH6" s="5">
        <v>12623.7350506</v>
      </c>
      <c r="AI6" s="5">
        <v>12316.5719697</v>
      </c>
      <c r="AJ6" s="5">
        <v>22368.61</v>
      </c>
      <c r="AK6" s="5">
        <v>14846.01449275</v>
      </c>
      <c r="AL6" s="5">
        <v>15989.01846453</v>
      </c>
      <c r="AM6" s="5">
        <v>21726.25</v>
      </c>
      <c r="AN6" s="5">
        <v>17022.97</v>
      </c>
      <c r="AO6" s="5">
        <v>11839.382940109999</v>
      </c>
      <c r="AP6" s="5">
        <v>13927.15231788</v>
      </c>
      <c r="AQ6" s="5">
        <v>17925.114155250001</v>
      </c>
      <c r="AR6" s="5">
        <v>16216.31530706</v>
      </c>
      <c r="AS6" s="5">
        <v>15765</v>
      </c>
      <c r="AT6" s="5">
        <v>13934.39716312</v>
      </c>
      <c r="AU6" s="5">
        <v>15627.272727269999</v>
      </c>
      <c r="AV6" s="5">
        <v>13753.87420237</v>
      </c>
      <c r="AW6" s="5">
        <v>13754</v>
      </c>
      <c r="AX6" s="5">
        <v>13799</v>
      </c>
      <c r="AY6" s="5">
        <v>12965</v>
      </c>
      <c r="AZ6" s="5">
        <v>12347.706422020001</v>
      </c>
      <c r="BA6" s="5">
        <v>12722</v>
      </c>
      <c r="BB6" s="5">
        <v>19929.347826090001</v>
      </c>
      <c r="BC6" s="5">
        <v>14964</v>
      </c>
      <c r="BD6" s="5">
        <v>11381.25568699</v>
      </c>
      <c r="BE6" s="5">
        <v>14261.029411760001</v>
      </c>
      <c r="BF6" s="5">
        <v>14828</v>
      </c>
      <c r="BG6" s="5">
        <v>12334</v>
      </c>
      <c r="BH6" s="5">
        <v>13993</v>
      </c>
      <c r="BI6" s="5">
        <v>14438</v>
      </c>
      <c r="BJ6" s="5">
        <v>14062</v>
      </c>
      <c r="BK6" s="5">
        <v>13768</v>
      </c>
      <c r="BL6" s="5">
        <v>15471</v>
      </c>
      <c r="BM6" s="5">
        <v>14018</v>
      </c>
      <c r="BN6" s="5">
        <v>22346</v>
      </c>
      <c r="BO6" s="5">
        <v>18642</v>
      </c>
      <c r="BP6" s="5">
        <v>17407</v>
      </c>
      <c r="BQ6" s="5">
        <v>16253</v>
      </c>
      <c r="BR6" s="5">
        <v>10812.55</v>
      </c>
      <c r="BS6" s="5">
        <v>16037</v>
      </c>
      <c r="BT6" s="5">
        <v>15126</v>
      </c>
      <c r="BU6" s="5">
        <v>12660.42</v>
      </c>
      <c r="BV6" s="5">
        <v>13488</v>
      </c>
      <c r="BW6" s="5">
        <v>12662</v>
      </c>
      <c r="BX6" s="5">
        <v>10434.700000000001</v>
      </c>
      <c r="BY6" s="5">
        <v>11919.35</v>
      </c>
      <c r="BZ6" s="5">
        <v>12818</v>
      </c>
      <c r="CA6" s="5">
        <v>17131.208997189999</v>
      </c>
      <c r="CB6" s="5">
        <v>20243.330000000002</v>
      </c>
      <c r="CC6" s="5">
        <v>15115.11</v>
      </c>
      <c r="CD6" s="5">
        <v>16552.95</v>
      </c>
      <c r="CE6" s="5">
        <v>16757.34</v>
      </c>
      <c r="CF6" s="5">
        <v>17505.580000000002</v>
      </c>
      <c r="CG6" s="5">
        <v>16714.164196235699</v>
      </c>
      <c r="CH6" s="5">
        <v>13141.38</v>
      </c>
      <c r="CI6" s="5">
        <v>16660.46</v>
      </c>
      <c r="CJ6" s="5">
        <v>15502.28</v>
      </c>
      <c r="CK6" s="5">
        <v>14880.62</v>
      </c>
      <c r="CL6" s="5">
        <v>12963.89</v>
      </c>
      <c r="CM6" s="5">
        <v>14830.18</v>
      </c>
      <c r="CN6" s="5">
        <v>16179.54</v>
      </c>
      <c r="CO6" s="5">
        <v>13678.23</v>
      </c>
      <c r="CP6" s="5">
        <v>13634.06</v>
      </c>
      <c r="CQ6" s="5">
        <v>14161.61</v>
      </c>
      <c r="CR6" s="5">
        <v>14214.83</v>
      </c>
      <c r="CS6" s="5">
        <v>16523.52</v>
      </c>
      <c r="CT6" s="149">
        <v>16557.88</v>
      </c>
      <c r="CU6" s="149">
        <v>16139</v>
      </c>
      <c r="CV6" s="149">
        <v>14399</v>
      </c>
      <c r="CW6" s="13">
        <v>12593</v>
      </c>
      <c r="CX6" s="13">
        <v>10649</v>
      </c>
      <c r="CY6" s="5">
        <v>12735</v>
      </c>
      <c r="CZ6" s="5">
        <v>12989.183874140001</v>
      </c>
      <c r="DA6" s="13">
        <v>12221</v>
      </c>
      <c r="DB6" s="13">
        <v>17994.810000000001</v>
      </c>
      <c r="DC6" s="13">
        <v>12536.87</v>
      </c>
      <c r="DD6" s="13">
        <v>11299.592192640001</v>
      </c>
      <c r="DE6" s="13">
        <v>12941</v>
      </c>
      <c r="DF6" s="13">
        <v>11041</v>
      </c>
      <c r="DG6" s="13">
        <v>10524.08</v>
      </c>
      <c r="DH6" s="12"/>
      <c r="DI6" s="6"/>
      <c r="DJ6" s="6"/>
      <c r="DK6" s="6"/>
      <c r="DL6" s="6"/>
      <c r="DM6" s="6"/>
      <c r="DN6" s="6"/>
      <c r="DO6" s="6"/>
      <c r="DP6" s="6"/>
      <c r="DQ6" s="6"/>
      <c r="DR6" s="6"/>
      <c r="DS6" s="6"/>
      <c r="DT6" s="6"/>
      <c r="DU6" s="6"/>
      <c r="DV6" s="6"/>
      <c r="DW6" s="6"/>
    </row>
    <row r="7" spans="1:127" ht="15.6">
      <c r="A7" s="5">
        <v>2014</v>
      </c>
      <c r="B7" s="5">
        <v>35182.441309779999</v>
      </c>
      <c r="C7" s="122">
        <v>25855</v>
      </c>
      <c r="D7" s="122">
        <v>27358</v>
      </c>
      <c r="E7" s="122">
        <v>15005</v>
      </c>
      <c r="F7" s="122">
        <v>23590</v>
      </c>
      <c r="G7" s="122">
        <v>28972.799999999999</v>
      </c>
      <c r="H7" s="122">
        <v>22035</v>
      </c>
      <c r="I7" s="122">
        <v>16016</v>
      </c>
      <c r="J7" s="122">
        <v>14703</v>
      </c>
      <c r="K7" s="122">
        <v>15372</v>
      </c>
      <c r="L7" s="122">
        <v>18417</v>
      </c>
      <c r="M7" s="122">
        <v>21310</v>
      </c>
      <c r="N7" s="122">
        <v>19517</v>
      </c>
      <c r="O7" s="122">
        <v>13463</v>
      </c>
      <c r="P7" s="122">
        <v>32165</v>
      </c>
      <c r="Q7" s="125">
        <v>27893</v>
      </c>
      <c r="R7" s="125">
        <v>27186</v>
      </c>
      <c r="S7" s="125">
        <v>23032</v>
      </c>
      <c r="T7" s="125">
        <v>24875</v>
      </c>
      <c r="U7" s="125">
        <v>26231</v>
      </c>
      <c r="V7" s="125">
        <v>25627</v>
      </c>
      <c r="W7" s="125">
        <v>18357</v>
      </c>
      <c r="X7" s="125">
        <v>27807</v>
      </c>
      <c r="Y7" s="125">
        <v>26458</v>
      </c>
      <c r="Z7" s="125">
        <v>21867</v>
      </c>
      <c r="AA7" s="5">
        <v>18214</v>
      </c>
      <c r="AB7" s="5">
        <v>14632</v>
      </c>
      <c r="AC7" s="5">
        <v>14264</v>
      </c>
      <c r="AD7" s="5">
        <v>12140</v>
      </c>
      <c r="AE7" s="5">
        <v>13656</v>
      </c>
      <c r="AF7" s="5">
        <v>14410</v>
      </c>
      <c r="AG7" s="5">
        <v>15219</v>
      </c>
      <c r="AH7" s="5">
        <v>13722</v>
      </c>
      <c r="AI7" s="5">
        <v>13006.3</v>
      </c>
      <c r="AJ7" s="5">
        <v>21565</v>
      </c>
      <c r="AK7" s="5">
        <v>16390</v>
      </c>
      <c r="AL7" s="5">
        <v>16452.7</v>
      </c>
      <c r="AM7" s="5">
        <v>19882</v>
      </c>
      <c r="AN7" s="5">
        <v>14934</v>
      </c>
      <c r="AO7" s="5">
        <v>13047</v>
      </c>
      <c r="AP7" s="5">
        <v>14721</v>
      </c>
      <c r="AQ7" s="5">
        <v>19628</v>
      </c>
      <c r="AR7" s="5">
        <v>17692</v>
      </c>
      <c r="AS7" s="5">
        <v>17165.588676629999</v>
      </c>
      <c r="AT7" s="5">
        <v>15718</v>
      </c>
      <c r="AU7" s="5">
        <v>17190</v>
      </c>
      <c r="AV7" s="5">
        <v>15088</v>
      </c>
      <c r="AW7" s="5">
        <v>14661</v>
      </c>
      <c r="AX7" s="5">
        <v>15121</v>
      </c>
      <c r="AY7" s="5">
        <v>14185.714285710001</v>
      </c>
      <c r="AZ7" s="5">
        <v>13459</v>
      </c>
      <c r="BA7" s="5">
        <v>13887.1559633</v>
      </c>
      <c r="BB7" s="5">
        <v>22002</v>
      </c>
      <c r="BC7" s="5">
        <v>15459</v>
      </c>
      <c r="BD7" s="5">
        <v>12508</v>
      </c>
      <c r="BE7" s="5">
        <v>15516</v>
      </c>
      <c r="BF7" s="5">
        <v>15433</v>
      </c>
      <c r="BG7" s="5">
        <v>14545</v>
      </c>
      <c r="BH7" s="5">
        <v>19669</v>
      </c>
      <c r="BI7" s="5">
        <v>15380</v>
      </c>
      <c r="BJ7" s="5">
        <v>15484</v>
      </c>
      <c r="BK7" s="5">
        <v>18566</v>
      </c>
      <c r="BL7" s="5">
        <v>15525</v>
      </c>
      <c r="BM7" s="5">
        <v>16285</v>
      </c>
      <c r="BN7" s="5">
        <v>26779</v>
      </c>
      <c r="BO7" s="5">
        <v>19906</v>
      </c>
      <c r="BP7" s="5">
        <v>18952</v>
      </c>
      <c r="BQ7" s="5">
        <v>17220.46</v>
      </c>
      <c r="BR7" s="5">
        <v>11429.982046679999</v>
      </c>
      <c r="BS7" s="5">
        <v>16777</v>
      </c>
      <c r="BT7" s="5">
        <v>16508.8777911652</v>
      </c>
      <c r="BU7" s="5">
        <v>13529</v>
      </c>
      <c r="BV7" s="5">
        <v>17042.627743760699</v>
      </c>
      <c r="BW7" s="5">
        <v>16043</v>
      </c>
      <c r="BX7" s="5">
        <v>12386</v>
      </c>
      <c r="BY7" s="5">
        <v>13652</v>
      </c>
      <c r="BZ7" s="5">
        <v>13255</v>
      </c>
      <c r="CA7" s="5">
        <v>18279.487367130001</v>
      </c>
      <c r="CB7" s="5">
        <v>20101.782339343601</v>
      </c>
      <c r="CC7" s="5">
        <v>16427</v>
      </c>
      <c r="CD7" s="5">
        <v>18168.5417978408</v>
      </c>
      <c r="CE7" s="5">
        <v>16350</v>
      </c>
      <c r="CF7" s="5">
        <v>17220.860960274898</v>
      </c>
      <c r="CG7" s="5">
        <v>16854.570844887701</v>
      </c>
      <c r="CH7" s="5">
        <v>13988.1705315482</v>
      </c>
      <c r="CI7" s="5">
        <v>15987</v>
      </c>
      <c r="CJ7" s="5">
        <v>15304</v>
      </c>
      <c r="CK7" s="5">
        <v>16543</v>
      </c>
      <c r="CL7" s="5">
        <v>14492.247469906</v>
      </c>
      <c r="CM7" s="5">
        <v>17688</v>
      </c>
      <c r="CN7" s="5">
        <v>16517</v>
      </c>
      <c r="CO7" s="5">
        <v>16582</v>
      </c>
      <c r="CP7" s="5">
        <v>15332</v>
      </c>
      <c r="CQ7" s="5">
        <v>14378</v>
      </c>
      <c r="CR7" s="5">
        <v>14518.1723171552</v>
      </c>
      <c r="CS7" s="5">
        <v>15958.248229552</v>
      </c>
      <c r="CT7" s="149">
        <v>19879.04</v>
      </c>
      <c r="CU7" s="149">
        <v>15928.1487378812</v>
      </c>
      <c r="CV7" s="149">
        <v>15921.3689099862</v>
      </c>
      <c r="CW7" s="13">
        <v>16280.000600086199</v>
      </c>
      <c r="CX7" s="13">
        <v>12555.561271573601</v>
      </c>
      <c r="CY7" s="5">
        <v>14668.009793700099</v>
      </c>
      <c r="CZ7" s="5">
        <v>13210</v>
      </c>
      <c r="DA7" s="13">
        <v>15987.093668839199</v>
      </c>
      <c r="DB7" s="13">
        <v>17492</v>
      </c>
      <c r="DC7" s="13">
        <v>13542</v>
      </c>
      <c r="DD7" s="13">
        <v>14891</v>
      </c>
      <c r="DE7" s="13">
        <v>13803</v>
      </c>
      <c r="DF7" s="13">
        <v>13199</v>
      </c>
      <c r="DG7" s="13">
        <v>13171</v>
      </c>
      <c r="DH7" s="5"/>
      <c r="DI7" s="6"/>
      <c r="DJ7" s="6"/>
      <c r="DK7" s="6"/>
      <c r="DL7" s="6"/>
      <c r="DM7" s="6"/>
      <c r="DN7" s="6"/>
      <c r="DO7" s="6"/>
      <c r="DP7" s="6"/>
      <c r="DQ7" s="6"/>
      <c r="DR7" s="6"/>
      <c r="DS7" s="6"/>
      <c r="DT7" s="6"/>
      <c r="DU7" s="6"/>
      <c r="DV7" s="6"/>
      <c r="DW7" s="6"/>
    </row>
    <row r="8" spans="1:127" ht="15.6">
      <c r="A8" s="5">
        <v>2015</v>
      </c>
      <c r="B8" s="5">
        <v>36946.116195080001</v>
      </c>
      <c r="C8" s="122">
        <v>27794</v>
      </c>
      <c r="D8" s="122">
        <v>29466</v>
      </c>
      <c r="E8" s="122">
        <v>16143.08122</v>
      </c>
      <c r="F8" s="122">
        <v>25358.068439999999</v>
      </c>
      <c r="G8" s="122">
        <v>31135.998350000002</v>
      </c>
      <c r="H8" s="122">
        <v>23680</v>
      </c>
      <c r="I8" s="122">
        <v>17258.650710000002</v>
      </c>
      <c r="J8" s="122">
        <v>15867</v>
      </c>
      <c r="K8" s="122">
        <v>16538.850859999999</v>
      </c>
      <c r="L8" s="122">
        <v>19780</v>
      </c>
      <c r="M8" s="122">
        <v>22858.612959999999</v>
      </c>
      <c r="N8" s="122">
        <v>21008</v>
      </c>
      <c r="O8" s="122">
        <v>14493.50671</v>
      </c>
      <c r="P8" s="122">
        <v>33818</v>
      </c>
      <c r="Q8" s="125">
        <v>29645</v>
      </c>
      <c r="R8" s="125">
        <v>29438</v>
      </c>
      <c r="S8" s="125">
        <v>25544</v>
      </c>
      <c r="T8" s="125">
        <v>26815</v>
      </c>
      <c r="U8" s="125">
        <v>28355</v>
      </c>
      <c r="V8" s="125">
        <v>27701</v>
      </c>
      <c r="W8" s="125">
        <v>19393</v>
      </c>
      <c r="X8" s="125">
        <v>30128</v>
      </c>
      <c r="Y8" s="125">
        <v>28892</v>
      </c>
      <c r="Z8" s="125">
        <v>23556</v>
      </c>
      <c r="AA8" s="5">
        <v>20048.93549</v>
      </c>
      <c r="AB8" s="5">
        <v>15917.98335</v>
      </c>
      <c r="AC8" s="5">
        <v>15614.47538</v>
      </c>
      <c r="AD8" s="5">
        <v>13846.22839</v>
      </c>
      <c r="AE8" s="5">
        <v>14695.70104</v>
      </c>
      <c r="AF8" s="5">
        <v>15126.78148</v>
      </c>
      <c r="AG8" s="5">
        <v>16342.6873</v>
      </c>
      <c r="AH8" s="5">
        <v>15620.19493</v>
      </c>
      <c r="AI8" s="5">
        <v>14415.288</v>
      </c>
      <c r="AJ8" s="5">
        <v>23756.311129999998</v>
      </c>
      <c r="AK8" s="5">
        <v>17503.89014</v>
      </c>
      <c r="AL8" s="5">
        <v>17665.68233</v>
      </c>
      <c r="AM8" s="5">
        <v>21935.866839999999</v>
      </c>
      <c r="AN8" s="5">
        <v>15903.857969999999</v>
      </c>
      <c r="AO8" s="5">
        <v>14091.05</v>
      </c>
      <c r="AP8" s="5">
        <v>15764.6469</v>
      </c>
      <c r="AQ8" s="5">
        <v>21396</v>
      </c>
      <c r="AR8" s="5">
        <v>18198</v>
      </c>
      <c r="AS8" s="5">
        <v>18928</v>
      </c>
      <c r="AT8" s="5">
        <v>17483</v>
      </c>
      <c r="AU8" s="5">
        <v>19002</v>
      </c>
      <c r="AV8" s="5">
        <v>17080</v>
      </c>
      <c r="AW8" s="5">
        <v>16080</v>
      </c>
      <c r="AX8" s="5">
        <v>16628</v>
      </c>
      <c r="AY8" s="5">
        <v>15888</v>
      </c>
      <c r="AZ8" s="5">
        <v>15032</v>
      </c>
      <c r="BA8" s="5">
        <v>15137</v>
      </c>
      <c r="BB8" s="5">
        <v>23943</v>
      </c>
      <c r="BC8" s="5">
        <v>17241</v>
      </c>
      <c r="BD8" s="5">
        <v>14000</v>
      </c>
      <c r="BE8" s="5">
        <v>16959</v>
      </c>
      <c r="BF8" s="5">
        <v>15822</v>
      </c>
      <c r="BG8" s="5">
        <v>15565</v>
      </c>
      <c r="BH8" s="5">
        <v>18245</v>
      </c>
      <c r="BI8" s="5">
        <v>16985</v>
      </c>
      <c r="BJ8" s="5">
        <v>15685</v>
      </c>
      <c r="BK8" s="5">
        <v>16184</v>
      </c>
      <c r="BL8" s="5">
        <v>15234</v>
      </c>
      <c r="BM8" s="5">
        <v>14531</v>
      </c>
      <c r="BN8" s="5">
        <v>29753</v>
      </c>
      <c r="BO8" s="5">
        <v>22646.400000000001</v>
      </c>
      <c r="BP8" s="5">
        <v>20733</v>
      </c>
      <c r="BQ8" s="5">
        <v>17592</v>
      </c>
      <c r="BR8" s="5">
        <v>12733</v>
      </c>
      <c r="BS8" s="5">
        <v>17614</v>
      </c>
      <c r="BT8" s="5">
        <v>20538.674444695102</v>
      </c>
      <c r="BU8" s="5">
        <v>13854</v>
      </c>
      <c r="BV8" s="5">
        <v>18341.862898376701</v>
      </c>
      <c r="BW8" s="5">
        <v>17069</v>
      </c>
      <c r="BX8" s="5">
        <v>14095</v>
      </c>
      <c r="BY8" s="5">
        <v>14302</v>
      </c>
      <c r="BZ8" s="5">
        <v>14993</v>
      </c>
      <c r="CA8" s="5">
        <v>19742</v>
      </c>
      <c r="CB8" s="5">
        <v>21824.627265812898</v>
      </c>
      <c r="CC8" s="5">
        <v>18361.432182322002</v>
      </c>
      <c r="CD8" s="5">
        <v>19859.857572712801</v>
      </c>
      <c r="CE8" s="5">
        <v>17893.1400987626</v>
      </c>
      <c r="CF8" s="5">
        <v>19970.631929857202</v>
      </c>
      <c r="CG8" s="5">
        <v>18133.452916111801</v>
      </c>
      <c r="CH8" s="5">
        <v>15249.532060052999</v>
      </c>
      <c r="CI8" s="5">
        <v>16922.513479046</v>
      </c>
      <c r="CJ8" s="5">
        <v>16391</v>
      </c>
      <c r="CK8" s="5">
        <v>17872.505810438499</v>
      </c>
      <c r="CL8" s="5">
        <v>15742.2674308799</v>
      </c>
      <c r="CM8" s="5">
        <v>18697.756475505201</v>
      </c>
      <c r="CN8" s="5">
        <v>17613</v>
      </c>
      <c r="CO8" s="5">
        <v>18400</v>
      </c>
      <c r="CP8" s="5">
        <v>16509</v>
      </c>
      <c r="CQ8" s="5">
        <v>15528.3050454848</v>
      </c>
      <c r="CR8" s="5">
        <v>17031</v>
      </c>
      <c r="CS8" s="5">
        <v>17657.940626383301</v>
      </c>
      <c r="CT8" s="149">
        <v>20670.13</v>
      </c>
      <c r="CU8" s="149">
        <v>16668.347880204201</v>
      </c>
      <c r="CV8" s="149">
        <v>16650.283858894902</v>
      </c>
      <c r="CW8" s="13">
        <v>17768.1358340925</v>
      </c>
      <c r="CX8" s="13">
        <v>13176.296953028799</v>
      </c>
      <c r="CY8" s="5">
        <v>15683.6044723696</v>
      </c>
      <c r="CZ8" s="5">
        <v>14507</v>
      </c>
      <c r="DA8" s="13">
        <v>17155.151234061199</v>
      </c>
      <c r="DB8" s="13">
        <v>20020</v>
      </c>
      <c r="DC8" s="13">
        <v>14974</v>
      </c>
      <c r="DD8" s="13">
        <v>16815</v>
      </c>
      <c r="DE8" s="13">
        <v>15249</v>
      </c>
      <c r="DF8" s="13">
        <v>14522</v>
      </c>
      <c r="DG8" s="13">
        <v>14687</v>
      </c>
      <c r="DH8" s="5"/>
      <c r="DI8" s="6"/>
      <c r="DJ8" s="6"/>
      <c r="DK8" s="6"/>
      <c r="DL8" s="6"/>
      <c r="DM8" s="6"/>
      <c r="DN8" s="6"/>
      <c r="DO8" s="6"/>
      <c r="DP8" s="6"/>
      <c r="DQ8" s="6"/>
      <c r="DR8" s="6"/>
      <c r="DS8" s="6"/>
      <c r="DT8" s="6"/>
      <c r="DU8" s="6"/>
      <c r="DV8" s="6"/>
      <c r="DW8" s="6"/>
    </row>
    <row r="9" spans="1:127" ht="15.6">
      <c r="A9" s="5">
        <v>2016</v>
      </c>
      <c r="B9" s="5">
        <v>39856.756056999999</v>
      </c>
      <c r="C9" s="122">
        <v>29772</v>
      </c>
      <c r="D9" s="122">
        <v>31438</v>
      </c>
      <c r="E9" s="122">
        <v>17255</v>
      </c>
      <c r="F9" s="122">
        <v>27080</v>
      </c>
      <c r="G9" s="122">
        <v>33305</v>
      </c>
      <c r="H9" s="122">
        <v>25217</v>
      </c>
      <c r="I9" s="122">
        <v>18344</v>
      </c>
      <c r="J9" s="122">
        <v>16912</v>
      </c>
      <c r="K9" s="122">
        <v>17546</v>
      </c>
      <c r="L9" s="122">
        <v>21064</v>
      </c>
      <c r="M9" s="122">
        <v>24388</v>
      </c>
      <c r="N9" s="122">
        <v>22480</v>
      </c>
      <c r="O9" s="122">
        <v>15521</v>
      </c>
      <c r="P9" s="122">
        <v>35686</v>
      </c>
      <c r="Q9" s="125">
        <v>31584</v>
      </c>
      <c r="R9" s="125">
        <v>30965</v>
      </c>
      <c r="S9" s="125">
        <v>28313</v>
      </c>
      <c r="T9" s="125">
        <v>27731</v>
      </c>
      <c r="U9" s="125">
        <v>28858</v>
      </c>
      <c r="V9" s="125">
        <v>30311</v>
      </c>
      <c r="W9" s="125">
        <v>20877</v>
      </c>
      <c r="X9" s="125">
        <v>30762</v>
      </c>
      <c r="Y9" s="125">
        <v>30021</v>
      </c>
      <c r="Z9" s="125">
        <v>25296</v>
      </c>
      <c r="AA9" s="5">
        <v>21805</v>
      </c>
      <c r="AB9" s="5">
        <v>16739</v>
      </c>
      <c r="AC9" s="5">
        <v>16639</v>
      </c>
      <c r="AD9" s="5">
        <v>15325.4</v>
      </c>
      <c r="AE9" s="5">
        <v>15593</v>
      </c>
      <c r="AF9" s="5">
        <v>16191</v>
      </c>
      <c r="AG9" s="5">
        <v>16872</v>
      </c>
      <c r="AH9" s="5">
        <v>17472</v>
      </c>
      <c r="AI9" s="5">
        <v>16204</v>
      </c>
      <c r="AJ9" s="5">
        <v>25442</v>
      </c>
      <c r="AK9" s="5">
        <v>19541</v>
      </c>
      <c r="AL9" s="5">
        <v>18875.7</v>
      </c>
      <c r="AM9" s="5">
        <v>21226</v>
      </c>
      <c r="AN9" s="5">
        <v>18084</v>
      </c>
      <c r="AO9" s="5">
        <v>15030</v>
      </c>
      <c r="AP9" s="5">
        <v>16754</v>
      </c>
      <c r="AQ9" s="5">
        <v>22532</v>
      </c>
      <c r="AR9" s="5">
        <v>19082</v>
      </c>
      <c r="AS9" s="5">
        <v>20325</v>
      </c>
      <c r="AT9" s="5">
        <v>18273</v>
      </c>
      <c r="AU9" s="5">
        <v>20349</v>
      </c>
      <c r="AV9" s="5">
        <v>18482</v>
      </c>
      <c r="AW9" s="5">
        <v>16915</v>
      </c>
      <c r="AX9" s="5">
        <v>17452</v>
      </c>
      <c r="AY9" s="5">
        <v>17030</v>
      </c>
      <c r="AZ9" s="5">
        <v>15791</v>
      </c>
      <c r="BA9" s="5">
        <v>15855</v>
      </c>
      <c r="BB9" s="5">
        <v>26535</v>
      </c>
      <c r="BC9" s="5">
        <v>18979</v>
      </c>
      <c r="BD9" s="5">
        <v>15544</v>
      </c>
      <c r="BE9" s="5">
        <v>18728</v>
      </c>
      <c r="BF9" s="5">
        <v>17024</v>
      </c>
      <c r="BG9" s="5">
        <v>17103</v>
      </c>
      <c r="BH9" s="5">
        <v>19539</v>
      </c>
      <c r="BI9" s="5">
        <v>18744</v>
      </c>
      <c r="BJ9" s="5">
        <v>17152</v>
      </c>
      <c r="BK9" s="5">
        <v>17890</v>
      </c>
      <c r="BL9" s="5">
        <v>17201</v>
      </c>
      <c r="BM9" s="5">
        <v>15926</v>
      </c>
      <c r="BN9" s="5">
        <v>31826</v>
      </c>
      <c r="BO9" s="5">
        <v>24348</v>
      </c>
      <c r="BP9" s="5">
        <v>22665</v>
      </c>
      <c r="BQ9" s="5">
        <v>19615</v>
      </c>
      <c r="BR9" s="5">
        <v>14298</v>
      </c>
      <c r="BS9" s="5">
        <v>19355</v>
      </c>
      <c r="BT9" s="5">
        <v>22416.400000000001</v>
      </c>
      <c r="BU9" s="5">
        <v>15105</v>
      </c>
      <c r="BV9" s="5">
        <v>20127.4172668305</v>
      </c>
      <c r="BW9" s="5">
        <v>18445</v>
      </c>
      <c r="BX9" s="5">
        <v>15788</v>
      </c>
      <c r="BY9" s="5">
        <v>15512.7587780799</v>
      </c>
      <c r="BZ9" s="5">
        <v>16660</v>
      </c>
      <c r="CA9" s="5">
        <v>21030.938567000001</v>
      </c>
      <c r="CB9" s="5">
        <v>23513.599999999999</v>
      </c>
      <c r="CC9" s="5">
        <v>19409.7</v>
      </c>
      <c r="CD9" s="5">
        <v>20744.900000000001</v>
      </c>
      <c r="CE9" s="5">
        <v>19275.550606000001</v>
      </c>
      <c r="CF9" s="5">
        <v>21533.599999999999</v>
      </c>
      <c r="CG9" s="5">
        <v>19561.3</v>
      </c>
      <c r="CH9" s="5">
        <v>16820.061479</v>
      </c>
      <c r="CI9" s="5">
        <v>18665.2</v>
      </c>
      <c r="CJ9" s="5">
        <v>17591.3</v>
      </c>
      <c r="CK9" s="5">
        <v>19317</v>
      </c>
      <c r="CL9" s="5">
        <v>16780.3</v>
      </c>
      <c r="CM9" s="5">
        <v>19686.400000000001</v>
      </c>
      <c r="CN9" s="5">
        <v>18963.409324</v>
      </c>
      <c r="CO9" s="5">
        <v>19427.8</v>
      </c>
      <c r="CP9" s="5">
        <v>17952.2</v>
      </c>
      <c r="CQ9" s="5">
        <v>16967.782169999999</v>
      </c>
      <c r="CR9" s="5">
        <v>18700.7</v>
      </c>
      <c r="CS9" s="5">
        <v>19389.150000000001</v>
      </c>
      <c r="CT9" s="149">
        <v>23429.53</v>
      </c>
      <c r="CU9" s="149">
        <v>17968.781011179701</v>
      </c>
      <c r="CV9" s="149">
        <v>17462.746585252</v>
      </c>
      <c r="CW9" s="13">
        <v>19599.304468365201</v>
      </c>
      <c r="CX9" s="13">
        <v>14125.0064305202</v>
      </c>
      <c r="CY9" s="5">
        <v>16683.9790672989</v>
      </c>
      <c r="CZ9" s="5">
        <v>15762</v>
      </c>
      <c r="DA9" s="13">
        <v>18717.972950806601</v>
      </c>
      <c r="DB9" s="13">
        <v>22362</v>
      </c>
      <c r="DC9" s="13">
        <v>15999</v>
      </c>
      <c r="DD9" s="13">
        <v>16988</v>
      </c>
      <c r="DE9" s="13">
        <v>17075</v>
      </c>
      <c r="DF9" s="13">
        <v>14151</v>
      </c>
      <c r="DG9" s="13">
        <v>16705</v>
      </c>
      <c r="DH9" s="5"/>
      <c r="DI9" s="6"/>
      <c r="DJ9" s="6"/>
      <c r="DK9" s="6"/>
      <c r="DL9" s="6"/>
      <c r="DM9" s="6"/>
      <c r="DN9" s="6"/>
      <c r="DO9" s="6"/>
      <c r="DP9" s="6"/>
      <c r="DQ9" s="6"/>
      <c r="DR9" s="6"/>
      <c r="DS9" s="6"/>
      <c r="DT9" s="6"/>
      <c r="DU9" s="6"/>
      <c r="DV9" s="6"/>
      <c r="DW9" s="6"/>
    </row>
    <row r="10" spans="1:127" ht="15.6">
      <c r="A10" s="5">
        <v>2017</v>
      </c>
      <c r="B10" s="5">
        <v>42304.336431689997</v>
      </c>
      <c r="C10" s="122">
        <v>31385</v>
      </c>
      <c r="D10" s="122">
        <v>32972</v>
      </c>
      <c r="E10" s="122">
        <v>18234</v>
      </c>
      <c r="F10" s="122">
        <v>28445</v>
      </c>
      <c r="G10" s="122">
        <v>35104</v>
      </c>
      <c r="H10" s="122">
        <v>26510</v>
      </c>
      <c r="I10" s="122">
        <v>19315</v>
      </c>
      <c r="J10" s="122">
        <v>17788</v>
      </c>
      <c r="K10" s="122">
        <v>18434</v>
      </c>
      <c r="L10" s="122">
        <v>22093</v>
      </c>
      <c r="M10" s="122">
        <v>25637</v>
      </c>
      <c r="N10" s="122">
        <v>23824</v>
      </c>
      <c r="O10" s="122">
        <v>16241</v>
      </c>
      <c r="P10" s="122">
        <v>38179</v>
      </c>
      <c r="Q10" s="125">
        <v>33197</v>
      </c>
      <c r="R10" s="125">
        <v>33663</v>
      </c>
      <c r="S10" s="125">
        <v>29875</v>
      </c>
      <c r="T10" s="125">
        <v>28962</v>
      </c>
      <c r="U10" s="125">
        <v>30879</v>
      </c>
      <c r="V10" s="125">
        <v>32368</v>
      </c>
      <c r="W10" s="125">
        <v>21934</v>
      </c>
      <c r="X10" s="125">
        <v>32218</v>
      </c>
      <c r="Y10" s="125">
        <v>32514</v>
      </c>
      <c r="Z10" s="125">
        <v>27017</v>
      </c>
      <c r="AA10" s="5">
        <v>23311</v>
      </c>
      <c r="AB10" s="5">
        <v>18146</v>
      </c>
      <c r="AC10" s="5">
        <v>18093</v>
      </c>
      <c r="AD10" s="5">
        <v>9897</v>
      </c>
      <c r="AE10" s="5">
        <v>16891</v>
      </c>
      <c r="AF10" s="5">
        <v>17735</v>
      </c>
      <c r="AG10" s="5">
        <v>18525.900000000001</v>
      </c>
      <c r="AH10" s="5">
        <v>19046</v>
      </c>
      <c r="AI10" s="5">
        <v>17452</v>
      </c>
      <c r="AJ10" s="5">
        <v>27831.3</v>
      </c>
      <c r="AK10" s="5">
        <v>21444</v>
      </c>
      <c r="AL10" s="5">
        <v>18156.400000000001</v>
      </c>
      <c r="AM10" s="5">
        <v>21612</v>
      </c>
      <c r="AN10" s="5">
        <v>19272.471690999599</v>
      </c>
      <c r="AO10" s="5">
        <v>16126</v>
      </c>
      <c r="AP10" s="5">
        <v>17852</v>
      </c>
      <c r="AQ10" s="5">
        <v>24275</v>
      </c>
      <c r="AR10" s="5">
        <v>20811</v>
      </c>
      <c r="AS10" s="5">
        <v>21716</v>
      </c>
      <c r="AT10" s="5">
        <v>19877</v>
      </c>
      <c r="AU10" s="5">
        <v>22180</v>
      </c>
      <c r="AV10" s="5">
        <v>20207</v>
      </c>
      <c r="AW10" s="5">
        <v>18547</v>
      </c>
      <c r="AX10" s="5">
        <v>18904</v>
      </c>
      <c r="AY10" s="5">
        <v>18515</v>
      </c>
      <c r="AZ10" s="5">
        <v>16981</v>
      </c>
      <c r="BA10" s="5">
        <v>17366</v>
      </c>
      <c r="BB10" s="5">
        <v>28546</v>
      </c>
      <c r="BC10" s="5">
        <v>20702</v>
      </c>
      <c r="BD10" s="5">
        <v>17541</v>
      </c>
      <c r="BE10" s="5">
        <v>20246</v>
      </c>
      <c r="BF10" s="5">
        <v>18562</v>
      </c>
      <c r="BG10" s="5">
        <v>18302</v>
      </c>
      <c r="BH10" s="5">
        <v>20913</v>
      </c>
      <c r="BI10" s="5">
        <v>20441</v>
      </c>
      <c r="BJ10" s="5">
        <v>18800</v>
      </c>
      <c r="BK10" s="5">
        <v>19541</v>
      </c>
      <c r="BL10" s="5">
        <v>18651</v>
      </c>
      <c r="BM10" s="5">
        <v>17267</v>
      </c>
      <c r="BN10" s="5">
        <v>34645</v>
      </c>
      <c r="BO10" s="5">
        <v>26070</v>
      </c>
      <c r="BP10" s="5">
        <v>24478</v>
      </c>
      <c r="BQ10" s="5">
        <v>21740</v>
      </c>
      <c r="BR10" s="5">
        <v>15769</v>
      </c>
      <c r="BS10" s="5">
        <v>20808</v>
      </c>
      <c r="BT10" s="5">
        <v>23765</v>
      </c>
      <c r="BU10" s="5">
        <v>16191</v>
      </c>
      <c r="BV10" s="5">
        <v>21749.673271814299</v>
      </c>
      <c r="BW10" s="5">
        <v>19318</v>
      </c>
      <c r="BX10" s="5">
        <v>17549</v>
      </c>
      <c r="BY10" s="5">
        <v>16641.626444617301</v>
      </c>
      <c r="BZ10" s="5">
        <v>17734</v>
      </c>
      <c r="CA10" s="5">
        <v>22759.1580392</v>
      </c>
      <c r="CB10" s="5">
        <v>25314.432041333101</v>
      </c>
      <c r="CC10" s="5">
        <v>20208.1546960288</v>
      </c>
      <c r="CD10" s="5">
        <v>22846.442542758999</v>
      </c>
      <c r="CE10" s="5">
        <v>21120.986233053602</v>
      </c>
      <c r="CF10" s="5">
        <v>22734.933464190599</v>
      </c>
      <c r="CG10" s="5">
        <v>21043.421046383799</v>
      </c>
      <c r="CH10" s="5">
        <v>18387.977563274399</v>
      </c>
      <c r="CI10" s="5">
        <v>20795.929803074301</v>
      </c>
      <c r="CJ10" s="5">
        <v>18797.1717442302</v>
      </c>
      <c r="CK10" s="5">
        <v>20770.760350371202</v>
      </c>
      <c r="CL10" s="5">
        <v>18334.7580655618</v>
      </c>
      <c r="CM10" s="5">
        <v>19946.2348229571</v>
      </c>
      <c r="CN10" s="5">
        <v>20490.3927160772</v>
      </c>
      <c r="CO10" s="5">
        <v>20811.873935404699</v>
      </c>
      <c r="CP10" s="5">
        <v>19556.649541529001</v>
      </c>
      <c r="CQ10" s="5">
        <v>18386.475035588599</v>
      </c>
      <c r="CR10" s="5">
        <v>20496.886651439301</v>
      </c>
      <c r="CS10" s="5">
        <v>20889.297694630401</v>
      </c>
      <c r="CT10" s="149">
        <v>26092.67</v>
      </c>
      <c r="CU10" s="149">
        <v>19602.642731661101</v>
      </c>
      <c r="CV10" s="149">
        <v>22541</v>
      </c>
      <c r="CW10" s="13">
        <v>21591.218222569601</v>
      </c>
      <c r="CX10" s="13">
        <v>15210.539332124999</v>
      </c>
      <c r="CY10" s="5">
        <v>18241.962184713</v>
      </c>
      <c r="CZ10" s="5">
        <v>17349</v>
      </c>
      <c r="DA10" s="13">
        <v>20457.669514663201</v>
      </c>
      <c r="DB10" s="13">
        <v>26063</v>
      </c>
      <c r="DC10" s="13">
        <v>17407</v>
      </c>
      <c r="DD10" s="13">
        <v>17764</v>
      </c>
      <c r="DE10" s="13">
        <v>18919</v>
      </c>
      <c r="DF10" s="13">
        <v>15736.17</v>
      </c>
      <c r="DG10" s="13">
        <v>18274.830000000002</v>
      </c>
      <c r="DH10" s="5"/>
      <c r="DI10" s="6"/>
      <c r="DJ10" s="6"/>
      <c r="DK10" s="6"/>
      <c r="DL10" s="6"/>
      <c r="DM10" s="6"/>
      <c r="DN10" s="6"/>
      <c r="DO10" s="6"/>
      <c r="DP10" s="6"/>
      <c r="DQ10" s="6"/>
      <c r="DR10" s="6"/>
      <c r="DS10" s="6"/>
      <c r="DT10" s="6"/>
      <c r="DU10" s="6"/>
      <c r="DV10" s="6"/>
      <c r="DW10" s="6"/>
    </row>
    <row r="11" spans="1:127" ht="15.6">
      <c r="A11" s="5">
        <v>2018</v>
      </c>
      <c r="B11" s="5">
        <v>46015</v>
      </c>
      <c r="C11" s="122">
        <v>33537</v>
      </c>
      <c r="D11" s="122">
        <v>35016</v>
      </c>
      <c r="E11" s="122">
        <v>19463</v>
      </c>
      <c r="F11" s="122">
        <v>30351</v>
      </c>
      <c r="G11" s="122">
        <v>37403</v>
      </c>
      <c r="H11" s="122">
        <v>28259</v>
      </c>
      <c r="I11" s="122">
        <v>20445</v>
      </c>
      <c r="J11" s="122">
        <v>19015</v>
      </c>
      <c r="K11" s="122">
        <v>19731</v>
      </c>
      <c r="L11" s="122">
        <v>23718</v>
      </c>
      <c r="M11" s="122">
        <v>27278</v>
      </c>
      <c r="N11" s="122">
        <v>25488</v>
      </c>
      <c r="O11" s="122">
        <v>17255</v>
      </c>
      <c r="P11" s="122">
        <v>41615</v>
      </c>
      <c r="Q11" s="125">
        <v>36712</v>
      </c>
      <c r="R11" s="125">
        <v>36709</v>
      </c>
      <c r="S11" s="125">
        <v>32366</v>
      </c>
      <c r="T11" s="125">
        <v>31829</v>
      </c>
      <c r="U11" s="125">
        <v>33319</v>
      </c>
      <c r="V11" s="125">
        <v>34503</v>
      </c>
      <c r="W11" s="125">
        <v>24273</v>
      </c>
      <c r="X11" s="125">
        <v>33826</v>
      </c>
      <c r="Y11" s="125">
        <v>35100</v>
      </c>
      <c r="Z11" s="125">
        <v>29271</v>
      </c>
      <c r="AA11" s="5">
        <v>25339</v>
      </c>
      <c r="AB11" s="5">
        <v>19101</v>
      </c>
      <c r="AC11" s="5">
        <v>19402</v>
      </c>
      <c r="AD11" s="5">
        <v>17975</v>
      </c>
      <c r="AE11" s="5">
        <v>18396</v>
      </c>
      <c r="AF11" s="5">
        <v>19586</v>
      </c>
      <c r="AG11" s="5">
        <v>19983.5</v>
      </c>
      <c r="AH11" s="5">
        <v>20919</v>
      </c>
      <c r="AI11" s="5">
        <v>18949</v>
      </c>
      <c r="AJ11" s="5">
        <v>29588</v>
      </c>
      <c r="AK11" s="5">
        <v>22629</v>
      </c>
      <c r="AL11" s="5">
        <v>21091</v>
      </c>
      <c r="AM11" s="5">
        <v>23744</v>
      </c>
      <c r="AN11" s="5">
        <v>18719</v>
      </c>
      <c r="AO11" s="5">
        <v>17686</v>
      </c>
      <c r="AP11" s="5">
        <v>19246</v>
      </c>
      <c r="AQ11" s="5">
        <v>26081</v>
      </c>
      <c r="AR11" s="5">
        <v>22857</v>
      </c>
      <c r="AS11" s="5">
        <v>23298</v>
      </c>
      <c r="AT11" s="5">
        <v>21447</v>
      </c>
      <c r="AU11" s="5">
        <v>23524</v>
      </c>
      <c r="AV11" s="5">
        <v>21867</v>
      </c>
      <c r="AW11" s="5">
        <v>20247</v>
      </c>
      <c r="AX11" s="5">
        <v>20351.6644419</v>
      </c>
      <c r="AY11" s="5">
        <v>19744</v>
      </c>
      <c r="AZ11" s="5">
        <v>18362</v>
      </c>
      <c r="BA11" s="5">
        <v>18913</v>
      </c>
      <c r="BB11" s="5">
        <v>31201</v>
      </c>
      <c r="BC11" s="5">
        <v>22610</v>
      </c>
      <c r="BD11" s="5">
        <v>19514</v>
      </c>
      <c r="BE11" s="5">
        <v>22372</v>
      </c>
      <c r="BF11" s="5">
        <v>20127</v>
      </c>
      <c r="BG11" s="5">
        <v>19658</v>
      </c>
      <c r="BH11" s="5">
        <v>22599</v>
      </c>
      <c r="BI11" s="5">
        <v>22485</v>
      </c>
      <c r="BJ11" s="5">
        <v>20796</v>
      </c>
      <c r="BK11" s="5">
        <v>21307</v>
      </c>
      <c r="BL11" s="5">
        <v>20357</v>
      </c>
      <c r="BM11" s="5">
        <v>18876</v>
      </c>
      <c r="BN11" s="5">
        <v>37863.702888562402</v>
      </c>
      <c r="BO11" s="5">
        <v>27851</v>
      </c>
      <c r="BP11" s="5">
        <v>26525</v>
      </c>
      <c r="BQ11" s="5">
        <v>22204</v>
      </c>
      <c r="BR11" s="5">
        <v>17235.488045066701</v>
      </c>
      <c r="BS11" s="5">
        <v>22448</v>
      </c>
      <c r="BT11" s="5">
        <v>24766</v>
      </c>
      <c r="BU11" s="5">
        <v>17451.461465195101</v>
      </c>
      <c r="BV11" s="5">
        <v>23801.630444907401</v>
      </c>
      <c r="BW11" s="5">
        <v>21082</v>
      </c>
      <c r="BX11" s="5">
        <v>19445</v>
      </c>
      <c r="BY11" s="5">
        <v>20992</v>
      </c>
      <c r="BZ11" s="5">
        <v>19593</v>
      </c>
      <c r="CA11" s="5">
        <v>24154.15415785</v>
      </c>
      <c r="CB11" s="5">
        <v>27312</v>
      </c>
      <c r="CC11" s="5">
        <v>21832.799999999999</v>
      </c>
      <c r="CD11" s="5">
        <v>24105.58</v>
      </c>
      <c r="CE11" s="5">
        <v>22961.3058124132</v>
      </c>
      <c r="CF11" s="5">
        <v>23960.16</v>
      </c>
      <c r="CG11" s="5">
        <v>22854</v>
      </c>
      <c r="CH11" s="5">
        <v>20079.686747118099</v>
      </c>
      <c r="CI11" s="5">
        <v>22638.47</v>
      </c>
      <c r="CJ11" s="5">
        <v>20426.7</v>
      </c>
      <c r="CK11" s="5">
        <v>22767.9</v>
      </c>
      <c r="CL11" s="5">
        <v>19703.3</v>
      </c>
      <c r="CM11" s="5">
        <v>21035</v>
      </c>
      <c r="CN11" s="5">
        <v>22303.3</v>
      </c>
      <c r="CO11" s="5">
        <v>22074.9</v>
      </c>
      <c r="CP11" s="5">
        <v>20712.847836979199</v>
      </c>
      <c r="CQ11" s="5">
        <v>19658.5155030356</v>
      </c>
      <c r="CR11" s="5">
        <v>22247.200000000001</v>
      </c>
      <c r="CS11" s="5">
        <v>22437</v>
      </c>
      <c r="CT11" s="149">
        <v>28932.53</v>
      </c>
      <c r="CU11" s="149">
        <v>20214.031198925401</v>
      </c>
      <c r="CV11" s="149">
        <v>24404</v>
      </c>
      <c r="CW11" s="13">
        <v>23339.528547599199</v>
      </c>
      <c r="CX11" s="13">
        <v>16083.794715436399</v>
      </c>
      <c r="CY11" s="5">
        <v>18767.746895740798</v>
      </c>
      <c r="CZ11" s="5">
        <v>19962</v>
      </c>
      <c r="DA11" s="13">
        <v>21269.4139820815</v>
      </c>
      <c r="DB11" s="13">
        <v>28250</v>
      </c>
      <c r="DC11" s="13">
        <v>19424</v>
      </c>
      <c r="DD11" s="13">
        <v>19311</v>
      </c>
      <c r="DE11" s="13">
        <v>20056</v>
      </c>
      <c r="DF11" s="13">
        <v>17167.95</v>
      </c>
      <c r="DG11" s="13">
        <v>19554.25</v>
      </c>
      <c r="DH11" s="5"/>
      <c r="DI11" s="6"/>
      <c r="DJ11" s="6"/>
      <c r="DK11" s="6"/>
      <c r="DL11" s="6"/>
      <c r="DM11" s="6"/>
      <c r="DN11" s="6"/>
      <c r="DO11" s="6"/>
      <c r="DP11" s="6"/>
      <c r="DQ11" s="6"/>
      <c r="DR11" s="6"/>
      <c r="DS11" s="6"/>
      <c r="DT11" s="6"/>
      <c r="DU11" s="6"/>
      <c r="DV11" s="6"/>
      <c r="DW11" s="6"/>
    </row>
    <row r="12" spans="1:127" ht="15.6">
      <c r="A12" s="5">
        <v>2019</v>
      </c>
      <c r="B12" s="5">
        <v>48272</v>
      </c>
      <c r="C12" s="122">
        <v>35933</v>
      </c>
      <c r="D12" s="122">
        <v>37433</v>
      </c>
      <c r="E12" s="122">
        <v>20805</v>
      </c>
      <c r="F12" s="122">
        <v>32263</v>
      </c>
      <c r="G12" s="122">
        <v>39648</v>
      </c>
      <c r="H12" s="122">
        <v>29964</v>
      </c>
      <c r="I12" s="122">
        <v>21762</v>
      </c>
      <c r="J12" s="122">
        <v>20327</v>
      </c>
      <c r="K12" s="122">
        <v>20942</v>
      </c>
      <c r="L12" s="122">
        <v>25696</v>
      </c>
      <c r="M12" s="122">
        <v>28925</v>
      </c>
      <c r="N12" s="122">
        <v>27298</v>
      </c>
      <c r="O12" s="122">
        <v>18412</v>
      </c>
      <c r="P12" s="122">
        <v>44076</v>
      </c>
      <c r="Q12" s="125">
        <v>38274</v>
      </c>
      <c r="R12" s="125">
        <v>39804</v>
      </c>
      <c r="S12" s="125">
        <v>35434.74</v>
      </c>
      <c r="T12" s="125">
        <v>34915.919999999998</v>
      </c>
      <c r="U12" s="125">
        <v>35924.68</v>
      </c>
      <c r="V12" s="125">
        <v>37165.519999999997</v>
      </c>
      <c r="W12" s="125">
        <v>26535.15</v>
      </c>
      <c r="X12" s="125">
        <v>36333</v>
      </c>
      <c r="Y12" s="125">
        <v>37615.769999999997</v>
      </c>
      <c r="Z12" s="125">
        <v>31875.85</v>
      </c>
      <c r="AA12" s="5">
        <v>27319</v>
      </c>
      <c r="AB12" s="5">
        <v>20458</v>
      </c>
      <c r="AC12" s="5">
        <v>21160</v>
      </c>
      <c r="AD12" s="5">
        <v>15630</v>
      </c>
      <c r="AE12" s="5">
        <v>19980</v>
      </c>
      <c r="AF12" s="5">
        <v>21463</v>
      </c>
      <c r="AG12" s="5">
        <v>21834.6</v>
      </c>
      <c r="AH12" s="5">
        <v>22408</v>
      </c>
      <c r="AI12" s="5">
        <v>20637</v>
      </c>
      <c r="AJ12" s="5">
        <v>31393</v>
      </c>
      <c r="AK12" s="5">
        <v>24392</v>
      </c>
      <c r="AL12" s="5">
        <v>22781</v>
      </c>
      <c r="AM12" s="5">
        <v>25821</v>
      </c>
      <c r="AN12" s="5">
        <v>20594</v>
      </c>
      <c r="AO12" s="5">
        <v>19278</v>
      </c>
      <c r="AP12" s="5">
        <v>21011</v>
      </c>
      <c r="AQ12" s="5">
        <v>28532</v>
      </c>
      <c r="AR12" s="5">
        <v>24878</v>
      </c>
      <c r="AS12" s="5">
        <v>25490</v>
      </c>
      <c r="AT12" s="5">
        <v>23496</v>
      </c>
      <c r="AU12" s="5">
        <v>25571</v>
      </c>
      <c r="AV12" s="5">
        <v>23824</v>
      </c>
      <c r="AW12" s="5">
        <v>22292</v>
      </c>
      <c r="AX12" s="5">
        <v>22570.640761952902</v>
      </c>
      <c r="AY12" s="5">
        <v>21632</v>
      </c>
      <c r="AZ12" s="5">
        <v>20103</v>
      </c>
      <c r="BA12" s="5">
        <v>20735</v>
      </c>
      <c r="BB12" s="5">
        <v>34005</v>
      </c>
      <c r="BC12" s="5">
        <v>24962</v>
      </c>
      <c r="BD12" s="5">
        <v>21642</v>
      </c>
      <c r="BE12" s="5">
        <v>24296</v>
      </c>
      <c r="BF12" s="5">
        <v>22248</v>
      </c>
      <c r="BG12" s="5">
        <v>21211</v>
      </c>
      <c r="BH12" s="5">
        <v>24895</v>
      </c>
      <c r="BI12" s="5">
        <v>24751</v>
      </c>
      <c r="BJ12" s="5">
        <v>22848</v>
      </c>
      <c r="BK12" s="5">
        <v>23426</v>
      </c>
      <c r="BL12" s="5">
        <v>22606</v>
      </c>
      <c r="BM12" s="5">
        <v>20752</v>
      </c>
      <c r="BN12" s="5">
        <v>35806.397197605802</v>
      </c>
      <c r="BO12" s="5">
        <v>28299</v>
      </c>
      <c r="BP12" s="5">
        <v>28373.481917878002</v>
      </c>
      <c r="BQ12" s="5">
        <v>25828</v>
      </c>
      <c r="BR12" s="5">
        <v>20563</v>
      </c>
      <c r="BS12" s="5">
        <v>24919</v>
      </c>
      <c r="BT12" s="5">
        <v>26617</v>
      </c>
      <c r="BU12" s="5">
        <v>20289</v>
      </c>
      <c r="BV12" s="5">
        <v>24183.706896867301</v>
      </c>
      <c r="BW12" s="5">
        <v>22972.789070337902</v>
      </c>
      <c r="BX12" s="5">
        <v>23420</v>
      </c>
      <c r="BY12" s="5">
        <v>22255</v>
      </c>
      <c r="BZ12" s="5">
        <v>21646</v>
      </c>
      <c r="CA12" s="5">
        <v>25785.462587760001</v>
      </c>
      <c r="CB12" s="5">
        <v>29720.162103026702</v>
      </c>
      <c r="CC12" s="5">
        <v>24414.949021247201</v>
      </c>
      <c r="CD12" s="5">
        <v>25791.576610694701</v>
      </c>
      <c r="CE12" s="5">
        <v>25335.097372075801</v>
      </c>
      <c r="CF12" s="5">
        <v>25456.966316419599</v>
      </c>
      <c r="CG12" s="5">
        <v>25026.384443378702</v>
      </c>
      <c r="CH12" s="5">
        <v>21912.027531555999</v>
      </c>
      <c r="CI12" s="5">
        <v>24856.1631072581</v>
      </c>
      <c r="CJ12" s="5">
        <v>22370.061143953099</v>
      </c>
      <c r="CK12" s="5">
        <v>24915.802547333002</v>
      </c>
      <c r="CL12" s="5">
        <v>21440.505813223601</v>
      </c>
      <c r="CM12" s="5">
        <v>23553.594728301701</v>
      </c>
      <c r="CN12" s="5">
        <v>24634.612833896099</v>
      </c>
      <c r="CO12" s="5">
        <v>23636.983456587699</v>
      </c>
      <c r="CP12" s="5">
        <v>22659.9124883064</v>
      </c>
      <c r="CQ12" s="5">
        <v>21117.018936201501</v>
      </c>
      <c r="CR12" s="5">
        <v>24111.742001773498</v>
      </c>
      <c r="CS12" s="5">
        <v>24124.247537021201</v>
      </c>
      <c r="CT12" s="149">
        <v>35363.85</v>
      </c>
      <c r="CU12" s="149">
        <v>28109.432455550101</v>
      </c>
      <c r="CV12" s="149">
        <v>26791</v>
      </c>
      <c r="CW12" s="13">
        <v>31203.8059490374</v>
      </c>
      <c r="CX12" s="13">
        <v>17735</v>
      </c>
      <c r="CY12" s="5">
        <v>27225.263335582698</v>
      </c>
      <c r="CZ12" s="5">
        <v>21311.317615113501</v>
      </c>
      <c r="DA12" s="13">
        <v>28469.7588267883</v>
      </c>
      <c r="DB12" s="13">
        <v>29150.9</v>
      </c>
      <c r="DC12" s="13">
        <v>20915</v>
      </c>
      <c r="DD12" s="13">
        <v>22505.83</v>
      </c>
      <c r="DE12" s="13">
        <v>21377.79</v>
      </c>
      <c r="DF12" s="13">
        <v>18716.099999999999</v>
      </c>
      <c r="DG12" s="13">
        <v>21450</v>
      </c>
      <c r="DH12" s="5"/>
      <c r="DI12" s="6"/>
      <c r="DJ12" s="6"/>
      <c r="DK12" s="6"/>
      <c r="DL12" s="6"/>
      <c r="DM12" s="6"/>
      <c r="DN12" s="6"/>
      <c r="DO12" s="6"/>
      <c r="DP12" s="6"/>
      <c r="DQ12" s="6"/>
      <c r="DR12" s="6"/>
      <c r="DS12" s="6"/>
      <c r="DT12" s="6"/>
      <c r="DU12" s="6"/>
      <c r="DV12" s="6"/>
      <c r="DW12" s="6"/>
    </row>
    <row r="13" spans="1:127" ht="15.6">
      <c r="A13" s="5">
        <v>2020</v>
      </c>
      <c r="B13" s="5">
        <v>44839</v>
      </c>
      <c r="C13" s="122">
        <v>35854</v>
      </c>
      <c r="D13" s="122">
        <v>37195</v>
      </c>
      <c r="E13" s="122">
        <v>17642</v>
      </c>
      <c r="F13" s="122">
        <v>28291</v>
      </c>
      <c r="G13" s="122">
        <v>34770</v>
      </c>
      <c r="H13" s="122">
        <v>29750</v>
      </c>
      <c r="I13" s="122">
        <v>21403</v>
      </c>
      <c r="J13" s="122">
        <v>20034</v>
      </c>
      <c r="K13" s="122">
        <v>20794</v>
      </c>
      <c r="L13" s="122">
        <v>25342</v>
      </c>
      <c r="M13" s="122">
        <v>28374</v>
      </c>
      <c r="N13" s="122">
        <v>22886</v>
      </c>
      <c r="O13" s="122">
        <v>15204</v>
      </c>
      <c r="P13" s="122">
        <v>41916</v>
      </c>
      <c r="Q13" s="125">
        <v>38702</v>
      </c>
      <c r="R13" s="125">
        <v>39860</v>
      </c>
      <c r="S13" s="125">
        <v>36384</v>
      </c>
      <c r="T13" s="125">
        <v>35488</v>
      </c>
      <c r="U13" s="125">
        <v>36392</v>
      </c>
      <c r="V13" s="125">
        <v>30949</v>
      </c>
      <c r="W13" s="125">
        <v>26801</v>
      </c>
      <c r="X13" s="125">
        <v>36478</v>
      </c>
      <c r="Y13" s="125">
        <v>36131</v>
      </c>
      <c r="Z13" s="125">
        <v>31756</v>
      </c>
      <c r="AA13" s="5">
        <v>28002</v>
      </c>
      <c r="AB13" s="5">
        <v>21283</v>
      </c>
      <c r="AC13" s="5">
        <v>22007</v>
      </c>
      <c r="AD13" s="5">
        <v>16407</v>
      </c>
      <c r="AE13" s="5">
        <v>20756</v>
      </c>
      <c r="AF13" s="5">
        <v>21689</v>
      </c>
      <c r="AG13" s="5">
        <v>22710.2</v>
      </c>
      <c r="AH13" s="5">
        <v>23410</v>
      </c>
      <c r="AI13" s="5">
        <v>20230</v>
      </c>
      <c r="AJ13" s="5">
        <v>32789</v>
      </c>
      <c r="AK13" s="5">
        <v>25397</v>
      </c>
      <c r="AL13" s="5">
        <v>23009</v>
      </c>
      <c r="AM13" s="5">
        <v>25826</v>
      </c>
      <c r="AN13" s="5">
        <v>20367</v>
      </c>
      <c r="AO13" s="5">
        <v>19584</v>
      </c>
      <c r="AP13" s="5">
        <v>20932</v>
      </c>
      <c r="AQ13" s="5">
        <v>27955</v>
      </c>
      <c r="AR13" s="5">
        <v>24029.66</v>
      </c>
      <c r="AS13" s="5">
        <v>24573</v>
      </c>
      <c r="AT13" s="5">
        <v>23130</v>
      </c>
      <c r="AU13" s="5">
        <v>24564</v>
      </c>
      <c r="AV13" s="5">
        <v>39053</v>
      </c>
      <c r="AW13" s="5">
        <v>21975</v>
      </c>
      <c r="AX13" s="5">
        <v>25031.555814978299</v>
      </c>
      <c r="AY13" s="5">
        <v>21030</v>
      </c>
      <c r="AZ13" s="5">
        <v>19597</v>
      </c>
      <c r="BA13" s="5">
        <v>20272</v>
      </c>
      <c r="BB13" s="5">
        <v>31115</v>
      </c>
      <c r="BC13" s="5">
        <v>23718</v>
      </c>
      <c r="BD13" s="5">
        <v>20547</v>
      </c>
      <c r="BE13" s="5">
        <v>21866</v>
      </c>
      <c r="BF13" s="5">
        <v>20337</v>
      </c>
      <c r="BG13" s="5">
        <v>19281</v>
      </c>
      <c r="BH13" s="5">
        <v>21459</v>
      </c>
      <c r="BI13" s="5">
        <v>22771</v>
      </c>
      <c r="BJ13" s="5">
        <v>22277</v>
      </c>
      <c r="BK13" s="5">
        <v>20236</v>
      </c>
      <c r="BL13" s="5">
        <v>19493</v>
      </c>
      <c r="BM13" s="5">
        <v>18691</v>
      </c>
      <c r="BN13" s="5">
        <v>39133</v>
      </c>
      <c r="BO13" s="5">
        <v>29233</v>
      </c>
      <c r="BP13" s="5">
        <v>23951</v>
      </c>
      <c r="BQ13" s="5">
        <v>27527</v>
      </c>
      <c r="BR13" s="5">
        <v>19880</v>
      </c>
      <c r="BS13" s="5">
        <v>25273</v>
      </c>
      <c r="BT13" s="5">
        <v>26990</v>
      </c>
      <c r="BU13" s="5">
        <v>19592</v>
      </c>
      <c r="BV13" s="5">
        <v>26197.181696261301</v>
      </c>
      <c r="BW13" s="5">
        <v>24518</v>
      </c>
      <c r="BX13" s="5">
        <v>24272</v>
      </c>
      <c r="BY13" s="5">
        <v>22413</v>
      </c>
      <c r="BZ13" s="5">
        <v>21719</v>
      </c>
      <c r="CA13" s="5">
        <v>26464.390072170001</v>
      </c>
      <c r="CB13" s="5">
        <v>28736</v>
      </c>
      <c r="CC13" s="5">
        <v>22335</v>
      </c>
      <c r="CD13" s="5">
        <v>25630</v>
      </c>
      <c r="CE13" s="5">
        <v>25608</v>
      </c>
      <c r="CF13" s="5">
        <v>24279</v>
      </c>
      <c r="CG13" s="5">
        <v>24730</v>
      </c>
      <c r="CH13" s="5">
        <v>22469</v>
      </c>
      <c r="CI13" s="5">
        <v>24531</v>
      </c>
      <c r="CJ13" s="5">
        <v>22891</v>
      </c>
      <c r="CK13" s="5">
        <v>25539</v>
      </c>
      <c r="CL13" s="5">
        <v>23433.538902167598</v>
      </c>
      <c r="CM13" s="5">
        <v>23965</v>
      </c>
      <c r="CN13" s="5">
        <v>23391.283323790001</v>
      </c>
      <c r="CO13" s="5">
        <v>23889</v>
      </c>
      <c r="CP13" s="5">
        <v>22813</v>
      </c>
      <c r="CQ13" s="5">
        <v>21773</v>
      </c>
      <c r="CR13" s="5">
        <v>21669</v>
      </c>
      <c r="CS13" s="5">
        <v>21950</v>
      </c>
      <c r="CT13" s="149">
        <v>37056.620000000003</v>
      </c>
      <c r="CU13" s="149">
        <v>22566</v>
      </c>
      <c r="CV13" s="149">
        <v>27710</v>
      </c>
      <c r="CW13" s="5">
        <v>22312</v>
      </c>
      <c r="CX13" s="5">
        <v>18643</v>
      </c>
      <c r="CY13" s="5">
        <v>29966.620879013699</v>
      </c>
      <c r="CZ13" s="5">
        <v>23361.629134842398</v>
      </c>
      <c r="DA13" s="13">
        <v>31068.118397765302</v>
      </c>
      <c r="DB13" s="13">
        <v>26432.799999999999</v>
      </c>
      <c r="DC13" s="13">
        <v>22164</v>
      </c>
      <c r="DD13" s="13">
        <v>21298</v>
      </c>
      <c r="DE13" s="13">
        <v>19285</v>
      </c>
      <c r="DF13" s="13">
        <v>17942</v>
      </c>
      <c r="DG13" s="13">
        <v>19833</v>
      </c>
      <c r="DH13" s="12"/>
      <c r="DI13" s="6"/>
      <c r="DJ13" s="6"/>
      <c r="DK13" s="6"/>
      <c r="DL13" s="6"/>
      <c r="DM13" s="6"/>
      <c r="DN13" s="6"/>
      <c r="DO13" s="6"/>
      <c r="DP13" s="6"/>
      <c r="DQ13" s="6"/>
      <c r="DR13" s="6"/>
      <c r="DS13" s="6"/>
      <c r="DT13" s="6"/>
      <c r="DU13" s="6"/>
      <c r="DV13" s="6"/>
      <c r="DW13" s="6"/>
    </row>
    <row r="14" spans="1:127" ht="15.6">
      <c r="A14" s="5">
        <v>2021</v>
      </c>
      <c r="B14" s="5">
        <v>51295</v>
      </c>
      <c r="C14" s="122">
        <v>42487</v>
      </c>
      <c r="D14" s="122">
        <v>43873</v>
      </c>
      <c r="E14" s="122">
        <v>24146</v>
      </c>
      <c r="F14" s="122">
        <v>38021</v>
      </c>
      <c r="G14" s="122">
        <v>46566</v>
      </c>
      <c r="H14" s="122">
        <v>35281</v>
      </c>
      <c r="I14" s="122">
        <v>25278</v>
      </c>
      <c r="J14" s="122">
        <v>23920</v>
      </c>
      <c r="K14" s="122">
        <v>24303</v>
      </c>
      <c r="L14" s="122">
        <v>29586</v>
      </c>
      <c r="M14" s="122">
        <v>33992</v>
      </c>
      <c r="N14" s="122">
        <v>32295</v>
      </c>
      <c r="O14" s="122">
        <v>21328</v>
      </c>
      <c r="P14" s="122">
        <v>48629</v>
      </c>
      <c r="Q14" s="125">
        <v>45362</v>
      </c>
      <c r="R14" s="125">
        <v>46147</v>
      </c>
      <c r="S14" s="125">
        <v>42305</v>
      </c>
      <c r="T14" s="125">
        <v>41532</v>
      </c>
      <c r="U14" s="125">
        <v>42766</v>
      </c>
      <c r="V14" s="125">
        <v>43031</v>
      </c>
      <c r="W14" s="125">
        <v>31434</v>
      </c>
      <c r="X14" s="125">
        <v>42047</v>
      </c>
      <c r="Y14" s="125">
        <v>42096</v>
      </c>
      <c r="Z14" s="125">
        <v>36678</v>
      </c>
      <c r="AA14" s="8">
        <v>32445</v>
      </c>
      <c r="AB14" s="8">
        <v>23376</v>
      </c>
      <c r="AC14" s="8">
        <v>23918</v>
      </c>
      <c r="AD14" s="8">
        <v>19220</v>
      </c>
      <c r="AE14" s="8">
        <v>23662</v>
      </c>
      <c r="AF14" s="8">
        <v>25246</v>
      </c>
      <c r="AG14" s="8">
        <v>22977.4</v>
      </c>
      <c r="AH14" s="8">
        <v>25072</v>
      </c>
      <c r="AI14" s="8">
        <v>23672</v>
      </c>
      <c r="AJ14" s="8">
        <v>34185</v>
      </c>
      <c r="AK14" s="8">
        <v>29205</v>
      </c>
      <c r="AL14" s="8">
        <v>26890</v>
      </c>
      <c r="AM14" s="8">
        <v>29235</v>
      </c>
      <c r="AN14" s="8">
        <v>23314</v>
      </c>
      <c r="AO14" s="8">
        <v>20654</v>
      </c>
      <c r="AP14" s="8">
        <v>23664</v>
      </c>
      <c r="AQ14" s="8">
        <v>31038</v>
      </c>
      <c r="AR14" s="8">
        <v>26702</v>
      </c>
      <c r="AS14" s="8">
        <v>26939</v>
      </c>
      <c r="AT14" s="8">
        <v>25763</v>
      </c>
      <c r="AU14" s="5">
        <v>27516</v>
      </c>
      <c r="AV14" s="5">
        <v>25873</v>
      </c>
      <c r="AW14" s="8">
        <v>24357</v>
      </c>
      <c r="AX14" s="8">
        <v>24044</v>
      </c>
      <c r="AY14" s="8">
        <v>23580</v>
      </c>
      <c r="AZ14" s="8">
        <v>21547.3</v>
      </c>
      <c r="BA14" s="8">
        <v>22235</v>
      </c>
      <c r="BB14" s="8">
        <v>36684</v>
      </c>
      <c r="BC14" s="8">
        <v>27888</v>
      </c>
      <c r="BD14" s="8">
        <v>24256</v>
      </c>
      <c r="BE14" s="8">
        <v>26480</v>
      </c>
      <c r="BF14" s="8">
        <v>25398</v>
      </c>
      <c r="BG14" s="8">
        <v>24357</v>
      </c>
      <c r="BH14" s="8">
        <v>26845</v>
      </c>
      <c r="BI14" s="8">
        <v>28395</v>
      </c>
      <c r="BJ14" s="8">
        <v>25404</v>
      </c>
      <c r="BK14" s="8">
        <v>24890</v>
      </c>
      <c r="BL14" s="8">
        <v>24521</v>
      </c>
      <c r="BM14" s="8">
        <v>23308</v>
      </c>
      <c r="BN14" s="8">
        <v>41324</v>
      </c>
      <c r="BO14" s="8">
        <v>30987</v>
      </c>
      <c r="BP14" s="8">
        <v>30965</v>
      </c>
      <c r="BQ14" s="8">
        <v>29206</v>
      </c>
      <c r="BR14" s="8">
        <v>20974</v>
      </c>
      <c r="BS14" s="8">
        <v>26764</v>
      </c>
      <c r="BT14" s="8">
        <v>28502</v>
      </c>
      <c r="BU14" s="8">
        <v>20591</v>
      </c>
      <c r="BV14" s="8">
        <v>27758.29</v>
      </c>
      <c r="BW14" s="8">
        <v>25842</v>
      </c>
      <c r="BX14" s="8">
        <v>25558</v>
      </c>
      <c r="BY14" s="8">
        <v>23713</v>
      </c>
      <c r="BZ14" s="8">
        <v>23066</v>
      </c>
      <c r="CA14" s="8">
        <v>29850</v>
      </c>
      <c r="CB14" s="5">
        <v>31581</v>
      </c>
      <c r="CC14" s="5">
        <v>23878</v>
      </c>
      <c r="CD14" s="5">
        <v>27599.200000000001</v>
      </c>
      <c r="CE14" s="5">
        <v>27963</v>
      </c>
      <c r="CF14" s="5">
        <v>26353</v>
      </c>
      <c r="CG14" s="5">
        <v>26692</v>
      </c>
      <c r="CH14" s="5">
        <v>24412</v>
      </c>
      <c r="CI14" s="5">
        <v>25252</v>
      </c>
      <c r="CJ14" s="5">
        <v>24977</v>
      </c>
      <c r="CK14" s="5">
        <v>27450</v>
      </c>
      <c r="CL14" s="17">
        <v>23706</v>
      </c>
      <c r="CM14" s="5">
        <v>26129</v>
      </c>
      <c r="CN14" s="5">
        <v>25560</v>
      </c>
      <c r="CO14" s="5">
        <v>25675</v>
      </c>
      <c r="CP14" s="5">
        <v>24405</v>
      </c>
      <c r="CQ14" s="5">
        <v>23453</v>
      </c>
      <c r="CR14" s="5">
        <v>23477</v>
      </c>
      <c r="CS14" s="5">
        <v>23596</v>
      </c>
      <c r="CT14" s="149">
        <v>41444</v>
      </c>
      <c r="CU14" s="149">
        <v>25639</v>
      </c>
      <c r="CV14" s="149">
        <v>30869</v>
      </c>
      <c r="CW14" s="5">
        <v>24615</v>
      </c>
      <c r="CX14" s="5">
        <v>21712</v>
      </c>
      <c r="CY14" s="5">
        <v>26191</v>
      </c>
      <c r="CZ14" s="5">
        <v>24204</v>
      </c>
      <c r="DA14" s="13">
        <v>22840</v>
      </c>
      <c r="DB14" s="13">
        <v>31347</v>
      </c>
      <c r="DC14" s="13">
        <v>26582</v>
      </c>
      <c r="DD14" s="13">
        <v>25597</v>
      </c>
      <c r="DE14" s="13">
        <v>22923</v>
      </c>
      <c r="DF14" s="13">
        <v>21674</v>
      </c>
      <c r="DG14" s="13">
        <v>23700</v>
      </c>
      <c r="DH14" s="5"/>
      <c r="DI14" s="6"/>
      <c r="DJ14" s="6"/>
      <c r="DK14" s="6"/>
      <c r="DL14" s="6"/>
      <c r="DM14" s="6"/>
      <c r="DN14" s="6"/>
      <c r="DO14" s="6"/>
      <c r="DP14" s="6"/>
      <c r="DQ14" s="6"/>
      <c r="DR14" s="6"/>
      <c r="DS14" s="6"/>
      <c r="DT14" s="6"/>
      <c r="DU14" s="6"/>
      <c r="DV14" s="6"/>
      <c r="DW14" s="6"/>
    </row>
    <row r="15" spans="1:127">
      <c r="A15" s="5"/>
      <c r="B15" s="5"/>
      <c r="C15" s="122"/>
      <c r="D15" s="122"/>
      <c r="E15" s="122"/>
      <c r="F15" s="122"/>
      <c r="G15" s="122"/>
      <c r="H15" s="122"/>
      <c r="I15" s="122"/>
      <c r="J15" s="122"/>
      <c r="K15" s="122"/>
      <c r="L15" s="122"/>
      <c r="M15" s="122"/>
      <c r="N15" s="122"/>
      <c r="O15" s="122"/>
      <c r="P15" s="122"/>
      <c r="Q15" s="125"/>
      <c r="R15" s="125"/>
      <c r="S15" s="125"/>
      <c r="T15" s="125"/>
      <c r="U15" s="125"/>
      <c r="V15" s="125"/>
      <c r="W15" s="125"/>
      <c r="X15" s="125"/>
      <c r="Y15" s="125"/>
      <c r="Z15" s="12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149"/>
      <c r="CU15" s="149"/>
      <c r="CV15" s="149"/>
      <c r="CW15" s="5"/>
      <c r="CX15" s="5"/>
      <c r="CY15" s="5"/>
      <c r="CZ15" s="5"/>
      <c r="DA15" s="13"/>
      <c r="DB15" s="13"/>
      <c r="DC15" s="13"/>
      <c r="DD15" s="13"/>
      <c r="DE15" s="13"/>
      <c r="DF15" s="13"/>
      <c r="DG15" s="13"/>
      <c r="DH15" s="5"/>
      <c r="DI15" s="5"/>
    </row>
    <row r="16" spans="1:127">
      <c r="A16" s="5"/>
      <c r="B16" s="5"/>
      <c r="C16" s="122"/>
      <c r="D16" s="122"/>
      <c r="E16" s="122"/>
      <c r="F16" s="122"/>
      <c r="G16" s="122"/>
      <c r="H16" s="122"/>
      <c r="I16" s="122"/>
      <c r="J16" s="122"/>
      <c r="K16" s="122"/>
      <c r="L16" s="122"/>
      <c r="M16" s="122"/>
      <c r="N16" s="122"/>
      <c r="O16" s="122"/>
      <c r="P16" s="122"/>
      <c r="Q16" s="125"/>
      <c r="R16" s="125"/>
      <c r="S16" s="125"/>
      <c r="T16" s="125"/>
      <c r="U16" s="125"/>
      <c r="V16" s="125"/>
      <c r="W16" s="125"/>
      <c r="X16" s="125"/>
      <c r="Y16" s="125"/>
      <c r="Z16" s="12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149"/>
      <c r="CU16" s="149"/>
      <c r="CV16" s="149"/>
      <c r="CW16" s="5"/>
      <c r="CX16" s="5"/>
      <c r="CY16" s="5"/>
      <c r="CZ16" s="5"/>
      <c r="DA16" s="13"/>
      <c r="DB16" s="13"/>
      <c r="DC16" s="13"/>
      <c r="DD16" s="13"/>
      <c r="DE16" s="13"/>
      <c r="DF16" s="13"/>
      <c r="DG16" s="13"/>
      <c r="DH16" s="5"/>
      <c r="DI16" s="5"/>
    </row>
    <row r="17" spans="1:127" ht="15.6">
      <c r="A17" s="5"/>
      <c r="B17" s="5"/>
      <c r="C17" s="122"/>
      <c r="D17" s="122"/>
      <c r="E17" s="122"/>
      <c r="F17" s="122"/>
      <c r="G17" s="122"/>
      <c r="H17" s="122"/>
      <c r="I17" s="122"/>
      <c r="J17" s="122"/>
      <c r="K17" s="122"/>
      <c r="L17" s="122"/>
      <c r="M17" s="122"/>
      <c r="N17" s="122"/>
      <c r="O17" s="122"/>
      <c r="P17" s="115"/>
      <c r="Q17" s="115"/>
      <c r="R17" s="5"/>
      <c r="S17" s="5"/>
      <c r="T17" s="5"/>
      <c r="U17" s="5"/>
      <c r="V17" s="5"/>
      <c r="W17" s="5"/>
      <c r="X17" s="5"/>
      <c r="Y17" s="5"/>
      <c r="Z17" s="5"/>
      <c r="AA17" s="5"/>
      <c r="AB17" s="5"/>
      <c r="AC17" s="5"/>
      <c r="AD17" s="5"/>
      <c r="AE17" s="5"/>
      <c r="AF17" s="5"/>
      <c r="AG17" s="5"/>
      <c r="AH17" s="5"/>
      <c r="AI17" s="5"/>
      <c r="AJ17" s="5"/>
      <c r="AK17" s="5"/>
      <c r="AL17" s="5"/>
      <c r="AM17" s="5"/>
      <c r="AN17" s="5">
        <v>1.06571951399025</v>
      </c>
      <c r="AO17" s="5"/>
      <c r="AP17" s="5"/>
      <c r="AQ17" s="5"/>
      <c r="AR17" s="5"/>
      <c r="AS17" s="5"/>
      <c r="AT17" s="5"/>
      <c r="AU17" s="5"/>
      <c r="AV17" s="5"/>
      <c r="AW17" s="5"/>
      <c r="AX17" s="5">
        <v>1.10903168762376</v>
      </c>
      <c r="AY17" s="5"/>
      <c r="AZ17" s="5"/>
      <c r="BA17" s="5"/>
      <c r="BB17" s="5"/>
      <c r="BC17" s="5"/>
      <c r="BD17" s="5"/>
      <c r="BE17" s="5"/>
      <c r="BF17" s="5"/>
      <c r="BG17" s="5"/>
      <c r="BH17" s="5"/>
      <c r="BI17" s="5"/>
      <c r="BJ17" s="5"/>
      <c r="BK17" s="5"/>
      <c r="BL17" s="5"/>
      <c r="BM17" s="5"/>
      <c r="BN17" s="5">
        <v>1.09290526449884</v>
      </c>
      <c r="BO17" s="5"/>
      <c r="BP17" s="5">
        <v>1.06968829096618</v>
      </c>
      <c r="BQ17" s="5"/>
      <c r="BR17" s="5">
        <v>1.09299816380663</v>
      </c>
      <c r="BS17" s="5"/>
      <c r="BT17" s="5">
        <v>1.0914238920511199</v>
      </c>
      <c r="BU17" s="5">
        <v>1.0778495130131001</v>
      </c>
      <c r="BV17" s="5"/>
      <c r="BW17" s="5">
        <v>1.08968736696414</v>
      </c>
      <c r="BX17" s="5"/>
      <c r="BY17" s="5"/>
      <c r="BZ17" s="5"/>
      <c r="CA17" s="5"/>
      <c r="CB17" s="5"/>
      <c r="CC17" s="5"/>
      <c r="CD17" s="5"/>
      <c r="CE17" s="5"/>
      <c r="CF17" s="5"/>
      <c r="CG17" s="5"/>
      <c r="CH17" s="5"/>
      <c r="CI17" s="5"/>
      <c r="CJ17" s="5"/>
      <c r="CK17" s="5"/>
      <c r="CL17" s="5">
        <v>1.0929564398483</v>
      </c>
      <c r="CM17" s="5"/>
      <c r="CN17" s="5"/>
      <c r="CO17" s="5"/>
      <c r="CP17" s="5"/>
      <c r="CQ17" s="5"/>
      <c r="CR17" s="5"/>
      <c r="CS17" s="5"/>
      <c r="CT17" s="149" t="s">
        <v>205</v>
      </c>
      <c r="CU17" s="149"/>
      <c r="CV17" s="149"/>
      <c r="CW17" s="5"/>
      <c r="CX17" s="5"/>
      <c r="CY17" s="5"/>
      <c r="CZ17" s="5"/>
      <c r="DA17" s="13"/>
      <c r="DB17" s="13"/>
      <c r="DC17" s="13"/>
      <c r="DD17" s="13"/>
      <c r="DE17" s="13"/>
      <c r="DF17" s="13"/>
      <c r="DG17" s="13"/>
      <c r="DH17" s="5"/>
      <c r="DI17" s="205"/>
      <c r="DJ17" s="219"/>
      <c r="DK17" s="219"/>
      <c r="DL17" s="219"/>
      <c r="DM17" s="219"/>
      <c r="DN17" s="220"/>
      <c r="DO17" s="206"/>
      <c r="DP17" s="207"/>
      <c r="DQ17" s="207"/>
      <c r="DR17" s="207"/>
      <c r="DS17" s="207"/>
      <c r="DT17" s="207"/>
      <c r="DU17" s="207"/>
      <c r="DV17" s="207"/>
      <c r="DW17" s="208"/>
    </row>
    <row r="18" spans="1:127" ht="15.6">
      <c r="A18" s="5" t="s">
        <v>206</v>
      </c>
      <c r="B18" s="5"/>
      <c r="C18" s="216" t="s">
        <v>1</v>
      </c>
      <c r="D18" s="216"/>
      <c r="E18" s="216"/>
      <c r="F18" s="216"/>
      <c r="G18" s="216"/>
      <c r="H18" s="216"/>
      <c r="I18" s="216"/>
      <c r="J18" s="216"/>
      <c r="K18" s="216"/>
      <c r="L18" s="216"/>
      <c r="M18" s="216"/>
      <c r="N18" s="216"/>
      <c r="O18" s="216"/>
      <c r="P18" s="217" t="s">
        <v>222</v>
      </c>
      <c r="Q18" s="217"/>
      <c r="R18" s="217"/>
      <c r="S18" s="217"/>
      <c r="T18" s="217"/>
      <c r="U18" s="217"/>
      <c r="V18" s="217"/>
      <c r="W18" s="217"/>
      <c r="X18" s="217"/>
      <c r="Y18" s="217"/>
      <c r="Z18" s="217"/>
      <c r="AA18" s="199" t="s">
        <v>3</v>
      </c>
      <c r="AB18" s="199"/>
      <c r="AC18" s="199"/>
      <c r="AD18" s="199"/>
      <c r="AE18" s="199"/>
      <c r="AF18" s="199"/>
      <c r="AG18" s="199"/>
      <c r="AH18" s="199"/>
      <c r="AI18" s="199"/>
      <c r="AJ18" s="199"/>
      <c r="AK18" s="199"/>
      <c r="AL18" s="199"/>
      <c r="AM18" s="199"/>
      <c r="AN18" s="199"/>
      <c r="AO18" s="199"/>
      <c r="AP18" s="199"/>
      <c r="AQ18" s="199" t="s">
        <v>132</v>
      </c>
      <c r="AR18" s="199"/>
      <c r="AS18" s="199"/>
      <c r="AT18" s="199"/>
      <c r="AU18" s="199"/>
      <c r="AV18" s="199"/>
      <c r="AW18" s="199"/>
      <c r="AX18" s="199"/>
      <c r="AY18" s="199"/>
      <c r="AZ18" s="199"/>
      <c r="BA18" s="199"/>
      <c r="BB18" s="199" t="s">
        <v>5</v>
      </c>
      <c r="BC18" s="199"/>
      <c r="BD18" s="199"/>
      <c r="BE18" s="199"/>
      <c r="BF18" s="199"/>
      <c r="BG18" s="199"/>
      <c r="BH18" s="199"/>
      <c r="BI18" s="199"/>
      <c r="BJ18" s="199"/>
      <c r="BK18" s="199"/>
      <c r="BL18" s="199"/>
      <c r="BM18" s="199"/>
      <c r="BN18" s="199" t="s">
        <v>6</v>
      </c>
      <c r="BO18" s="199"/>
      <c r="BP18" s="199"/>
      <c r="BQ18" s="199"/>
      <c r="BR18" s="199"/>
      <c r="BS18" s="199"/>
      <c r="BT18" s="199"/>
      <c r="BU18" s="199"/>
      <c r="BV18" s="199"/>
      <c r="BW18" s="199"/>
      <c r="BX18" s="199"/>
      <c r="BY18" s="199"/>
      <c r="BZ18" s="199"/>
      <c r="CA18" s="5"/>
      <c r="CB18" s="199" t="s">
        <v>7</v>
      </c>
      <c r="CC18" s="199"/>
      <c r="CD18" s="199"/>
      <c r="CE18" s="199"/>
      <c r="CF18" s="199"/>
      <c r="CG18" s="199"/>
      <c r="CH18" s="199"/>
      <c r="CI18" s="199"/>
      <c r="CJ18" s="199"/>
      <c r="CK18" s="199"/>
      <c r="CL18" s="199"/>
      <c r="CM18" s="199"/>
      <c r="CN18" s="199"/>
      <c r="CO18" s="199"/>
      <c r="CP18" s="199"/>
      <c r="CQ18" s="199"/>
      <c r="CR18" s="199"/>
      <c r="CS18" s="199"/>
      <c r="CT18" s="199" t="s">
        <v>8</v>
      </c>
      <c r="CU18" s="199"/>
      <c r="CV18" s="199"/>
      <c r="CW18" s="199"/>
      <c r="CX18" s="199"/>
      <c r="CY18" s="199"/>
      <c r="CZ18" s="199"/>
      <c r="DA18" s="199"/>
      <c r="DB18" s="221" t="s">
        <v>9</v>
      </c>
      <c r="DC18" s="221"/>
      <c r="DD18" s="221"/>
      <c r="DE18" s="221"/>
      <c r="DF18" s="221"/>
      <c r="DG18" s="221"/>
      <c r="DH18" s="5"/>
      <c r="DI18" s="6"/>
      <c r="DJ18" s="6"/>
      <c r="DK18" s="6"/>
      <c r="DL18" s="6"/>
      <c r="DM18" s="6"/>
      <c r="DN18" s="6"/>
      <c r="DO18" s="6"/>
      <c r="DP18" s="6"/>
      <c r="DQ18" s="6"/>
      <c r="DR18" s="6"/>
      <c r="DS18" s="6"/>
      <c r="DT18" s="6"/>
      <c r="DU18" s="6"/>
      <c r="DV18" s="6"/>
      <c r="DW18" s="6"/>
    </row>
    <row r="19" spans="1:127" ht="15.6">
      <c r="A19" s="5"/>
      <c r="B19" s="5" t="s">
        <v>11</v>
      </c>
      <c r="C19" s="122" t="s">
        <v>12</v>
      </c>
      <c r="D19" s="122" t="s">
        <v>13</v>
      </c>
      <c r="E19" s="122" t="s">
        <v>14</v>
      </c>
      <c r="F19" s="122" t="s">
        <v>15</v>
      </c>
      <c r="G19" s="122" t="s">
        <v>16</v>
      </c>
      <c r="H19" s="122" t="s">
        <v>17</v>
      </c>
      <c r="I19" s="122" t="s">
        <v>18</v>
      </c>
      <c r="J19" s="122" t="s">
        <v>19</v>
      </c>
      <c r="K19" s="122" t="s">
        <v>20</v>
      </c>
      <c r="L19" s="122" t="s">
        <v>21</v>
      </c>
      <c r="M19" s="122" t="s">
        <v>22</v>
      </c>
      <c r="N19" s="122" t="s">
        <v>23</v>
      </c>
      <c r="O19" s="122" t="s">
        <v>24</v>
      </c>
      <c r="P19" s="122" t="s">
        <v>25</v>
      </c>
      <c r="Q19" s="115" t="s">
        <v>26</v>
      </c>
      <c r="R19" s="5" t="s">
        <v>27</v>
      </c>
      <c r="S19" s="5" t="s">
        <v>28</v>
      </c>
      <c r="T19" s="5" t="s">
        <v>29</v>
      </c>
      <c r="U19" s="5" t="s">
        <v>30</v>
      </c>
      <c r="V19" s="5" t="s">
        <v>31</v>
      </c>
      <c r="W19" s="5" t="s">
        <v>32</v>
      </c>
      <c r="X19" s="5" t="s">
        <v>33</v>
      </c>
      <c r="Y19" s="5" t="s">
        <v>34</v>
      </c>
      <c r="Z19" s="5" t="s">
        <v>35</v>
      </c>
      <c r="AA19" s="5" t="s">
        <v>36</v>
      </c>
      <c r="AB19" s="5" t="s">
        <v>133</v>
      </c>
      <c r="AC19" s="5" t="s">
        <v>49</v>
      </c>
      <c r="AD19" s="5" t="s">
        <v>47</v>
      </c>
      <c r="AE19" s="5" t="s">
        <v>38</v>
      </c>
      <c r="AF19" s="5" t="s">
        <v>46</v>
      </c>
      <c r="AG19" s="5" t="s">
        <v>39</v>
      </c>
      <c r="AH19" s="5" t="s">
        <v>45</v>
      </c>
      <c r="AI19" s="5" t="s">
        <v>48</v>
      </c>
      <c r="AJ19" s="5" t="s">
        <v>40</v>
      </c>
      <c r="AK19" s="5" t="s">
        <v>37</v>
      </c>
      <c r="AL19" s="5" t="s">
        <v>51</v>
      </c>
      <c r="AM19" s="5" t="s">
        <v>42</v>
      </c>
      <c r="AN19" s="5" t="s">
        <v>50</v>
      </c>
      <c r="AO19" s="5" t="s">
        <v>43</v>
      </c>
      <c r="AP19" s="5" t="s">
        <v>44</v>
      </c>
      <c r="AQ19" s="5" t="s">
        <v>52</v>
      </c>
      <c r="AR19" s="5" t="s">
        <v>53</v>
      </c>
      <c r="AS19" s="5" t="s">
        <v>54</v>
      </c>
      <c r="AT19" s="5" t="s">
        <v>55</v>
      </c>
      <c r="AU19" s="5" t="s">
        <v>56</v>
      </c>
      <c r="AV19" s="5" t="s">
        <v>57</v>
      </c>
      <c r="AW19" s="5" t="s">
        <v>58</v>
      </c>
      <c r="AX19" s="5" t="s">
        <v>59</v>
      </c>
      <c r="AY19" s="5" t="s">
        <v>60</v>
      </c>
      <c r="AZ19" s="5" t="s">
        <v>61</v>
      </c>
      <c r="BA19" s="5" t="s">
        <v>62</v>
      </c>
      <c r="BB19" s="5" t="s">
        <v>63</v>
      </c>
      <c r="BC19" s="5" t="s">
        <v>64</v>
      </c>
      <c r="BD19" s="5" t="s">
        <v>65</v>
      </c>
      <c r="BE19" s="5" t="s">
        <v>66</v>
      </c>
      <c r="BF19" s="5" t="s">
        <v>67</v>
      </c>
      <c r="BG19" s="5" t="s">
        <v>134</v>
      </c>
      <c r="BH19" s="5" t="s">
        <v>69</v>
      </c>
      <c r="BI19" s="5" t="s">
        <v>135</v>
      </c>
      <c r="BJ19" s="5" t="s">
        <v>71</v>
      </c>
      <c r="BK19" s="5" t="s">
        <v>72</v>
      </c>
      <c r="BL19" s="5" t="s">
        <v>73</v>
      </c>
      <c r="BM19" s="5" t="s">
        <v>74</v>
      </c>
      <c r="BN19" s="5" t="s">
        <v>75</v>
      </c>
      <c r="BO19" s="5" t="s">
        <v>76</v>
      </c>
      <c r="BP19" s="5" t="s">
        <v>77</v>
      </c>
      <c r="BQ19" s="5" t="s">
        <v>78</v>
      </c>
      <c r="BR19" s="5" t="s">
        <v>79</v>
      </c>
      <c r="BS19" s="5" t="s">
        <v>80</v>
      </c>
      <c r="BT19" s="5" t="s">
        <v>81</v>
      </c>
      <c r="BU19" s="5" t="s">
        <v>82</v>
      </c>
      <c r="BV19" s="5" t="s">
        <v>83</v>
      </c>
      <c r="BW19" s="5" t="s">
        <v>84</v>
      </c>
      <c r="BX19" s="5" t="s">
        <v>85</v>
      </c>
      <c r="BY19" s="5" t="s">
        <v>86</v>
      </c>
      <c r="BZ19" s="5" t="s">
        <v>87</v>
      </c>
      <c r="CA19" s="5" t="s">
        <v>88</v>
      </c>
      <c r="CB19" s="5" t="s">
        <v>89</v>
      </c>
      <c r="CC19" s="5" t="s">
        <v>90</v>
      </c>
      <c r="CD19" s="5" t="s">
        <v>91</v>
      </c>
      <c r="CE19" s="5" t="s">
        <v>92</v>
      </c>
      <c r="CF19" s="5" t="s">
        <v>93</v>
      </c>
      <c r="CG19" s="5" t="s">
        <v>94</v>
      </c>
      <c r="CH19" s="5" t="s">
        <v>95</v>
      </c>
      <c r="CI19" s="5" t="s">
        <v>96</v>
      </c>
      <c r="CJ19" s="5" t="s">
        <v>97</v>
      </c>
      <c r="CK19" s="5" t="s">
        <v>98</v>
      </c>
      <c r="CL19" s="5" t="s">
        <v>99</v>
      </c>
      <c r="CM19" s="5" t="s">
        <v>100</v>
      </c>
      <c r="CN19" s="5" t="s">
        <v>101</v>
      </c>
      <c r="CO19" s="5" t="s">
        <v>102</v>
      </c>
      <c r="CP19" s="5" t="s">
        <v>103</v>
      </c>
      <c r="CQ19" s="5" t="s">
        <v>104</v>
      </c>
      <c r="CR19" s="5" t="s">
        <v>105</v>
      </c>
      <c r="CS19" s="5" t="s">
        <v>106</v>
      </c>
      <c r="CT19" s="149" t="s">
        <v>107</v>
      </c>
      <c r="CU19" s="149" t="s">
        <v>136</v>
      </c>
      <c r="CV19" s="149" t="s">
        <v>137</v>
      </c>
      <c r="CW19" s="5" t="s">
        <v>110</v>
      </c>
      <c r="CX19" s="5" t="s">
        <v>111</v>
      </c>
      <c r="CY19" s="5" t="s">
        <v>112</v>
      </c>
      <c r="CZ19" s="5" t="s">
        <v>113</v>
      </c>
      <c r="DA19" s="13" t="s">
        <v>114</v>
      </c>
      <c r="DB19" s="13" t="s">
        <v>115</v>
      </c>
      <c r="DC19" s="13" t="s">
        <v>116</v>
      </c>
      <c r="DD19" s="13" t="s">
        <v>117</v>
      </c>
      <c r="DE19" s="13" t="s">
        <v>118</v>
      </c>
      <c r="DF19" s="13" t="s">
        <v>119</v>
      </c>
      <c r="DG19" s="13" t="s">
        <v>120</v>
      </c>
      <c r="DH19" s="5"/>
      <c r="DI19" s="6"/>
      <c r="DJ19" s="6"/>
      <c r="DK19" s="6"/>
      <c r="DL19" s="6"/>
      <c r="DM19" s="6"/>
      <c r="DN19" s="6"/>
      <c r="DO19" s="6"/>
      <c r="DP19" s="6"/>
      <c r="DQ19" s="6"/>
      <c r="DR19" s="6"/>
      <c r="DS19" s="6"/>
      <c r="DT19" s="6"/>
      <c r="DU19" s="6"/>
      <c r="DV19" s="6"/>
      <c r="DW19" s="6"/>
    </row>
    <row r="20" spans="1:127" ht="15.6">
      <c r="A20" s="5">
        <v>2010</v>
      </c>
      <c r="B20" s="5">
        <v>10225</v>
      </c>
      <c r="C20" s="115">
        <v>8476.7999999999993</v>
      </c>
      <c r="D20" s="115">
        <v>9790.17</v>
      </c>
      <c r="E20" s="115">
        <v>5216.4799999999996</v>
      </c>
      <c r="F20" s="115">
        <v>9923.92</v>
      </c>
      <c r="G20" s="115">
        <v>10396.530000000001</v>
      </c>
      <c r="H20" s="115">
        <v>7239.67</v>
      </c>
      <c r="I20" s="115">
        <v>4766.22</v>
      </c>
      <c r="J20" s="115">
        <v>5216.26</v>
      </c>
      <c r="K20" s="115">
        <v>5074.4799999999996</v>
      </c>
      <c r="L20" s="115">
        <v>6782.44</v>
      </c>
      <c r="M20" s="115">
        <v>7848.46</v>
      </c>
      <c r="N20" s="122">
        <v>6476.2</v>
      </c>
      <c r="O20" s="122">
        <v>4683.8599999999997</v>
      </c>
      <c r="P20" s="122">
        <v>10267</v>
      </c>
      <c r="Q20" s="115">
        <v>9793.83</v>
      </c>
      <c r="R20" s="5">
        <v>8431</v>
      </c>
      <c r="S20" s="5">
        <v>9274</v>
      </c>
      <c r="T20" s="5">
        <v>9139</v>
      </c>
      <c r="U20" s="5">
        <v>9210</v>
      </c>
      <c r="V20" s="5">
        <v>7695</v>
      </c>
      <c r="W20" s="5">
        <v>5485</v>
      </c>
      <c r="X20" s="5">
        <v>10270</v>
      </c>
      <c r="Y20" s="5">
        <v>8086</v>
      </c>
      <c r="Z20" s="5">
        <v>4947</v>
      </c>
      <c r="AA20" s="5">
        <v>4188</v>
      </c>
      <c r="AB20" s="5">
        <v>3881</v>
      </c>
      <c r="AC20" s="5">
        <v>3025</v>
      </c>
      <c r="AD20" s="5">
        <v>3126</v>
      </c>
      <c r="AE20" s="5">
        <v>3159</v>
      </c>
      <c r="AF20" s="5">
        <v>2686</v>
      </c>
      <c r="AG20" s="5">
        <v>3376</v>
      </c>
      <c r="AH20" s="5">
        <v>4027</v>
      </c>
      <c r="AI20" s="5">
        <v>3807</v>
      </c>
      <c r="AJ20" s="5">
        <v>6339</v>
      </c>
      <c r="AK20" s="5">
        <v>5231</v>
      </c>
      <c r="AL20" s="5">
        <v>4522</v>
      </c>
      <c r="AM20" s="5">
        <v>5387</v>
      </c>
      <c r="AN20" s="5">
        <v>3968</v>
      </c>
      <c r="AO20" s="5">
        <v>3392</v>
      </c>
      <c r="AP20" s="5">
        <v>4163</v>
      </c>
      <c r="AQ20" s="5">
        <v>3992.21</v>
      </c>
      <c r="AR20" s="5">
        <v>4200.3900000000003</v>
      </c>
      <c r="AS20" s="5">
        <v>4762.18</v>
      </c>
      <c r="AT20" s="5">
        <v>4131.29</v>
      </c>
      <c r="AU20" s="5">
        <v>4878.7</v>
      </c>
      <c r="AV20" s="5">
        <v>4027.51</v>
      </c>
      <c r="AW20" s="5">
        <v>3196.51</v>
      </c>
      <c r="AX20" s="5">
        <v>3494.51</v>
      </c>
      <c r="AY20" s="5">
        <v>3675.71</v>
      </c>
      <c r="AZ20" s="5">
        <v>3330.6</v>
      </c>
      <c r="BA20" s="5">
        <v>2756.82</v>
      </c>
      <c r="BB20" s="5">
        <v>5630.98</v>
      </c>
      <c r="BC20" s="5">
        <v>4073</v>
      </c>
      <c r="BD20" s="5">
        <v>3100</v>
      </c>
      <c r="BE20" s="5">
        <v>4070.8</v>
      </c>
      <c r="BF20" s="5">
        <v>4252</v>
      </c>
      <c r="BG20" s="5">
        <v>3209</v>
      </c>
      <c r="BH20" s="5">
        <v>4786</v>
      </c>
      <c r="BI20" s="5">
        <v>5683.47</v>
      </c>
      <c r="BJ20" s="5">
        <v>3964</v>
      </c>
      <c r="BK20" s="5">
        <v>3511</v>
      </c>
      <c r="BL20" s="5">
        <v>4511</v>
      </c>
      <c r="BM20" s="5">
        <v>4404</v>
      </c>
      <c r="BN20" s="5">
        <v>7532.56</v>
      </c>
      <c r="BO20" s="5">
        <v>5465.76</v>
      </c>
      <c r="BP20" s="5">
        <v>5072.58</v>
      </c>
      <c r="BQ20" s="5">
        <v>4843.3500000000004</v>
      </c>
      <c r="BR20" s="5">
        <v>2942.38</v>
      </c>
      <c r="BS20" s="5">
        <v>4989.6400000000003</v>
      </c>
      <c r="BT20" s="5">
        <v>4574.97</v>
      </c>
      <c r="BU20" s="5">
        <v>3475.61</v>
      </c>
      <c r="BV20" s="5">
        <v>4637.01</v>
      </c>
      <c r="BW20" s="5">
        <v>3511.14</v>
      </c>
      <c r="BX20" s="5">
        <v>3951.22</v>
      </c>
      <c r="BY20" s="5">
        <v>3072.09</v>
      </c>
      <c r="BZ20" s="5">
        <v>3224.05</v>
      </c>
      <c r="CA20" s="5">
        <v>3624.6236993100001</v>
      </c>
      <c r="CB20" s="5">
        <v>5796.33</v>
      </c>
      <c r="CC20" s="5">
        <v>4300.1099999999997</v>
      </c>
      <c r="CD20" s="5">
        <v>5438.67</v>
      </c>
      <c r="CE20" s="5">
        <v>4173.5600000000004</v>
      </c>
      <c r="CF20" s="5">
        <v>5241.0600000000004</v>
      </c>
      <c r="CG20" s="5">
        <v>4606.53</v>
      </c>
      <c r="CH20" s="5">
        <v>3416.21</v>
      </c>
      <c r="CI20" s="5">
        <v>4049.2</v>
      </c>
      <c r="CJ20" s="5">
        <v>3997.14</v>
      </c>
      <c r="CK20" s="5">
        <v>4393.54</v>
      </c>
      <c r="CL20" s="5">
        <v>3375.84</v>
      </c>
      <c r="CM20" s="5">
        <v>3933.29</v>
      </c>
      <c r="CN20" s="5">
        <v>4339.76</v>
      </c>
      <c r="CO20" s="5">
        <v>3138.17</v>
      </c>
      <c r="CP20" s="5">
        <v>3551.73</v>
      </c>
      <c r="CQ20" s="5">
        <v>4506.5200000000004</v>
      </c>
      <c r="CR20" s="5">
        <v>3910.24</v>
      </c>
      <c r="CS20" s="5">
        <v>2923.77</v>
      </c>
      <c r="CT20" s="149">
        <v>5701</v>
      </c>
      <c r="CU20" s="149">
        <v>3120</v>
      </c>
      <c r="CV20" s="149">
        <v>5033</v>
      </c>
      <c r="CW20" s="5">
        <v>3214</v>
      </c>
      <c r="CX20" s="5">
        <v>2314</v>
      </c>
      <c r="CY20" s="5">
        <v>2184</v>
      </c>
      <c r="CZ20" s="5">
        <v>2755</v>
      </c>
      <c r="DA20" s="13">
        <v>2020</v>
      </c>
      <c r="DB20" s="13">
        <v>4741</v>
      </c>
      <c r="DC20" s="13">
        <v>2612</v>
      </c>
      <c r="DD20" s="13">
        <v>2790</v>
      </c>
      <c r="DE20" s="13">
        <v>2210</v>
      </c>
      <c r="DF20" s="13">
        <v>2499</v>
      </c>
      <c r="DG20" s="13">
        <v>2594</v>
      </c>
      <c r="DH20" s="5"/>
      <c r="DI20" s="6"/>
      <c r="DJ20" s="6"/>
      <c r="DK20" s="6"/>
      <c r="DL20" s="6"/>
      <c r="DM20" s="6"/>
      <c r="DN20" s="6"/>
      <c r="DO20" s="6"/>
      <c r="DP20" s="6"/>
      <c r="DQ20" s="6"/>
      <c r="DR20" s="6"/>
      <c r="DS20" s="6"/>
      <c r="DT20" s="6"/>
      <c r="DU20" s="6"/>
      <c r="DV20" s="6"/>
      <c r="DW20" s="6"/>
    </row>
    <row r="21" spans="1:127" ht="15.6">
      <c r="A21" s="5">
        <v>2011</v>
      </c>
      <c r="B21" s="5">
        <v>11272</v>
      </c>
      <c r="C21" s="115">
        <v>9956</v>
      </c>
      <c r="D21" s="115">
        <v>11239</v>
      </c>
      <c r="E21" s="115">
        <v>5973</v>
      </c>
      <c r="F21" s="115">
        <v>11207</v>
      </c>
      <c r="G21" s="115">
        <v>12485</v>
      </c>
      <c r="H21" s="115">
        <v>8510</v>
      </c>
      <c r="I21" s="115">
        <v>5498</v>
      </c>
      <c r="J21" s="115">
        <v>5904</v>
      </c>
      <c r="K21" s="115">
        <v>6142</v>
      </c>
      <c r="L21" s="115">
        <v>7791</v>
      </c>
      <c r="M21" s="115">
        <v>9136</v>
      </c>
      <c r="N21" s="115">
        <v>8046</v>
      </c>
      <c r="O21" s="115">
        <v>5838</v>
      </c>
      <c r="P21" s="115">
        <v>12125</v>
      </c>
      <c r="Q21" s="115">
        <v>11253</v>
      </c>
      <c r="R21" s="5">
        <v>10137</v>
      </c>
      <c r="S21" s="5">
        <v>10707</v>
      </c>
      <c r="T21" s="5">
        <v>10093</v>
      </c>
      <c r="U21" s="5">
        <v>10073</v>
      </c>
      <c r="V21" s="5">
        <v>8687</v>
      </c>
      <c r="W21" s="5">
        <v>6281</v>
      </c>
      <c r="X21" s="5">
        <v>12124</v>
      </c>
      <c r="Y21" s="5">
        <v>9491</v>
      </c>
      <c r="Z21" s="5">
        <v>5954</v>
      </c>
      <c r="AA21" s="5">
        <v>4477</v>
      </c>
      <c r="AB21" s="5">
        <v>4224</v>
      </c>
      <c r="AC21" s="5">
        <v>3679</v>
      </c>
      <c r="AD21" s="5">
        <v>3768</v>
      </c>
      <c r="AE21" s="5">
        <v>3421</v>
      </c>
      <c r="AF21" s="5">
        <v>3114</v>
      </c>
      <c r="AG21" s="5">
        <v>4290</v>
      </c>
      <c r="AH21" s="5">
        <v>4896</v>
      </c>
      <c r="AI21" s="5">
        <v>4443</v>
      </c>
      <c r="AJ21" s="5">
        <v>5780</v>
      </c>
      <c r="AK21" s="5">
        <v>5605</v>
      </c>
      <c r="AL21" s="5">
        <v>5925</v>
      </c>
      <c r="AM21" s="5">
        <v>6171</v>
      </c>
      <c r="AN21" s="5">
        <v>4603</v>
      </c>
      <c r="AO21" s="5">
        <v>4598</v>
      </c>
      <c r="AP21" s="5">
        <v>5128</v>
      </c>
      <c r="AQ21" s="5">
        <v>4893</v>
      </c>
      <c r="AR21" s="5">
        <v>4683</v>
      </c>
      <c r="AS21" s="5">
        <v>4781</v>
      </c>
      <c r="AT21" s="5">
        <v>4438</v>
      </c>
      <c r="AU21" s="5">
        <v>5804</v>
      </c>
      <c r="AV21" s="5">
        <v>4932</v>
      </c>
      <c r="AW21" s="5">
        <v>3788</v>
      </c>
      <c r="AX21" s="5">
        <v>4133</v>
      </c>
      <c r="AY21" s="5">
        <v>4933</v>
      </c>
      <c r="AZ21" s="5">
        <v>3948</v>
      </c>
      <c r="BA21" s="5">
        <v>3933</v>
      </c>
      <c r="BB21" s="5">
        <v>7103</v>
      </c>
      <c r="BC21" s="5">
        <v>4970</v>
      </c>
      <c r="BD21" s="5">
        <v>3662</v>
      </c>
      <c r="BE21" s="5">
        <v>5241</v>
      </c>
      <c r="BF21" s="5">
        <v>5491</v>
      </c>
      <c r="BG21" s="5">
        <v>4231</v>
      </c>
      <c r="BH21" s="5">
        <v>5757</v>
      </c>
      <c r="BI21" s="5">
        <v>6738.82</v>
      </c>
      <c r="BJ21" s="5">
        <v>4989</v>
      </c>
      <c r="BK21" s="5">
        <v>4230</v>
      </c>
      <c r="BL21" s="5">
        <v>5931</v>
      </c>
      <c r="BM21" s="5">
        <v>5330</v>
      </c>
      <c r="BN21" s="5">
        <v>8576</v>
      </c>
      <c r="BO21" s="5">
        <v>6710</v>
      </c>
      <c r="BP21" s="5">
        <v>6513</v>
      </c>
      <c r="BQ21" s="5">
        <v>5631</v>
      </c>
      <c r="BR21" s="5">
        <v>3548</v>
      </c>
      <c r="BS21" s="5">
        <v>5904</v>
      </c>
      <c r="BT21" s="5">
        <v>5440</v>
      </c>
      <c r="BU21" s="5">
        <v>3791</v>
      </c>
      <c r="BV21" s="5">
        <v>5644</v>
      </c>
      <c r="BW21" s="5">
        <v>4315</v>
      </c>
      <c r="BX21" s="5">
        <v>4728</v>
      </c>
      <c r="BY21" s="5">
        <v>3573</v>
      </c>
      <c r="BZ21" s="5">
        <v>4367</v>
      </c>
      <c r="CA21" s="5">
        <v>4502.0596582600001</v>
      </c>
      <c r="CB21" s="5">
        <v>7032.6093671199997</v>
      </c>
      <c r="CC21" s="5">
        <v>4856.8170591799999</v>
      </c>
      <c r="CD21" s="5">
        <v>5607.9101242899997</v>
      </c>
      <c r="CE21" s="5">
        <v>4554.4244738300004</v>
      </c>
      <c r="CF21" s="5">
        <v>5472.1486706699998</v>
      </c>
      <c r="CG21" s="5">
        <v>5513.4292890400002</v>
      </c>
      <c r="CH21" s="5">
        <v>3960.9546209099999</v>
      </c>
      <c r="CI21" s="5">
        <v>3968.40850348</v>
      </c>
      <c r="CJ21" s="5">
        <v>4520.0151754600001</v>
      </c>
      <c r="CK21" s="5">
        <v>4631.4478804099999</v>
      </c>
      <c r="CL21" s="5">
        <v>3966.9909284700002</v>
      </c>
      <c r="CM21" s="5">
        <v>4501.3270612300003</v>
      </c>
      <c r="CN21" s="5">
        <v>4363.74950962</v>
      </c>
      <c r="CO21" s="5">
        <v>3931.0722300100001</v>
      </c>
      <c r="CP21" s="5">
        <v>4158.5660862100003</v>
      </c>
      <c r="CQ21" s="5">
        <v>5041.2945182000003</v>
      </c>
      <c r="CR21" s="5">
        <v>4298.3286343399996</v>
      </c>
      <c r="CS21" s="5">
        <v>4295.0592014200001</v>
      </c>
      <c r="CT21" s="149">
        <v>6362</v>
      </c>
      <c r="CU21" s="149">
        <v>4020</v>
      </c>
      <c r="CV21" s="149">
        <v>5989</v>
      </c>
      <c r="CW21" s="5">
        <v>4109</v>
      </c>
      <c r="CX21" s="5">
        <v>2935</v>
      </c>
      <c r="CY21" s="5">
        <v>3200</v>
      </c>
      <c r="CZ21" s="5">
        <v>3827</v>
      </c>
      <c r="DA21" s="13">
        <v>2948</v>
      </c>
      <c r="DB21" s="13">
        <v>5494</v>
      </c>
      <c r="DC21" s="13">
        <v>4115</v>
      </c>
      <c r="DD21" s="13">
        <v>3875</v>
      </c>
      <c r="DE21" s="13">
        <v>3388</v>
      </c>
      <c r="DF21" s="13">
        <v>3583</v>
      </c>
      <c r="DG21" s="13">
        <v>3735</v>
      </c>
      <c r="DH21" s="12"/>
      <c r="DI21" s="6"/>
      <c r="DJ21" s="6"/>
      <c r="DK21" s="6"/>
      <c r="DL21" s="6"/>
      <c r="DM21" s="6"/>
      <c r="DN21" s="6"/>
      <c r="DO21" s="6"/>
      <c r="DP21" s="6"/>
      <c r="DQ21" s="6"/>
      <c r="DR21" s="6"/>
      <c r="DS21" s="6"/>
      <c r="DT21" s="6"/>
      <c r="DU21" s="6"/>
      <c r="DV21" s="6"/>
      <c r="DW21" s="6"/>
    </row>
    <row r="22" spans="1:127" ht="15.6">
      <c r="A22" s="5">
        <v>2012</v>
      </c>
      <c r="B22" s="5">
        <v>12096</v>
      </c>
      <c r="C22" s="115">
        <v>11114</v>
      </c>
      <c r="D22" s="115">
        <v>12795</v>
      </c>
      <c r="E22" s="115">
        <v>6742</v>
      </c>
      <c r="F22" s="115">
        <v>12027</v>
      </c>
      <c r="G22" s="115">
        <v>14381</v>
      </c>
      <c r="H22" s="115">
        <v>9839</v>
      </c>
      <c r="I22" s="115">
        <v>6210</v>
      </c>
      <c r="J22" s="115">
        <v>6493</v>
      </c>
      <c r="K22" s="115">
        <v>6998</v>
      </c>
      <c r="L22" s="115">
        <v>8714</v>
      </c>
      <c r="M22" s="115">
        <v>10530</v>
      </c>
      <c r="N22" s="115">
        <v>8990</v>
      </c>
      <c r="O22" s="115">
        <v>6594</v>
      </c>
      <c r="P22" s="115">
        <v>13612</v>
      </c>
      <c r="Q22" s="5">
        <v>12699</v>
      </c>
      <c r="R22" s="5">
        <v>10820</v>
      </c>
      <c r="S22" s="5">
        <v>12326</v>
      </c>
      <c r="T22" s="5">
        <v>11077</v>
      </c>
      <c r="U22" s="5">
        <v>11107</v>
      </c>
      <c r="V22" s="5">
        <v>9272</v>
      </c>
      <c r="W22" s="5">
        <v>6857</v>
      </c>
      <c r="X22" s="5">
        <v>13589</v>
      </c>
      <c r="Y22" s="5">
        <v>10148</v>
      </c>
      <c r="Z22" s="5">
        <v>6685</v>
      </c>
      <c r="AA22" s="5">
        <v>5253</v>
      </c>
      <c r="AB22" s="5">
        <v>4497</v>
      </c>
      <c r="AC22" s="5">
        <v>4569</v>
      </c>
      <c r="AD22" s="5">
        <v>4470</v>
      </c>
      <c r="AE22" s="5">
        <v>4065</v>
      </c>
      <c r="AF22" s="5">
        <v>3481</v>
      </c>
      <c r="AG22" s="5">
        <v>5437</v>
      </c>
      <c r="AH22" s="5">
        <v>5875</v>
      </c>
      <c r="AI22" s="5">
        <v>4853</v>
      </c>
      <c r="AJ22" s="5">
        <v>6782</v>
      </c>
      <c r="AK22" s="5">
        <v>6369</v>
      </c>
      <c r="AL22" s="5">
        <v>6358</v>
      </c>
      <c r="AM22" s="5">
        <v>7041</v>
      </c>
      <c r="AN22" s="5">
        <v>5839</v>
      </c>
      <c r="AO22" s="5">
        <v>4888</v>
      </c>
      <c r="AP22" s="5">
        <v>5249</v>
      </c>
      <c r="AQ22" s="5">
        <v>5208.6873038800004</v>
      </c>
      <c r="AR22" s="5">
        <v>5338.2665367400004</v>
      </c>
      <c r="AS22" s="5">
        <v>6035.1452117400004</v>
      </c>
      <c r="AT22" s="5">
        <v>5163.6395398599998</v>
      </c>
      <c r="AU22" s="5">
        <v>6129.7269612</v>
      </c>
      <c r="AV22" s="5">
        <v>5497.3040433100005</v>
      </c>
      <c r="AW22" s="5">
        <v>3945.2197129199999</v>
      </c>
      <c r="AX22" s="5">
        <v>4529.1234161499997</v>
      </c>
      <c r="AY22" s="5">
        <v>5268.5196537600004</v>
      </c>
      <c r="AZ22" s="5">
        <v>4363.8163412800004</v>
      </c>
      <c r="BA22" s="5">
        <v>4116.8753598599997</v>
      </c>
      <c r="BB22" s="5">
        <v>8166.7</v>
      </c>
      <c r="BC22" s="5">
        <v>5859</v>
      </c>
      <c r="BD22" s="5">
        <v>4014</v>
      </c>
      <c r="BE22" s="5">
        <v>5945</v>
      </c>
      <c r="BF22" s="5">
        <v>6134</v>
      </c>
      <c r="BG22" s="5">
        <v>6573</v>
      </c>
      <c r="BH22" s="5">
        <v>6608</v>
      </c>
      <c r="BI22" s="5">
        <v>7789</v>
      </c>
      <c r="BJ22" s="5">
        <v>6526</v>
      </c>
      <c r="BK22" s="5">
        <v>5370</v>
      </c>
      <c r="BL22" s="5">
        <v>6555</v>
      </c>
      <c r="BM22" s="5">
        <v>5738</v>
      </c>
      <c r="BN22" s="5">
        <v>10154.70625247</v>
      </c>
      <c r="BO22" s="5">
        <v>7656.4399146899996</v>
      </c>
      <c r="BP22" s="5">
        <v>7127.5973947900002</v>
      </c>
      <c r="BQ22" s="5">
        <v>6381.9941295799999</v>
      </c>
      <c r="BR22" s="5">
        <v>3953.7173823500002</v>
      </c>
      <c r="BS22" s="5">
        <v>6757.4114301999998</v>
      </c>
      <c r="BT22" s="5">
        <v>6380.2712119500002</v>
      </c>
      <c r="BU22" s="5">
        <v>4490.17574427</v>
      </c>
      <c r="BV22" s="5">
        <v>6427.2631529800001</v>
      </c>
      <c r="BW22" s="5">
        <v>4886.1808756099999</v>
      </c>
      <c r="BX22" s="5">
        <v>5288.7517748700002</v>
      </c>
      <c r="BY22" s="5">
        <v>3768.7005194399999</v>
      </c>
      <c r="BZ22" s="5">
        <v>4995.8984867500003</v>
      </c>
      <c r="CA22" s="5">
        <v>5018.6405764900001</v>
      </c>
      <c r="CB22" s="5">
        <v>7989.6725093200002</v>
      </c>
      <c r="CC22" s="5">
        <v>5664.0920120299998</v>
      </c>
      <c r="CD22" s="5">
        <v>7114.0196244099998</v>
      </c>
      <c r="CE22" s="5">
        <v>5445.2096554</v>
      </c>
      <c r="CF22" s="5">
        <v>5791.8246155899997</v>
      </c>
      <c r="CG22" s="5">
        <v>5771.74892869</v>
      </c>
      <c r="CH22" s="5">
        <v>4405.7076760700002</v>
      </c>
      <c r="CI22" s="5">
        <v>4358.0373221299997</v>
      </c>
      <c r="CJ22" s="5">
        <v>5112.1672618499997</v>
      </c>
      <c r="CK22" s="5">
        <v>4916.5400756199997</v>
      </c>
      <c r="CL22" s="5">
        <v>4399.8150443499999</v>
      </c>
      <c r="CM22" s="5">
        <v>4935.7041579200004</v>
      </c>
      <c r="CN22" s="5">
        <v>5403.5816978299999</v>
      </c>
      <c r="CO22" s="5">
        <v>4416.4564644000002</v>
      </c>
      <c r="CP22" s="5">
        <v>4693.0969644099996</v>
      </c>
      <c r="CQ22" s="5">
        <v>5706.7788107300003</v>
      </c>
      <c r="CR22" s="5">
        <v>4933.6552868999997</v>
      </c>
      <c r="CS22" s="5">
        <v>4492.5692594700004</v>
      </c>
      <c r="CT22" s="149">
        <v>6981</v>
      </c>
      <c r="CU22" s="149">
        <v>4029</v>
      </c>
      <c r="CV22" s="149">
        <v>6733</v>
      </c>
      <c r="CW22" s="5">
        <v>5006</v>
      </c>
      <c r="CX22" s="5">
        <v>2572</v>
      </c>
      <c r="CY22" s="5">
        <v>3493</v>
      </c>
      <c r="CZ22" s="5">
        <v>4426</v>
      </c>
      <c r="DA22" s="13">
        <v>3444</v>
      </c>
      <c r="DB22" s="13">
        <v>6161.23</v>
      </c>
      <c r="DC22" s="13">
        <v>4001.45</v>
      </c>
      <c r="DD22" s="13">
        <v>4226.24</v>
      </c>
      <c r="DE22" s="13">
        <v>3489.48</v>
      </c>
      <c r="DF22" s="13">
        <v>3972</v>
      </c>
      <c r="DG22" s="13">
        <v>4250</v>
      </c>
      <c r="DH22" s="5"/>
      <c r="DI22" s="6"/>
      <c r="DJ22" s="6"/>
      <c r="DK22" s="6"/>
      <c r="DL22" s="6"/>
      <c r="DM22" s="6"/>
      <c r="DN22" s="6"/>
      <c r="DO22" s="6"/>
      <c r="DP22" s="6"/>
      <c r="DQ22" s="6"/>
      <c r="DR22" s="6"/>
      <c r="DS22" s="6"/>
      <c r="DT22" s="6"/>
      <c r="DU22" s="6"/>
      <c r="DV22" s="6"/>
      <c r="DW22" s="6"/>
    </row>
    <row r="23" spans="1:127" ht="15.6">
      <c r="A23" s="5">
        <v>2013</v>
      </c>
      <c r="B23" s="5">
        <v>13425</v>
      </c>
      <c r="C23" s="115">
        <v>11506.28366248</v>
      </c>
      <c r="D23" s="115">
        <v>13777.5752051</v>
      </c>
      <c r="E23" s="115">
        <v>8081.6143497800003</v>
      </c>
      <c r="F23" s="115">
        <v>12366.544789760001</v>
      </c>
      <c r="G23" s="115">
        <v>16251.197511660001</v>
      </c>
      <c r="H23" s="115">
        <v>10019.038984590001</v>
      </c>
      <c r="I23" s="115">
        <v>6931.6195763599999</v>
      </c>
      <c r="J23" s="115">
        <v>6990.1873327399999</v>
      </c>
      <c r="K23" s="115">
        <v>9635.3887399499999</v>
      </c>
      <c r="L23" s="115">
        <v>10140.414041399999</v>
      </c>
      <c r="M23" s="115">
        <v>11721</v>
      </c>
      <c r="N23" s="115">
        <v>9862.3363712699993</v>
      </c>
      <c r="O23" s="115">
        <v>6901.4336917600003</v>
      </c>
      <c r="P23" s="115">
        <v>16021.582733810001</v>
      </c>
      <c r="Q23" s="5">
        <v>14437.72241993</v>
      </c>
      <c r="R23" s="5">
        <v>11724</v>
      </c>
      <c r="S23" s="5">
        <v>13446.75540765</v>
      </c>
      <c r="T23" s="5">
        <v>12435.875942999999</v>
      </c>
      <c r="U23" s="5">
        <v>12402</v>
      </c>
      <c r="V23" s="5">
        <v>10673</v>
      </c>
      <c r="W23" s="5">
        <v>7515</v>
      </c>
      <c r="X23" s="5">
        <v>14612.612612610001</v>
      </c>
      <c r="Y23" s="5">
        <v>11426</v>
      </c>
      <c r="Z23" s="5">
        <v>10081.65057068</v>
      </c>
      <c r="AA23" s="5">
        <v>8358.19521179</v>
      </c>
      <c r="AB23" s="5">
        <v>6295.8984375</v>
      </c>
      <c r="AC23" s="5">
        <v>6895.4586739300003</v>
      </c>
      <c r="AD23" s="5">
        <v>4943.17</v>
      </c>
      <c r="AE23" s="5">
        <v>4254.58</v>
      </c>
      <c r="AF23" s="5">
        <v>5978.5714285699996</v>
      </c>
      <c r="AG23" s="5">
        <v>6758.1699346400001</v>
      </c>
      <c r="AH23" s="5">
        <v>5918.06</v>
      </c>
      <c r="AI23" s="5">
        <v>6729.1173794400001</v>
      </c>
      <c r="AJ23" s="5">
        <v>6604.7</v>
      </c>
      <c r="AK23" s="5">
        <v>8748.6338797799999</v>
      </c>
      <c r="AL23" s="5">
        <v>8683.1517183600008</v>
      </c>
      <c r="AM23" s="5">
        <v>7232</v>
      </c>
      <c r="AN23" s="5">
        <v>6974</v>
      </c>
      <c r="AO23" s="5">
        <v>6509.63222417</v>
      </c>
      <c r="AP23" s="5">
        <v>8217.7858439200008</v>
      </c>
      <c r="AQ23" s="5">
        <v>7152.1739130400001</v>
      </c>
      <c r="AR23" s="5">
        <v>7454.5454545499997</v>
      </c>
      <c r="AS23" s="5">
        <v>6580</v>
      </c>
      <c r="AT23" s="5">
        <v>5738</v>
      </c>
      <c r="AU23" s="5">
        <v>8333.0316742100003</v>
      </c>
      <c r="AV23" s="5">
        <v>7617.2506738499997</v>
      </c>
      <c r="AW23" s="5">
        <v>4398</v>
      </c>
      <c r="AX23" s="5">
        <v>5031</v>
      </c>
      <c r="AY23" s="5">
        <v>5860</v>
      </c>
      <c r="AZ23" s="5">
        <v>6037.9746835400001</v>
      </c>
      <c r="BA23" s="5">
        <v>4569</v>
      </c>
      <c r="BB23" s="5">
        <v>10283.700440529999</v>
      </c>
      <c r="BC23" s="5">
        <v>6518</v>
      </c>
      <c r="BD23" s="5">
        <v>4540</v>
      </c>
      <c r="BE23" s="5">
        <v>8067.5067506799996</v>
      </c>
      <c r="BF23" s="5">
        <v>7091</v>
      </c>
      <c r="BG23" s="5">
        <v>7317</v>
      </c>
      <c r="BH23" s="5">
        <v>7268</v>
      </c>
      <c r="BI23" s="5">
        <v>7214</v>
      </c>
      <c r="BJ23" s="5">
        <v>7107</v>
      </c>
      <c r="BK23" s="5">
        <v>6092</v>
      </c>
      <c r="BL23" s="5">
        <v>7165</v>
      </c>
      <c r="BM23" s="5">
        <v>6635</v>
      </c>
      <c r="BN23" s="5">
        <v>11586</v>
      </c>
      <c r="BO23" s="5">
        <v>8476</v>
      </c>
      <c r="BP23" s="5">
        <v>9580</v>
      </c>
      <c r="BQ23" s="5">
        <v>6986</v>
      </c>
      <c r="BR23" s="5">
        <v>4636.5</v>
      </c>
      <c r="BS23" s="5">
        <v>8082</v>
      </c>
      <c r="BT23" s="5">
        <v>7802</v>
      </c>
      <c r="BU23" s="5">
        <v>4847.49</v>
      </c>
      <c r="BV23" s="5">
        <v>7453</v>
      </c>
      <c r="BW23" s="5">
        <v>6315</v>
      </c>
      <c r="BX23" s="5">
        <v>7417.16738197</v>
      </c>
      <c r="BY23" s="5">
        <v>4968</v>
      </c>
      <c r="BZ23" s="5">
        <v>6744</v>
      </c>
      <c r="CA23" s="5">
        <v>6972.0524017500002</v>
      </c>
      <c r="CB23" s="5">
        <v>8456.95242659</v>
      </c>
      <c r="CC23" s="5">
        <v>6172.0866394599998</v>
      </c>
      <c r="CD23" s="5">
        <v>8480.9745015200006</v>
      </c>
      <c r="CE23" s="5">
        <v>6049.7670245299996</v>
      </c>
      <c r="CF23" s="5">
        <v>6317.7290992199996</v>
      </c>
      <c r="CG23" s="5">
        <v>6162.3486346999998</v>
      </c>
      <c r="CH23" s="5">
        <v>4781.5610859199996</v>
      </c>
      <c r="CI23" s="5">
        <v>4638.0969122200004</v>
      </c>
      <c r="CJ23" s="5">
        <v>5426.6327357</v>
      </c>
      <c r="CK23" s="5">
        <v>5349.5463925599997</v>
      </c>
      <c r="CL23" s="5">
        <v>4579.9377567299998</v>
      </c>
      <c r="CM23" s="5">
        <v>5615.0119753400004</v>
      </c>
      <c r="CN23" s="5">
        <v>5532.7910546800003</v>
      </c>
      <c r="CO23" s="5">
        <v>4752.1190595300004</v>
      </c>
      <c r="CP23" s="5">
        <v>5039.2972560600001</v>
      </c>
      <c r="CQ23" s="5">
        <v>6649.9937277700001</v>
      </c>
      <c r="CR23" s="5">
        <v>5576.2751153099998</v>
      </c>
      <c r="CS23" s="5">
        <v>5225.9550236300001</v>
      </c>
      <c r="CT23" s="149">
        <v>8397</v>
      </c>
      <c r="CU23" s="149">
        <v>4671</v>
      </c>
      <c r="CV23" s="149">
        <v>8148</v>
      </c>
      <c r="CW23" s="5">
        <v>5454</v>
      </c>
      <c r="CX23" s="5">
        <v>3899</v>
      </c>
      <c r="CY23" s="5">
        <v>4098</v>
      </c>
      <c r="CZ23" s="5">
        <v>4698.0428704599999</v>
      </c>
      <c r="DA23" s="13">
        <v>4240</v>
      </c>
      <c r="DB23" s="13">
        <v>7267</v>
      </c>
      <c r="DC23" s="13">
        <v>5378.0376144900001</v>
      </c>
      <c r="DD23" s="13">
        <v>5521.0677177099997</v>
      </c>
      <c r="DE23" s="13">
        <v>5171</v>
      </c>
      <c r="DF23" s="13">
        <v>5019</v>
      </c>
      <c r="DG23" s="13">
        <v>4457</v>
      </c>
      <c r="DH23" s="5"/>
      <c r="DI23" s="6"/>
      <c r="DJ23" s="6"/>
      <c r="DK23" s="6"/>
      <c r="DL23" s="6"/>
      <c r="DM23" s="6"/>
      <c r="DN23" s="6"/>
      <c r="DO23" s="6"/>
      <c r="DP23" s="6"/>
      <c r="DQ23" s="6"/>
      <c r="DR23" s="6"/>
      <c r="DS23" s="6"/>
      <c r="DT23" s="6"/>
      <c r="DU23" s="6"/>
      <c r="DV23" s="6"/>
      <c r="DW23" s="6"/>
    </row>
    <row r="24" spans="1:127" ht="15.6">
      <c r="A24" s="5">
        <v>2014</v>
      </c>
      <c r="B24" s="5">
        <v>14818.348623850001</v>
      </c>
      <c r="C24" s="115">
        <v>12818</v>
      </c>
      <c r="D24" s="115">
        <v>15114</v>
      </c>
      <c r="E24" s="115">
        <v>9011</v>
      </c>
      <c r="F24" s="115">
        <v>13529</v>
      </c>
      <c r="G24" s="115">
        <v>15390</v>
      </c>
      <c r="H24" s="115">
        <v>11051</v>
      </c>
      <c r="I24" s="115">
        <v>8282</v>
      </c>
      <c r="J24" s="115">
        <v>7836</v>
      </c>
      <c r="K24" s="115">
        <v>10782</v>
      </c>
      <c r="L24" s="115">
        <v>11266</v>
      </c>
      <c r="M24" s="115">
        <v>13081</v>
      </c>
      <c r="N24" s="115">
        <v>10849</v>
      </c>
      <c r="O24" s="115">
        <v>7702</v>
      </c>
      <c r="P24" s="115">
        <v>17816</v>
      </c>
      <c r="Q24" s="5">
        <v>16228</v>
      </c>
      <c r="R24" s="5">
        <v>14218</v>
      </c>
      <c r="S24" s="5">
        <v>16163</v>
      </c>
      <c r="T24" s="5">
        <v>14836</v>
      </c>
      <c r="U24" s="5">
        <v>15632</v>
      </c>
      <c r="V24" s="5">
        <v>13520</v>
      </c>
      <c r="W24" s="5">
        <v>9980</v>
      </c>
      <c r="X24" s="5">
        <v>16217</v>
      </c>
      <c r="Y24" s="5">
        <v>15307</v>
      </c>
      <c r="Z24" s="5">
        <v>11483</v>
      </c>
      <c r="AA24" s="5">
        <v>9076.51</v>
      </c>
      <c r="AB24" s="5">
        <v>6447</v>
      </c>
      <c r="AC24" s="5">
        <v>7591.9</v>
      </c>
      <c r="AD24" s="5">
        <v>5006</v>
      </c>
      <c r="AE24" s="5">
        <v>5545.0852965100003</v>
      </c>
      <c r="AF24" s="5">
        <v>6696</v>
      </c>
      <c r="AG24" s="5">
        <v>7238</v>
      </c>
      <c r="AH24" s="5">
        <v>6484</v>
      </c>
      <c r="AI24" s="5">
        <v>7395.3</v>
      </c>
      <c r="AJ24" s="5">
        <v>9833</v>
      </c>
      <c r="AK24" s="5">
        <v>9606</v>
      </c>
      <c r="AL24" s="5">
        <v>10359</v>
      </c>
      <c r="AM24" s="5">
        <v>11516</v>
      </c>
      <c r="AN24" s="5">
        <v>8779</v>
      </c>
      <c r="AO24" s="5">
        <v>7434</v>
      </c>
      <c r="AP24" s="5">
        <v>9056</v>
      </c>
      <c r="AQ24" s="5">
        <v>7896</v>
      </c>
      <c r="AR24" s="5">
        <v>8282</v>
      </c>
      <c r="AS24" s="5">
        <v>9009</v>
      </c>
      <c r="AT24" s="5">
        <v>7922</v>
      </c>
      <c r="AU24" s="5">
        <v>9208</v>
      </c>
      <c r="AV24" s="5">
        <v>8478</v>
      </c>
      <c r="AW24" s="5">
        <v>5867</v>
      </c>
      <c r="AX24" s="5">
        <v>6953</v>
      </c>
      <c r="AY24" s="5">
        <v>8089</v>
      </c>
      <c r="AZ24" s="5">
        <v>6678</v>
      </c>
      <c r="BA24" s="5">
        <v>6304</v>
      </c>
      <c r="BB24" s="5">
        <v>11672</v>
      </c>
      <c r="BC24" s="5">
        <v>8873</v>
      </c>
      <c r="BD24" s="5">
        <v>5224</v>
      </c>
      <c r="BE24" s="5">
        <v>8963</v>
      </c>
      <c r="BF24" s="5">
        <v>9510.5</v>
      </c>
      <c r="BG24" s="5">
        <v>9191.5</v>
      </c>
      <c r="BH24" s="5">
        <v>8234</v>
      </c>
      <c r="BI24" s="5">
        <v>8143</v>
      </c>
      <c r="BJ24" s="5">
        <v>8085</v>
      </c>
      <c r="BK24" s="5">
        <v>7693</v>
      </c>
      <c r="BL24" s="5">
        <v>8185</v>
      </c>
      <c r="BM24" s="5">
        <v>8299</v>
      </c>
      <c r="BN24" s="5">
        <v>13147</v>
      </c>
      <c r="BO24" s="5">
        <v>9975</v>
      </c>
      <c r="BP24" s="5">
        <v>10944</v>
      </c>
      <c r="BQ24" s="5">
        <v>8928.65</v>
      </c>
      <c r="BR24" s="5">
        <v>6380</v>
      </c>
      <c r="BS24" s="5">
        <v>10257</v>
      </c>
      <c r="BT24" s="5">
        <v>8898.6530315560703</v>
      </c>
      <c r="BU24" s="5">
        <v>6331</v>
      </c>
      <c r="BV24" s="5">
        <v>7969.0879854554596</v>
      </c>
      <c r="BW24" s="5">
        <v>7651</v>
      </c>
      <c r="BX24" s="5">
        <v>8641</v>
      </c>
      <c r="BY24" s="5">
        <v>5605.0894776204404</v>
      </c>
      <c r="BZ24" s="5">
        <v>7952</v>
      </c>
      <c r="CA24" s="5">
        <v>7982.5641253100002</v>
      </c>
      <c r="CB24" s="5">
        <v>9697.4</v>
      </c>
      <c r="CC24" s="5">
        <v>8391.1870503600003</v>
      </c>
      <c r="CD24" s="5">
        <v>9503.8387715900008</v>
      </c>
      <c r="CE24" s="5">
        <v>8569.4698354699995</v>
      </c>
      <c r="CF24" s="5">
        <v>7449</v>
      </c>
      <c r="CG24" s="5">
        <v>8913.4790528199992</v>
      </c>
      <c r="CH24" s="5">
        <v>5835</v>
      </c>
      <c r="CI24" s="5">
        <v>6149.1562977900003</v>
      </c>
      <c r="CJ24" s="5">
        <v>5882.4521739299998</v>
      </c>
      <c r="CK24" s="5">
        <v>8717.3717371700004</v>
      </c>
      <c r="CL24" s="5">
        <v>6113</v>
      </c>
      <c r="CM24" s="5">
        <v>9577.0925110099997</v>
      </c>
      <c r="CN24" s="5">
        <v>8762.1225983500008</v>
      </c>
      <c r="CO24" s="5">
        <v>8445.1438848899998</v>
      </c>
      <c r="CP24" s="5">
        <v>7009.0415913200004</v>
      </c>
      <c r="CQ24" s="5">
        <v>7891.1627907000002</v>
      </c>
      <c r="CR24" s="5">
        <v>7070.51282051</v>
      </c>
      <c r="CS24" s="5">
        <v>6492.4455367399996</v>
      </c>
      <c r="CT24" s="149">
        <v>9605.4699999999993</v>
      </c>
      <c r="CU24" s="149">
        <v>4666.4457617749504</v>
      </c>
      <c r="CV24" s="149">
        <v>8128.3664149224296</v>
      </c>
      <c r="CW24" s="5">
        <v>6193.2441406257803</v>
      </c>
      <c r="CX24" s="5">
        <v>3816.9245521845301</v>
      </c>
      <c r="CY24" s="5">
        <v>4381.2793980203596</v>
      </c>
      <c r="CZ24" s="5">
        <v>5041</v>
      </c>
      <c r="DA24" s="13">
        <v>4584.5217476097996</v>
      </c>
      <c r="DB24" s="13">
        <v>8724</v>
      </c>
      <c r="DC24" s="13">
        <v>6042</v>
      </c>
      <c r="DD24" s="13">
        <v>7333.5955000000004</v>
      </c>
      <c r="DE24" s="13">
        <v>6160</v>
      </c>
      <c r="DF24" s="13">
        <v>5638</v>
      </c>
      <c r="DG24" s="13">
        <v>5376</v>
      </c>
      <c r="DH24" s="5"/>
      <c r="DI24" s="6"/>
      <c r="DJ24" s="6"/>
      <c r="DK24" s="6"/>
      <c r="DL24" s="6"/>
      <c r="DM24" s="6"/>
      <c r="DN24" s="6"/>
      <c r="DO24" s="6"/>
      <c r="DP24" s="6"/>
      <c r="DQ24" s="6"/>
      <c r="DR24" s="6"/>
      <c r="DS24" s="6"/>
      <c r="DT24" s="6"/>
      <c r="DU24" s="6"/>
      <c r="DV24" s="6"/>
      <c r="DW24" s="6"/>
    </row>
    <row r="25" spans="1:127" ht="15.6">
      <c r="A25" s="5">
        <v>2015</v>
      </c>
      <c r="B25" s="5">
        <v>16152</v>
      </c>
      <c r="C25" s="115">
        <v>14041</v>
      </c>
      <c r="D25" s="115">
        <v>16469</v>
      </c>
      <c r="E25" s="115">
        <v>9872.7231229999998</v>
      </c>
      <c r="F25" s="115">
        <v>14763.600060000001</v>
      </c>
      <c r="G25" s="115">
        <v>16761.281930000001</v>
      </c>
      <c r="H25" s="115">
        <v>12052</v>
      </c>
      <c r="I25" s="115">
        <v>9052.0366699999995</v>
      </c>
      <c r="J25" s="115">
        <v>8615</v>
      </c>
      <c r="K25" s="115">
        <v>11819.14285</v>
      </c>
      <c r="L25" s="115">
        <v>12316</v>
      </c>
      <c r="M25" s="115">
        <v>14216.946690000001</v>
      </c>
      <c r="N25" s="115">
        <v>11844</v>
      </c>
      <c r="O25" s="115">
        <v>8444.1284689999993</v>
      </c>
      <c r="P25" s="115">
        <v>19334</v>
      </c>
      <c r="Q25" s="5">
        <v>17800</v>
      </c>
      <c r="R25" s="5">
        <v>15464</v>
      </c>
      <c r="S25" s="5">
        <v>17522</v>
      </c>
      <c r="T25" s="5">
        <v>16112</v>
      </c>
      <c r="U25" s="5">
        <v>17123</v>
      </c>
      <c r="V25" s="5">
        <v>14634</v>
      </c>
      <c r="W25" s="5">
        <v>10632</v>
      </c>
      <c r="X25" s="5">
        <v>17615</v>
      </c>
      <c r="Y25" s="5">
        <v>17102</v>
      </c>
      <c r="Z25" s="5">
        <v>12677</v>
      </c>
      <c r="AA25" s="5">
        <v>9878.5761970000003</v>
      </c>
      <c r="AB25" s="5">
        <v>7223.9816440000004</v>
      </c>
      <c r="AC25" s="5">
        <v>8199.901425</v>
      </c>
      <c r="AD25" s="5">
        <v>5752.2159869999996</v>
      </c>
      <c r="AE25" s="5">
        <v>6095.2697680000001</v>
      </c>
      <c r="AF25" s="5">
        <v>7121.1794479999999</v>
      </c>
      <c r="AG25" s="5">
        <v>8257.0336960000004</v>
      </c>
      <c r="AH25" s="5">
        <v>6943.5043960000003</v>
      </c>
      <c r="AI25" s="5">
        <v>7705.4692830000004</v>
      </c>
      <c r="AJ25" s="5">
        <v>11368.37047</v>
      </c>
      <c r="AK25" s="5">
        <v>10352.787399999999</v>
      </c>
      <c r="AL25" s="5">
        <v>9432.0005650000003</v>
      </c>
      <c r="AM25" s="5">
        <v>12141.182150000001</v>
      </c>
      <c r="AN25" s="5">
        <v>9488.8758629999993</v>
      </c>
      <c r="AO25" s="5">
        <v>7768.5692989999998</v>
      </c>
      <c r="AP25" s="5">
        <v>9723.2701269999998</v>
      </c>
      <c r="AQ25" s="5">
        <v>8788</v>
      </c>
      <c r="AR25" s="5">
        <v>9508</v>
      </c>
      <c r="AS25" s="5">
        <v>10006</v>
      </c>
      <c r="AT25" s="5">
        <v>8688</v>
      </c>
      <c r="AU25" s="5">
        <v>10190</v>
      </c>
      <c r="AV25" s="5">
        <v>9631</v>
      </c>
      <c r="AW25" s="5">
        <v>6725</v>
      </c>
      <c r="AX25" s="5">
        <v>7947</v>
      </c>
      <c r="AY25" s="5">
        <v>9041</v>
      </c>
      <c r="AZ25" s="5">
        <v>7488</v>
      </c>
      <c r="BA25" s="5">
        <v>7198</v>
      </c>
      <c r="BB25" s="5">
        <v>12940</v>
      </c>
      <c r="BC25" s="5">
        <v>9963</v>
      </c>
      <c r="BD25" s="5">
        <v>5993</v>
      </c>
      <c r="BE25" s="5">
        <v>10119</v>
      </c>
      <c r="BF25" s="5">
        <v>10514.58</v>
      </c>
      <c r="BG25" s="5">
        <v>9971.86</v>
      </c>
      <c r="BH25" s="5">
        <v>8770</v>
      </c>
      <c r="BI25" s="5">
        <v>9019</v>
      </c>
      <c r="BJ25" s="5">
        <v>9091</v>
      </c>
      <c r="BK25" s="5">
        <v>8438</v>
      </c>
      <c r="BL25" s="5">
        <v>9036</v>
      </c>
      <c r="BM25" s="5">
        <v>9002</v>
      </c>
      <c r="BN25" s="5">
        <v>15954</v>
      </c>
      <c r="BO25" s="5">
        <v>11537</v>
      </c>
      <c r="BP25" s="5">
        <v>12230</v>
      </c>
      <c r="BQ25" s="5">
        <v>9834</v>
      </c>
      <c r="BR25" s="5">
        <v>7450.2</v>
      </c>
      <c r="BS25" s="5">
        <v>10855</v>
      </c>
      <c r="BT25" s="5">
        <v>10662.3892249239</v>
      </c>
      <c r="BU25" s="5">
        <v>7062</v>
      </c>
      <c r="BV25" s="5">
        <v>8576.60693245129</v>
      </c>
      <c r="BW25" s="5">
        <v>8434</v>
      </c>
      <c r="BX25" s="5">
        <v>9342</v>
      </c>
      <c r="BY25" s="5">
        <v>6940</v>
      </c>
      <c r="BZ25" s="5">
        <v>8515</v>
      </c>
      <c r="CA25" s="5">
        <v>8938</v>
      </c>
      <c r="CB25" s="5">
        <v>12711</v>
      </c>
      <c r="CC25" s="5">
        <v>9331</v>
      </c>
      <c r="CD25" s="5">
        <v>9903</v>
      </c>
      <c r="CE25" s="5">
        <v>9375</v>
      </c>
      <c r="CF25" s="5">
        <v>9816</v>
      </c>
      <c r="CG25" s="5">
        <v>9787</v>
      </c>
      <c r="CH25" s="5">
        <v>7397</v>
      </c>
      <c r="CI25" s="5">
        <v>9137</v>
      </c>
      <c r="CJ25" s="5">
        <v>8961</v>
      </c>
      <c r="CK25" s="5">
        <v>9685</v>
      </c>
      <c r="CL25" s="5">
        <v>8519</v>
      </c>
      <c r="CM25" s="5">
        <v>10870</v>
      </c>
      <c r="CN25" s="5">
        <v>9577</v>
      </c>
      <c r="CO25" s="5">
        <v>9391</v>
      </c>
      <c r="CP25" s="5">
        <v>7752</v>
      </c>
      <c r="CQ25" s="5">
        <v>8483</v>
      </c>
      <c r="CR25" s="5">
        <v>7721</v>
      </c>
      <c r="CS25" s="5">
        <v>9444</v>
      </c>
      <c r="CT25" s="149">
        <v>10064.17</v>
      </c>
      <c r="CU25" s="149">
        <v>4883.3007904040996</v>
      </c>
      <c r="CV25" s="149">
        <v>8500.5007347501705</v>
      </c>
      <c r="CW25" s="5">
        <v>6759.3611233499196</v>
      </c>
      <c r="CX25" s="5">
        <v>4005.6298765994202</v>
      </c>
      <c r="CY25" s="5">
        <v>4684.6337115895503</v>
      </c>
      <c r="CZ25" s="5">
        <v>5761</v>
      </c>
      <c r="DA25" s="13">
        <v>4919.47852093864</v>
      </c>
      <c r="DB25" s="13">
        <v>8684</v>
      </c>
      <c r="DC25" s="13">
        <v>6071</v>
      </c>
      <c r="DD25" s="13">
        <v>7274</v>
      </c>
      <c r="DE25" s="13">
        <v>6408</v>
      </c>
      <c r="DF25" s="13">
        <v>5879</v>
      </c>
      <c r="DG25" s="13">
        <v>5705</v>
      </c>
      <c r="DH25" s="5"/>
      <c r="DI25" s="6"/>
      <c r="DJ25" s="6"/>
      <c r="DK25" s="6"/>
      <c r="DL25" s="6"/>
      <c r="DM25" s="6"/>
      <c r="DN25" s="6"/>
      <c r="DO25" s="6"/>
      <c r="DP25" s="6"/>
      <c r="DQ25" s="6"/>
      <c r="DR25" s="6"/>
      <c r="DS25" s="6"/>
      <c r="DT25" s="6"/>
      <c r="DU25" s="6"/>
      <c r="DV25" s="6"/>
      <c r="DW25" s="6"/>
    </row>
    <row r="26" spans="1:127" ht="15.6">
      <c r="A26" s="5">
        <v>2016</v>
      </c>
      <c r="B26" s="5">
        <v>17071</v>
      </c>
      <c r="C26" s="115">
        <v>15773</v>
      </c>
      <c r="D26" s="115">
        <v>18463</v>
      </c>
      <c r="E26" s="115">
        <v>11059</v>
      </c>
      <c r="F26" s="115">
        <v>16567</v>
      </c>
      <c r="G26" s="115">
        <v>18820</v>
      </c>
      <c r="H26" s="115">
        <v>13440</v>
      </c>
      <c r="I26" s="115">
        <v>10113</v>
      </c>
      <c r="J26" s="115">
        <v>9633</v>
      </c>
      <c r="K26" s="115">
        <v>13145</v>
      </c>
      <c r="L26" s="115">
        <v>13722</v>
      </c>
      <c r="M26" s="115">
        <v>15925</v>
      </c>
      <c r="N26" s="115">
        <v>13250</v>
      </c>
      <c r="O26" s="115">
        <v>9395</v>
      </c>
      <c r="P26" s="115">
        <v>20563</v>
      </c>
      <c r="Q26" s="5">
        <v>19313</v>
      </c>
      <c r="R26" s="5">
        <v>16627</v>
      </c>
      <c r="S26" s="5">
        <v>18864</v>
      </c>
      <c r="T26" s="5">
        <v>17609</v>
      </c>
      <c r="U26" s="5">
        <v>17787</v>
      </c>
      <c r="V26" s="5">
        <v>16269</v>
      </c>
      <c r="W26" s="5">
        <v>11454</v>
      </c>
      <c r="X26" s="5">
        <v>19468</v>
      </c>
      <c r="Y26" s="5">
        <v>18598</v>
      </c>
      <c r="Z26" s="5">
        <v>13936</v>
      </c>
      <c r="AA26" s="5">
        <v>10745.57</v>
      </c>
      <c r="AB26" s="5">
        <v>7709</v>
      </c>
      <c r="AC26" s="5">
        <v>9014</v>
      </c>
      <c r="AD26" s="5">
        <v>6507.5</v>
      </c>
      <c r="AE26" s="5">
        <v>6381</v>
      </c>
      <c r="AF26" s="5">
        <v>7718</v>
      </c>
      <c r="AG26" s="5">
        <v>8559</v>
      </c>
      <c r="AH26" s="5">
        <v>7817</v>
      </c>
      <c r="AI26" s="5">
        <v>8430</v>
      </c>
      <c r="AJ26" s="5">
        <v>12505</v>
      </c>
      <c r="AK26" s="5">
        <v>10710</v>
      </c>
      <c r="AL26" s="5">
        <v>10485.299999999999</v>
      </c>
      <c r="AM26" s="5">
        <v>8115</v>
      </c>
      <c r="AN26" s="5">
        <v>10674.374629424399</v>
      </c>
      <c r="AO26" s="5">
        <v>9013</v>
      </c>
      <c r="AP26" s="5">
        <v>10591</v>
      </c>
      <c r="AQ26" s="5">
        <v>9460</v>
      </c>
      <c r="AR26" s="5">
        <v>10176</v>
      </c>
      <c r="AS26" s="5">
        <v>10725</v>
      </c>
      <c r="AT26" s="5">
        <v>9248</v>
      </c>
      <c r="AU26" s="5">
        <v>10942</v>
      </c>
      <c r="AV26" s="5">
        <v>10382</v>
      </c>
      <c r="AW26" s="5">
        <v>7412</v>
      </c>
      <c r="AX26" s="5">
        <v>8586</v>
      </c>
      <c r="AY26" s="5">
        <v>9735</v>
      </c>
      <c r="AZ26" s="5">
        <v>7984</v>
      </c>
      <c r="BA26" s="5">
        <v>7772</v>
      </c>
      <c r="BB26" s="5">
        <v>14750</v>
      </c>
      <c r="BC26" s="5">
        <v>10798</v>
      </c>
      <c r="BD26" s="5">
        <v>6784</v>
      </c>
      <c r="BE26" s="5">
        <v>11183</v>
      </c>
      <c r="BF26" s="5">
        <v>11272.69</v>
      </c>
      <c r="BG26" s="5">
        <v>10971</v>
      </c>
      <c r="BH26" s="5">
        <v>9381</v>
      </c>
      <c r="BI26" s="5">
        <v>10076</v>
      </c>
      <c r="BJ26" s="5">
        <v>10279</v>
      </c>
      <c r="BK26" s="5">
        <v>9162</v>
      </c>
      <c r="BL26" s="5">
        <v>9699</v>
      </c>
      <c r="BM26" s="5">
        <v>10054</v>
      </c>
      <c r="BN26" s="5">
        <v>17574</v>
      </c>
      <c r="BO26" s="5">
        <v>12746</v>
      </c>
      <c r="BP26" s="5">
        <v>13343</v>
      </c>
      <c r="BQ26" s="5">
        <v>10945</v>
      </c>
      <c r="BR26" s="5">
        <v>8353</v>
      </c>
      <c r="BS26" s="5">
        <v>12050</v>
      </c>
      <c r="BT26" s="5">
        <v>12161.1</v>
      </c>
      <c r="BU26" s="5">
        <v>7533</v>
      </c>
      <c r="BV26" s="5">
        <v>9411.5274669464907</v>
      </c>
      <c r="BW26" s="5">
        <v>9387</v>
      </c>
      <c r="BX26" s="5">
        <v>10614</v>
      </c>
      <c r="BY26" s="5">
        <v>7521</v>
      </c>
      <c r="BZ26" s="5">
        <v>9329</v>
      </c>
      <c r="CA26" s="5">
        <v>9954.3585050000002</v>
      </c>
      <c r="CB26" s="5">
        <v>13427.7</v>
      </c>
      <c r="CC26" s="5">
        <v>10577.2</v>
      </c>
      <c r="CD26" s="5">
        <v>11092.1</v>
      </c>
      <c r="CE26" s="5">
        <v>9919.41</v>
      </c>
      <c r="CF26" s="5">
        <v>10817.04</v>
      </c>
      <c r="CG26" s="5">
        <v>10683.7</v>
      </c>
      <c r="CH26" s="5">
        <v>8121.86</v>
      </c>
      <c r="CI26" s="5">
        <v>10461.200000000001</v>
      </c>
      <c r="CJ26" s="5">
        <v>9653.2000000000007</v>
      </c>
      <c r="CK26" s="5">
        <v>10448.6</v>
      </c>
      <c r="CL26" s="5">
        <v>9302.2999999999993</v>
      </c>
      <c r="CM26" s="5">
        <v>11690.8</v>
      </c>
      <c r="CN26" s="5">
        <v>10257.15</v>
      </c>
      <c r="CO26" s="5">
        <v>9902.2999999999993</v>
      </c>
      <c r="CP26" s="5">
        <v>8436.6</v>
      </c>
      <c r="CQ26" s="5">
        <v>9392.93</v>
      </c>
      <c r="CR26" s="5">
        <v>8354.17</v>
      </c>
      <c r="CS26" s="5">
        <v>10358.450000000001</v>
      </c>
      <c r="CT26" s="149">
        <v>10481.049999999999</v>
      </c>
      <c r="CU26" s="149">
        <v>5264.2867274628097</v>
      </c>
      <c r="CV26" s="149">
        <v>8915.2888585373894</v>
      </c>
      <c r="CW26" s="5">
        <v>7455.9750052097997</v>
      </c>
      <c r="CX26" s="5">
        <v>4294.0401212075903</v>
      </c>
      <c r="CY26" s="5">
        <v>4983.4418433477504</v>
      </c>
      <c r="CZ26" s="5">
        <v>6395</v>
      </c>
      <c r="DA26" s="13">
        <v>5367.6394122469401</v>
      </c>
      <c r="DB26" s="13">
        <v>9829.8052224399999</v>
      </c>
      <c r="DC26" s="13">
        <v>6781.4592552399999</v>
      </c>
      <c r="DD26" s="13">
        <v>8183.3243006299999</v>
      </c>
      <c r="DE26" s="13">
        <v>7266.1635858400005</v>
      </c>
      <c r="DF26" s="13">
        <v>6520</v>
      </c>
      <c r="DG26" s="13">
        <v>6504</v>
      </c>
      <c r="DH26" s="5"/>
      <c r="DI26" s="6"/>
      <c r="DJ26" s="6"/>
      <c r="DK26" s="6"/>
      <c r="DL26" s="6"/>
      <c r="DM26" s="6"/>
      <c r="DN26" s="6"/>
      <c r="DO26" s="6"/>
      <c r="DP26" s="6"/>
      <c r="DQ26" s="6"/>
      <c r="DR26" s="6"/>
      <c r="DS26" s="6"/>
      <c r="DT26" s="6"/>
      <c r="DU26" s="6"/>
      <c r="DV26" s="6"/>
      <c r="DW26" s="6"/>
    </row>
    <row r="27" spans="1:127" ht="15.6">
      <c r="A27" s="5">
        <v>2017</v>
      </c>
      <c r="B27" s="5">
        <v>18090</v>
      </c>
      <c r="C27" s="115">
        <v>17155</v>
      </c>
      <c r="D27" s="115">
        <v>19998</v>
      </c>
      <c r="E27" s="115">
        <v>12038</v>
      </c>
      <c r="F27" s="115">
        <v>17849</v>
      </c>
      <c r="G27" s="115">
        <v>20298</v>
      </c>
      <c r="H27" s="115">
        <v>14637</v>
      </c>
      <c r="I27" s="115">
        <v>10825</v>
      </c>
      <c r="J27" s="115">
        <v>10526</v>
      </c>
      <c r="K27" s="115">
        <v>14153</v>
      </c>
      <c r="L27" s="115">
        <v>14766</v>
      </c>
      <c r="M27" s="115">
        <v>17127</v>
      </c>
      <c r="N27" s="115">
        <v>14543</v>
      </c>
      <c r="O27" s="115">
        <v>10252</v>
      </c>
      <c r="P27" s="115">
        <v>21983</v>
      </c>
      <c r="Q27" s="5">
        <v>20239</v>
      </c>
      <c r="R27" s="5">
        <v>18169</v>
      </c>
      <c r="S27" s="5">
        <v>20240</v>
      </c>
      <c r="T27" s="5">
        <v>18665</v>
      </c>
      <c r="U27" s="5">
        <v>19216</v>
      </c>
      <c r="V27" s="5">
        <v>17149</v>
      </c>
      <c r="W27" s="5">
        <v>12181</v>
      </c>
      <c r="X27" s="5">
        <v>20472</v>
      </c>
      <c r="Y27" s="5">
        <v>19709</v>
      </c>
      <c r="Z27" s="5">
        <v>15222</v>
      </c>
      <c r="AA27" s="5">
        <v>11667.36</v>
      </c>
      <c r="AB27" s="5">
        <v>8329</v>
      </c>
      <c r="AC27" s="5">
        <v>9841</v>
      </c>
      <c r="AD27" s="5">
        <v>6508</v>
      </c>
      <c r="AE27" s="5">
        <v>7254</v>
      </c>
      <c r="AF27" s="5">
        <v>8538</v>
      </c>
      <c r="AG27" s="5">
        <v>9370.4</v>
      </c>
      <c r="AH27" s="5">
        <v>9262</v>
      </c>
      <c r="AI27" s="5">
        <v>9125</v>
      </c>
      <c r="AJ27" s="5">
        <v>13557.2</v>
      </c>
      <c r="AK27" s="5">
        <v>11633</v>
      </c>
      <c r="AL27" s="5">
        <v>10927.2</v>
      </c>
      <c r="AM27" s="5">
        <v>8533</v>
      </c>
      <c r="AN27" s="5">
        <v>11220.4458445413</v>
      </c>
      <c r="AO27" s="5">
        <v>10701</v>
      </c>
      <c r="AP27" s="5">
        <v>11460</v>
      </c>
      <c r="AQ27" s="5">
        <v>10240</v>
      </c>
      <c r="AR27" s="5">
        <v>10951</v>
      </c>
      <c r="AS27" s="5">
        <v>11462</v>
      </c>
      <c r="AT27" s="5">
        <v>10041</v>
      </c>
      <c r="AU27" s="5">
        <v>11808</v>
      </c>
      <c r="AV27" s="5">
        <v>11163</v>
      </c>
      <c r="AW27" s="5">
        <v>8214</v>
      </c>
      <c r="AX27" s="5">
        <v>9402</v>
      </c>
      <c r="AY27" s="5">
        <v>10486</v>
      </c>
      <c r="AZ27" s="5">
        <v>8627</v>
      </c>
      <c r="BA27" s="5">
        <v>8481</v>
      </c>
      <c r="BB27" s="5">
        <v>15812</v>
      </c>
      <c r="BC27" s="5">
        <v>11685</v>
      </c>
      <c r="BD27" s="5">
        <v>7761</v>
      </c>
      <c r="BE27" s="5">
        <v>12113</v>
      </c>
      <c r="BF27" s="5">
        <v>11629.9</v>
      </c>
      <c r="BG27" s="5">
        <v>11742</v>
      </c>
      <c r="BH27" s="5">
        <v>10125</v>
      </c>
      <c r="BI27" s="5">
        <v>11035</v>
      </c>
      <c r="BJ27" s="5">
        <v>10445</v>
      </c>
      <c r="BK27" s="5">
        <v>10061</v>
      </c>
      <c r="BL27" s="5">
        <v>10579</v>
      </c>
      <c r="BM27" s="5">
        <v>10863</v>
      </c>
      <c r="BN27" s="5">
        <v>19189</v>
      </c>
      <c r="BO27" s="5">
        <v>13841</v>
      </c>
      <c r="BP27" s="5">
        <v>14384</v>
      </c>
      <c r="BQ27" s="5">
        <v>11763</v>
      </c>
      <c r="BR27" s="5">
        <v>8977</v>
      </c>
      <c r="BS27" s="5">
        <v>13033</v>
      </c>
      <c r="BT27" s="5">
        <v>13403</v>
      </c>
      <c r="BU27" s="5">
        <v>8605</v>
      </c>
      <c r="BV27" s="5">
        <v>10170.090115443099</v>
      </c>
      <c r="BW27" s="5">
        <v>10993</v>
      </c>
      <c r="BX27" s="5">
        <v>11553</v>
      </c>
      <c r="BY27" s="5">
        <v>8187</v>
      </c>
      <c r="BZ27" s="5">
        <v>10220</v>
      </c>
      <c r="CA27" s="5">
        <v>10936.07178246</v>
      </c>
      <c r="CB27" s="5">
        <v>14615.7</v>
      </c>
      <c r="CC27" s="5">
        <v>11789.81</v>
      </c>
      <c r="CD27" s="5">
        <v>11806.56</v>
      </c>
      <c r="CE27" s="5">
        <v>10573.24</v>
      </c>
      <c r="CF27" s="5">
        <v>11908.63</v>
      </c>
      <c r="CG27" s="5">
        <v>11637.91</v>
      </c>
      <c r="CH27" s="5">
        <v>8958.1299999999992</v>
      </c>
      <c r="CI27" s="5">
        <v>11342.14</v>
      </c>
      <c r="CJ27" s="5">
        <v>10680.97</v>
      </c>
      <c r="CK27" s="5">
        <v>11241.08</v>
      </c>
      <c r="CL27" s="5">
        <v>10296.36</v>
      </c>
      <c r="CM27" s="5">
        <v>12406.84</v>
      </c>
      <c r="CN27" s="5">
        <v>11159.94</v>
      </c>
      <c r="CO27" s="5">
        <v>10592.78</v>
      </c>
      <c r="CP27" s="5">
        <v>9260.86</v>
      </c>
      <c r="CQ27" s="5">
        <v>10202.19</v>
      </c>
      <c r="CR27" s="5">
        <v>9327.25</v>
      </c>
      <c r="CS27" s="5">
        <v>11260.85</v>
      </c>
      <c r="CT27" s="149">
        <v>11142.14</v>
      </c>
      <c r="CU27" s="149">
        <v>5742.9567365351404</v>
      </c>
      <c r="CV27" s="149">
        <v>10373</v>
      </c>
      <c r="CW27" s="5">
        <v>8213.7396079207392</v>
      </c>
      <c r="CX27" s="5">
        <v>4624.04505644855</v>
      </c>
      <c r="CY27" s="5">
        <v>5448.8055450901302</v>
      </c>
      <c r="CZ27" s="5">
        <v>6853</v>
      </c>
      <c r="DA27" s="13">
        <v>5866.5216291434499</v>
      </c>
      <c r="DB27" s="13">
        <v>12369</v>
      </c>
      <c r="DC27" s="13">
        <v>8232</v>
      </c>
      <c r="DD27" s="13">
        <v>10290</v>
      </c>
      <c r="DE27" s="13">
        <v>8649</v>
      </c>
      <c r="DF27" s="13">
        <v>8073</v>
      </c>
      <c r="DG27" s="13">
        <v>7702</v>
      </c>
      <c r="DH27" s="5"/>
      <c r="DI27" s="6"/>
      <c r="DJ27" s="6"/>
      <c r="DK27" s="6"/>
      <c r="DL27" s="6"/>
      <c r="DM27" s="6"/>
      <c r="DN27" s="6"/>
      <c r="DO27" s="6"/>
      <c r="DP27" s="6"/>
      <c r="DQ27" s="6"/>
      <c r="DR27" s="6"/>
      <c r="DS27" s="6"/>
      <c r="DT27" s="6"/>
      <c r="DU27" s="6"/>
      <c r="DV27" s="6"/>
      <c r="DW27" s="6"/>
    </row>
    <row r="28" spans="1:127" ht="15.6">
      <c r="A28" s="5">
        <v>2018</v>
      </c>
      <c r="B28" s="5">
        <v>19965</v>
      </c>
      <c r="C28" s="115">
        <v>18457</v>
      </c>
      <c r="D28" s="115">
        <v>21460</v>
      </c>
      <c r="E28" s="115">
        <v>12902</v>
      </c>
      <c r="F28" s="115">
        <v>19116</v>
      </c>
      <c r="G28" s="115">
        <v>21587</v>
      </c>
      <c r="H28" s="115">
        <v>15624</v>
      </c>
      <c r="I28" s="115">
        <v>11545</v>
      </c>
      <c r="J28" s="115">
        <v>11210</v>
      </c>
      <c r="K28" s="115">
        <v>14515</v>
      </c>
      <c r="L28" s="115">
        <v>15848</v>
      </c>
      <c r="M28" s="115">
        <v>18463</v>
      </c>
      <c r="N28" s="115">
        <v>15576</v>
      </c>
      <c r="O28" s="115">
        <v>10948</v>
      </c>
      <c r="P28" s="115">
        <v>24203</v>
      </c>
      <c r="Q28" s="5">
        <v>21248</v>
      </c>
      <c r="R28" s="5">
        <v>19568</v>
      </c>
      <c r="S28" s="5">
        <v>21708</v>
      </c>
      <c r="T28" s="5">
        <v>20718</v>
      </c>
      <c r="U28" s="5">
        <v>20888</v>
      </c>
      <c r="V28" s="5">
        <v>18550</v>
      </c>
      <c r="W28" s="5">
        <v>13629</v>
      </c>
      <c r="X28" s="5">
        <v>22007</v>
      </c>
      <c r="Y28" s="5">
        <v>21510</v>
      </c>
      <c r="Z28" s="5">
        <v>16623</v>
      </c>
      <c r="AA28" s="5">
        <v>12659</v>
      </c>
      <c r="AB28" s="5">
        <v>9320</v>
      </c>
      <c r="AC28" s="5">
        <v>10768</v>
      </c>
      <c r="AD28" s="5">
        <v>5530</v>
      </c>
      <c r="AE28" s="5">
        <v>7950</v>
      </c>
      <c r="AF28" s="5">
        <v>9446</v>
      </c>
      <c r="AG28" s="5">
        <v>10567</v>
      </c>
      <c r="AH28" s="5">
        <v>10358</v>
      </c>
      <c r="AI28" s="5">
        <v>10034</v>
      </c>
      <c r="AJ28" s="5">
        <v>14395</v>
      </c>
      <c r="AK28" s="5">
        <v>12709</v>
      </c>
      <c r="AL28" s="5">
        <v>15221</v>
      </c>
      <c r="AM28" s="5">
        <v>9414</v>
      </c>
      <c r="AN28" s="5">
        <v>11794.452539002999</v>
      </c>
      <c r="AO28" s="5">
        <v>12176</v>
      </c>
      <c r="AP28" s="5">
        <v>12470</v>
      </c>
      <c r="AQ28" s="5">
        <v>11352</v>
      </c>
      <c r="AR28" s="5">
        <v>12098</v>
      </c>
      <c r="AS28" s="5">
        <v>12622</v>
      </c>
      <c r="AT28" s="5">
        <v>11078</v>
      </c>
      <c r="AU28" s="5">
        <v>12704</v>
      </c>
      <c r="AV28" s="5">
        <v>12171</v>
      </c>
      <c r="AW28" s="5">
        <v>9127</v>
      </c>
      <c r="AX28" s="5">
        <v>10455.3798169</v>
      </c>
      <c r="AY28" s="5">
        <v>11413</v>
      </c>
      <c r="AZ28" s="5">
        <v>9484</v>
      </c>
      <c r="BA28" s="5">
        <v>9479</v>
      </c>
      <c r="BB28" s="5">
        <v>17520</v>
      </c>
      <c r="BC28" s="5">
        <v>12690</v>
      </c>
      <c r="BD28" s="5">
        <v>8825</v>
      </c>
      <c r="BE28" s="5">
        <v>13263</v>
      </c>
      <c r="BF28" s="5">
        <v>12520.1</v>
      </c>
      <c r="BG28" s="5">
        <v>12648</v>
      </c>
      <c r="BH28" s="5">
        <v>11227</v>
      </c>
      <c r="BI28" s="5">
        <v>12239</v>
      </c>
      <c r="BJ28" s="5">
        <v>11627</v>
      </c>
      <c r="BK28" s="5">
        <v>11083</v>
      </c>
      <c r="BL28" s="5">
        <v>11607</v>
      </c>
      <c r="BM28" s="5">
        <v>12043</v>
      </c>
      <c r="BN28" s="5">
        <v>21584.654237448402</v>
      </c>
      <c r="BO28" s="5">
        <v>14969</v>
      </c>
      <c r="BP28" s="5">
        <v>15628</v>
      </c>
      <c r="BQ28" s="5">
        <v>14247</v>
      </c>
      <c r="BR28" s="5">
        <v>10495.526899947299</v>
      </c>
      <c r="BS28" s="5">
        <v>14355</v>
      </c>
      <c r="BT28" s="5">
        <v>13960</v>
      </c>
      <c r="BU28" s="5">
        <v>9759.1438078787396</v>
      </c>
      <c r="BV28" s="5">
        <v>11129.5799019141</v>
      </c>
      <c r="BW28" s="5">
        <v>12862</v>
      </c>
      <c r="BX28" s="5">
        <v>12519</v>
      </c>
      <c r="BY28" s="5">
        <v>9126</v>
      </c>
      <c r="BZ28" s="5">
        <v>11426</v>
      </c>
      <c r="CA28" s="5">
        <v>11976.814990450001</v>
      </c>
      <c r="CB28" s="5">
        <v>15977.1</v>
      </c>
      <c r="CC28" s="5">
        <v>12716.4</v>
      </c>
      <c r="CD28" s="5">
        <v>12477.96</v>
      </c>
      <c r="CE28" s="5">
        <v>11399.05</v>
      </c>
      <c r="CF28" s="5">
        <v>12943.57</v>
      </c>
      <c r="CG28" s="5">
        <v>12676.2</v>
      </c>
      <c r="CH28" s="5">
        <v>9934.14</v>
      </c>
      <c r="CI28" s="5">
        <v>12416.7</v>
      </c>
      <c r="CJ28" s="5">
        <v>11735.7</v>
      </c>
      <c r="CK28" s="5">
        <v>12309</v>
      </c>
      <c r="CL28" s="5">
        <v>11077.4</v>
      </c>
      <c r="CM28" s="5">
        <v>13120.9</v>
      </c>
      <c r="CN28" s="5">
        <v>12066.1</v>
      </c>
      <c r="CO28" s="5">
        <v>11418.3</v>
      </c>
      <c r="CP28" s="5">
        <v>10188.02</v>
      </c>
      <c r="CQ28" s="5">
        <v>11117.14</v>
      </c>
      <c r="CR28" s="5">
        <v>10155.1</v>
      </c>
      <c r="CS28" s="5">
        <v>12254.9</v>
      </c>
      <c r="CT28" s="149">
        <v>11426.24</v>
      </c>
      <c r="CU28" s="149">
        <v>5922.0742955693704</v>
      </c>
      <c r="CV28" s="149">
        <v>12169</v>
      </c>
      <c r="CW28" s="5">
        <v>8878.8324996512092</v>
      </c>
      <c r="CX28" s="5">
        <v>4889.5170525459998</v>
      </c>
      <c r="CY28" s="5">
        <v>5605.8554621967896</v>
      </c>
      <c r="CZ28" s="5">
        <v>9294</v>
      </c>
      <c r="DA28" s="13">
        <v>6099.3006596206997</v>
      </c>
      <c r="DB28" s="13">
        <v>13163.98</v>
      </c>
      <c r="DC28" s="13">
        <v>8993</v>
      </c>
      <c r="DD28" s="13">
        <v>11055</v>
      </c>
      <c r="DE28" s="13">
        <v>9041</v>
      </c>
      <c r="DF28" s="13">
        <v>8920</v>
      </c>
      <c r="DG28" s="13">
        <v>8488</v>
      </c>
      <c r="DH28" s="5"/>
      <c r="DI28" s="6"/>
      <c r="DJ28" s="6"/>
      <c r="DK28" s="6"/>
      <c r="DL28" s="6"/>
      <c r="DM28" s="6"/>
      <c r="DN28" s="6"/>
      <c r="DO28" s="6"/>
      <c r="DP28" s="6"/>
      <c r="DQ28" s="6"/>
      <c r="DR28" s="6"/>
      <c r="DS28" s="6"/>
      <c r="DT28" s="6"/>
      <c r="DU28" s="6"/>
      <c r="DV28" s="6"/>
      <c r="DW28" s="6"/>
    </row>
    <row r="29" spans="1:127" ht="15.6">
      <c r="A29" s="5">
        <v>2019</v>
      </c>
      <c r="B29" s="5">
        <v>22449</v>
      </c>
      <c r="C29" s="115">
        <v>19980</v>
      </c>
      <c r="D29" s="115">
        <v>19980</v>
      </c>
      <c r="E29" s="115">
        <v>23026</v>
      </c>
      <c r="F29" s="115">
        <v>13850</v>
      </c>
      <c r="G29" s="115">
        <v>20492</v>
      </c>
      <c r="H29" s="115">
        <v>23012</v>
      </c>
      <c r="I29" s="115">
        <v>16849</v>
      </c>
      <c r="J29" s="115">
        <v>12357</v>
      </c>
      <c r="K29" s="115">
        <v>12017</v>
      </c>
      <c r="L29" s="115">
        <v>15501</v>
      </c>
      <c r="M29" s="115">
        <v>17215</v>
      </c>
      <c r="N29" s="115">
        <v>19708</v>
      </c>
      <c r="O29" s="115">
        <v>16604</v>
      </c>
      <c r="P29" s="115">
        <v>11813</v>
      </c>
      <c r="Q29" s="5">
        <v>26296</v>
      </c>
      <c r="R29" s="5">
        <v>21301</v>
      </c>
      <c r="S29" s="5">
        <v>21301</v>
      </c>
      <c r="T29" s="5">
        <v>23823.55</v>
      </c>
      <c r="U29" s="5">
        <v>22612.58</v>
      </c>
      <c r="V29" s="5">
        <v>22658.26</v>
      </c>
      <c r="W29" s="5">
        <v>19932.68</v>
      </c>
      <c r="X29" s="5">
        <v>15009.16</v>
      </c>
      <c r="Y29" s="5">
        <v>23891</v>
      </c>
      <c r="Z29" s="5">
        <v>23364.38</v>
      </c>
      <c r="AA29" s="5">
        <v>13804</v>
      </c>
      <c r="AB29" s="5">
        <v>11090</v>
      </c>
      <c r="AC29" s="5">
        <v>11897</v>
      </c>
      <c r="AD29" s="5">
        <v>9578</v>
      </c>
      <c r="AE29" s="5">
        <v>8658</v>
      </c>
      <c r="AF29" s="5">
        <v>10439</v>
      </c>
      <c r="AG29" s="5">
        <v>11760.4</v>
      </c>
      <c r="AH29" s="5">
        <v>10852</v>
      </c>
      <c r="AI29" s="5">
        <v>11089</v>
      </c>
      <c r="AJ29" s="5">
        <v>15384</v>
      </c>
      <c r="AK29" s="5">
        <v>13944</v>
      </c>
      <c r="AL29" s="5">
        <v>16644</v>
      </c>
      <c r="AM29" s="5">
        <v>10346</v>
      </c>
      <c r="AN29" s="5">
        <v>13268</v>
      </c>
      <c r="AO29" s="5">
        <v>13778</v>
      </c>
      <c r="AP29" s="5">
        <v>13412</v>
      </c>
      <c r="AQ29" s="5">
        <v>13088</v>
      </c>
      <c r="AR29" s="5">
        <v>14010</v>
      </c>
      <c r="AS29" s="5">
        <v>14291</v>
      </c>
      <c r="AT29" s="5">
        <v>12446</v>
      </c>
      <c r="AU29" s="5">
        <v>14464</v>
      </c>
      <c r="AV29" s="5">
        <v>13948</v>
      </c>
      <c r="AW29" s="5">
        <v>10609</v>
      </c>
      <c r="AX29" s="5">
        <v>11990.4092117362</v>
      </c>
      <c r="AY29" s="5">
        <v>13114</v>
      </c>
      <c r="AZ29" s="5">
        <v>10879</v>
      </c>
      <c r="BA29" s="5">
        <v>11043</v>
      </c>
      <c r="BB29" s="5">
        <v>19150</v>
      </c>
      <c r="BC29" s="5">
        <v>13934</v>
      </c>
      <c r="BD29" s="5">
        <v>10041</v>
      </c>
      <c r="BE29" s="5">
        <v>14430</v>
      </c>
      <c r="BF29" s="5">
        <v>13863</v>
      </c>
      <c r="BG29" s="5">
        <v>13671</v>
      </c>
      <c r="BH29" s="5">
        <v>12415</v>
      </c>
      <c r="BI29" s="5">
        <v>13587</v>
      </c>
      <c r="BJ29" s="5">
        <v>12801</v>
      </c>
      <c r="BK29" s="5">
        <v>12133</v>
      </c>
      <c r="BL29" s="5">
        <v>12855</v>
      </c>
      <c r="BM29" s="5">
        <v>13222</v>
      </c>
      <c r="BN29" s="5">
        <v>21715.877300771201</v>
      </c>
      <c r="BO29" s="5">
        <v>16774</v>
      </c>
      <c r="BP29" s="5">
        <v>17744.129211178799</v>
      </c>
      <c r="BQ29" s="5">
        <v>15837</v>
      </c>
      <c r="BR29" s="5">
        <v>12686</v>
      </c>
      <c r="BS29" s="5">
        <v>15660</v>
      </c>
      <c r="BT29" s="5">
        <v>15782</v>
      </c>
      <c r="BU29" s="5">
        <v>11847</v>
      </c>
      <c r="BV29" s="5">
        <v>11308.2378476616</v>
      </c>
      <c r="BW29" s="5">
        <v>14883.677526122199</v>
      </c>
      <c r="BX29" s="5">
        <v>13877</v>
      </c>
      <c r="BY29" s="5">
        <v>10140</v>
      </c>
      <c r="BZ29" s="5">
        <v>12597</v>
      </c>
      <c r="CA29" s="5">
        <v>13112.069832450001</v>
      </c>
      <c r="CB29" s="5">
        <v>17572.095515450001</v>
      </c>
      <c r="CC29" s="5">
        <v>14271.194022019999</v>
      </c>
      <c r="CD29" s="5">
        <v>13383.65544771</v>
      </c>
      <c r="CE29" s="5">
        <v>12774.61960219</v>
      </c>
      <c r="CF29" s="5">
        <v>14538.170093410001</v>
      </c>
      <c r="CG29" s="5">
        <v>13991.71400086</v>
      </c>
      <c r="CH29" s="5">
        <v>11020.603687819999</v>
      </c>
      <c r="CI29" s="5">
        <v>13789.535597190001</v>
      </c>
      <c r="CJ29" s="5">
        <v>13007.61961227</v>
      </c>
      <c r="CK29" s="5">
        <v>13724.191141650001</v>
      </c>
      <c r="CL29" s="5">
        <v>12022.536970929999</v>
      </c>
      <c r="CM29" s="5">
        <v>14800.639697660001</v>
      </c>
      <c r="CN29" s="5">
        <v>13418.436992430001</v>
      </c>
      <c r="CO29" s="5">
        <v>12522.866773600001</v>
      </c>
      <c r="CP29" s="5">
        <v>11535.51434483</v>
      </c>
      <c r="CQ29" s="5">
        <v>12189.12707516</v>
      </c>
      <c r="CR29" s="5">
        <v>11089.674957159999</v>
      </c>
      <c r="CS29" s="5">
        <v>13323.81001857</v>
      </c>
      <c r="CT29" s="149">
        <v>12828.55</v>
      </c>
      <c r="CU29" s="149">
        <v>8235.1781181037204</v>
      </c>
      <c r="CV29" s="149">
        <v>13840</v>
      </c>
      <c r="CW29" s="5">
        <v>11870.5639579692</v>
      </c>
      <c r="CX29" s="5">
        <v>9407</v>
      </c>
      <c r="CY29" s="5">
        <v>8132.0838365610298</v>
      </c>
      <c r="CZ29" s="5">
        <v>7044.3013665408598</v>
      </c>
      <c r="DA29" s="13">
        <v>8164.0998166550198</v>
      </c>
      <c r="DB29" s="13">
        <v>14357</v>
      </c>
      <c r="DC29" s="13">
        <v>9861</v>
      </c>
      <c r="DD29" s="13">
        <v>12712</v>
      </c>
      <c r="DE29" s="13">
        <v>9888</v>
      </c>
      <c r="DF29" s="13">
        <v>9866</v>
      </c>
      <c r="DG29" s="13">
        <v>11865</v>
      </c>
      <c r="DH29" s="5"/>
      <c r="DI29" s="6"/>
      <c r="DJ29" s="6"/>
      <c r="DK29" s="6"/>
      <c r="DL29" s="6"/>
      <c r="DM29" s="6"/>
      <c r="DN29" s="6"/>
      <c r="DO29" s="6"/>
      <c r="DP29" s="6"/>
      <c r="DQ29" s="6"/>
      <c r="DR29" s="6"/>
      <c r="DS29" s="6"/>
      <c r="DT29" s="6"/>
      <c r="DU29" s="6"/>
      <c r="DV29" s="6"/>
      <c r="DW29" s="6"/>
    </row>
    <row r="30" spans="1:127" ht="15.6">
      <c r="A30" s="5">
        <v>2020</v>
      </c>
      <c r="B30" s="5">
        <v>22095</v>
      </c>
      <c r="C30" s="115">
        <v>19421</v>
      </c>
      <c r="D30" s="115">
        <v>21944</v>
      </c>
      <c r="E30" s="115">
        <v>13303</v>
      </c>
      <c r="F30" s="115">
        <v>19667</v>
      </c>
      <c r="G30" s="115">
        <v>22129</v>
      </c>
      <c r="H30" s="115">
        <v>16200</v>
      </c>
      <c r="I30" s="115">
        <v>11885</v>
      </c>
      <c r="J30" s="115">
        <v>11570</v>
      </c>
      <c r="K30" s="115">
        <v>14994</v>
      </c>
      <c r="L30" s="115">
        <v>16550</v>
      </c>
      <c r="M30" s="115">
        <v>18904</v>
      </c>
      <c r="N30" s="115">
        <v>22302.062652176901</v>
      </c>
      <c r="O30" s="115">
        <v>19110.8661725936</v>
      </c>
      <c r="P30" s="115">
        <v>25664</v>
      </c>
      <c r="Q30" s="5">
        <v>23481</v>
      </c>
      <c r="R30" s="5">
        <v>21544</v>
      </c>
      <c r="S30" s="5">
        <v>24482</v>
      </c>
      <c r="T30" s="5">
        <v>26499.682900704101</v>
      </c>
      <c r="U30" s="5">
        <v>23135</v>
      </c>
      <c r="V30" s="5">
        <v>20112</v>
      </c>
      <c r="W30" s="5">
        <v>15115</v>
      </c>
      <c r="X30" s="5">
        <v>23915</v>
      </c>
      <c r="Y30" s="5">
        <v>23001</v>
      </c>
      <c r="Z30" s="5">
        <v>18335</v>
      </c>
      <c r="AA30" s="5">
        <v>14191</v>
      </c>
      <c r="AB30" s="5">
        <v>11611</v>
      </c>
      <c r="AC30" s="5">
        <v>12893</v>
      </c>
      <c r="AD30" s="5">
        <v>9842</v>
      </c>
      <c r="AE30" s="5">
        <v>9008</v>
      </c>
      <c r="AF30" s="5">
        <v>10802</v>
      </c>
      <c r="AG30" s="5">
        <v>12729.5</v>
      </c>
      <c r="AH30" s="5">
        <v>12125</v>
      </c>
      <c r="AI30" s="5">
        <v>11507</v>
      </c>
      <c r="AJ30" s="5">
        <v>16059</v>
      </c>
      <c r="AK30" s="5">
        <v>14607</v>
      </c>
      <c r="AL30" s="5">
        <v>17144</v>
      </c>
      <c r="AM30" s="5">
        <v>10893</v>
      </c>
      <c r="AN30" s="5">
        <v>12878</v>
      </c>
      <c r="AO30" s="5">
        <v>14365</v>
      </c>
      <c r="AP30" s="5">
        <v>13976</v>
      </c>
      <c r="AQ30" s="5">
        <v>14323</v>
      </c>
      <c r="AR30" s="5">
        <v>14952.01</v>
      </c>
      <c r="AS30" s="5">
        <v>15233</v>
      </c>
      <c r="AT30" s="5">
        <v>13642</v>
      </c>
      <c r="AU30" s="5">
        <v>15547</v>
      </c>
      <c r="AV30" s="5">
        <v>18873</v>
      </c>
      <c r="AW30" s="5">
        <v>11676</v>
      </c>
      <c r="AX30" s="5">
        <v>13750.8072956374</v>
      </c>
      <c r="AY30" s="5">
        <v>14190</v>
      </c>
      <c r="AZ30" s="5">
        <v>11860</v>
      </c>
      <c r="BA30" s="5">
        <v>11993</v>
      </c>
      <c r="BB30" s="5">
        <v>18254</v>
      </c>
      <c r="BC30" s="5">
        <v>14076</v>
      </c>
      <c r="BD30" s="5">
        <v>10323</v>
      </c>
      <c r="BE30" s="5">
        <v>13999</v>
      </c>
      <c r="BF30" s="5">
        <v>13572</v>
      </c>
      <c r="BG30" s="5">
        <v>12741</v>
      </c>
      <c r="BH30" s="5">
        <v>11366</v>
      </c>
      <c r="BI30" s="5">
        <v>12778</v>
      </c>
      <c r="BJ30" s="5">
        <v>12686</v>
      </c>
      <c r="BK30" s="5">
        <v>11653</v>
      </c>
      <c r="BL30" s="5">
        <v>12032</v>
      </c>
      <c r="BM30" s="5">
        <v>12695</v>
      </c>
      <c r="BN30" s="5">
        <v>24427</v>
      </c>
      <c r="BO30" s="5">
        <v>17948</v>
      </c>
      <c r="BP30" s="5">
        <v>18061</v>
      </c>
      <c r="BQ30" s="5">
        <v>18063</v>
      </c>
      <c r="BR30" s="5">
        <v>14042</v>
      </c>
      <c r="BS30" s="5">
        <v>15975</v>
      </c>
      <c r="BT30" s="5">
        <v>17044</v>
      </c>
      <c r="BU30" s="5">
        <v>12236</v>
      </c>
      <c r="BV30" s="5">
        <v>12393.8852103685</v>
      </c>
      <c r="BW30" s="5">
        <v>15117</v>
      </c>
      <c r="BX30" s="5">
        <v>14823</v>
      </c>
      <c r="BY30" s="5">
        <v>10267</v>
      </c>
      <c r="BZ30" s="5">
        <v>12921</v>
      </c>
      <c r="CA30" s="5">
        <v>14139.544251519999</v>
      </c>
      <c r="CB30" s="5">
        <v>18501</v>
      </c>
      <c r="CC30" s="5">
        <v>14742</v>
      </c>
      <c r="CD30" s="5">
        <v>14293</v>
      </c>
      <c r="CE30" s="5">
        <v>13631</v>
      </c>
      <c r="CF30" s="5">
        <v>14762</v>
      </c>
      <c r="CG30" s="5">
        <v>15038</v>
      </c>
      <c r="CH30" s="5">
        <v>12083</v>
      </c>
      <c r="CI30" s="5">
        <v>14772</v>
      </c>
      <c r="CJ30" s="5">
        <v>14076</v>
      </c>
      <c r="CK30" s="5">
        <v>14837</v>
      </c>
      <c r="CL30" s="5">
        <v>13844.797097238299</v>
      </c>
      <c r="CM30" s="5">
        <v>15314</v>
      </c>
      <c r="CN30" s="5">
        <v>14605.644710070001</v>
      </c>
      <c r="CO30" s="5">
        <v>13539</v>
      </c>
      <c r="CP30" s="5">
        <v>12496</v>
      </c>
      <c r="CQ30" s="5">
        <v>13212</v>
      </c>
      <c r="CR30" s="5">
        <v>12023</v>
      </c>
      <c r="CS30" s="5">
        <v>13705</v>
      </c>
      <c r="CT30" s="149">
        <v>13810.23</v>
      </c>
      <c r="CU30" s="149">
        <v>9266.0964647862693</v>
      </c>
      <c r="CV30" s="149">
        <v>14914</v>
      </c>
      <c r="CW30" s="5">
        <v>11188</v>
      </c>
      <c r="CX30" s="5">
        <v>11271</v>
      </c>
      <c r="CY30" s="5">
        <v>8950.9170318320594</v>
      </c>
      <c r="CZ30" s="5">
        <v>7634.64125251924</v>
      </c>
      <c r="DA30" s="13">
        <v>8909.2156086812192</v>
      </c>
      <c r="DB30" s="13">
        <v>15043</v>
      </c>
      <c r="DC30" s="13">
        <v>11044</v>
      </c>
      <c r="DD30" s="13">
        <v>13246</v>
      </c>
      <c r="DE30" s="13">
        <v>10827</v>
      </c>
      <c r="DF30" s="13">
        <v>10676</v>
      </c>
      <c r="DG30" s="13">
        <v>10656</v>
      </c>
      <c r="DH30" s="12"/>
      <c r="DI30" s="6"/>
      <c r="DJ30" s="6"/>
      <c r="DK30" s="6"/>
      <c r="DL30" s="6"/>
      <c r="DM30" s="6"/>
      <c r="DN30" s="6"/>
      <c r="DO30" s="6"/>
      <c r="DP30" s="6"/>
      <c r="DQ30" s="6"/>
      <c r="DR30" s="6"/>
      <c r="DS30" s="6"/>
      <c r="DT30" s="6"/>
      <c r="DU30" s="6"/>
      <c r="DV30" s="6"/>
      <c r="DW30" s="6"/>
    </row>
    <row r="31" spans="1:127">
      <c r="A31" s="5">
        <v>2021</v>
      </c>
      <c r="B31" s="5">
        <v>27205</v>
      </c>
      <c r="C31" s="5">
        <v>24006</v>
      </c>
      <c r="D31" s="5">
        <v>27127</v>
      </c>
      <c r="E31" s="5">
        <v>16723</v>
      </c>
      <c r="F31" s="5">
        <v>24768</v>
      </c>
      <c r="G31" s="5">
        <v>27240</v>
      </c>
      <c r="H31" s="5">
        <v>20197</v>
      </c>
      <c r="I31" s="5">
        <v>14917</v>
      </c>
      <c r="J31" s="5">
        <v>14197</v>
      </c>
      <c r="K31" s="5">
        <v>18443</v>
      </c>
      <c r="L31" s="5">
        <v>20042</v>
      </c>
      <c r="M31" s="5">
        <v>23876</v>
      </c>
      <c r="N31" s="5">
        <v>20239</v>
      </c>
      <c r="O31" s="5">
        <v>13862</v>
      </c>
      <c r="P31" s="5">
        <v>30224</v>
      </c>
      <c r="Q31" s="5">
        <v>27451</v>
      </c>
      <c r="R31" s="5">
        <v>25198</v>
      </c>
      <c r="S31" s="5">
        <v>28510</v>
      </c>
      <c r="T31" s="5">
        <v>27134</v>
      </c>
      <c r="U31" s="5">
        <v>27471</v>
      </c>
      <c r="V31" s="5">
        <v>23816</v>
      </c>
      <c r="W31" s="5">
        <v>17872</v>
      </c>
      <c r="X31" s="5">
        <v>27831</v>
      </c>
      <c r="Y31" s="5">
        <v>26838</v>
      </c>
      <c r="Z31" s="5">
        <v>21623</v>
      </c>
      <c r="AA31" s="8">
        <v>16927.009999999998</v>
      </c>
      <c r="AB31" s="8">
        <v>14105</v>
      </c>
      <c r="AC31" s="8">
        <v>13974</v>
      </c>
      <c r="AD31" s="8">
        <v>11042</v>
      </c>
      <c r="AE31" s="8">
        <v>10359</v>
      </c>
      <c r="AF31" s="8">
        <v>12545</v>
      </c>
      <c r="AG31" s="8">
        <v>14260</v>
      </c>
      <c r="AH31" s="8">
        <v>12988</v>
      </c>
      <c r="AI31" s="8">
        <v>16003</v>
      </c>
      <c r="AJ31" s="8">
        <v>17021.5</v>
      </c>
      <c r="AK31" s="8">
        <v>16747</v>
      </c>
      <c r="AL31" s="8">
        <v>20340</v>
      </c>
      <c r="AM31" s="8">
        <v>12974</v>
      </c>
      <c r="AN31" s="8">
        <v>14872</v>
      </c>
      <c r="AO31" s="8">
        <v>15076</v>
      </c>
      <c r="AP31" s="8">
        <v>16045</v>
      </c>
      <c r="AQ31" s="8">
        <v>16576</v>
      </c>
      <c r="AR31" s="8">
        <v>16898</v>
      </c>
      <c r="AS31" s="8">
        <v>17500</v>
      </c>
      <c r="AT31" s="8">
        <v>15737</v>
      </c>
      <c r="AU31" s="5">
        <v>17741</v>
      </c>
      <c r="AV31" s="5">
        <v>17360</v>
      </c>
      <c r="AW31" s="8">
        <v>13604</v>
      </c>
      <c r="AX31" s="8">
        <v>15165</v>
      </c>
      <c r="AY31" s="8">
        <v>16116</v>
      </c>
      <c r="AZ31" s="8">
        <v>13705</v>
      </c>
      <c r="BA31" s="8">
        <v>13818</v>
      </c>
      <c r="BB31" s="8">
        <v>27209</v>
      </c>
      <c r="BC31" s="8">
        <v>16694</v>
      </c>
      <c r="BD31" s="8">
        <v>12087</v>
      </c>
      <c r="BE31" s="8">
        <v>17065</v>
      </c>
      <c r="BF31" s="8">
        <v>16463</v>
      </c>
      <c r="BG31" s="8">
        <v>15939</v>
      </c>
      <c r="BH31" s="8">
        <v>14355</v>
      </c>
      <c r="BI31" s="8">
        <v>15602</v>
      </c>
      <c r="BJ31" s="8">
        <v>15020</v>
      </c>
      <c r="BK31" s="8">
        <v>13879</v>
      </c>
      <c r="BL31" s="8">
        <v>14168</v>
      </c>
      <c r="BM31" s="8">
        <v>15501</v>
      </c>
      <c r="BN31" s="8">
        <v>27676</v>
      </c>
      <c r="BO31" s="8">
        <v>20406</v>
      </c>
      <c r="BP31" s="8">
        <v>20473</v>
      </c>
      <c r="BQ31" s="8">
        <v>20574</v>
      </c>
      <c r="BR31" s="8">
        <v>15685</v>
      </c>
      <c r="BS31" s="8">
        <v>17988</v>
      </c>
      <c r="BT31" s="8">
        <v>19157</v>
      </c>
      <c r="BU31" s="8">
        <v>13643</v>
      </c>
      <c r="BV31" s="8">
        <v>13143.2</v>
      </c>
      <c r="BW31" s="8">
        <v>16946</v>
      </c>
      <c r="BX31" s="8">
        <v>16839</v>
      </c>
      <c r="BY31" s="8">
        <v>11683</v>
      </c>
      <c r="BZ31" s="8">
        <v>14614</v>
      </c>
      <c r="CA31" s="5">
        <v>16096</v>
      </c>
      <c r="CB31" s="5">
        <v>20460</v>
      </c>
      <c r="CC31" s="5">
        <v>16266</v>
      </c>
      <c r="CD31" s="5">
        <v>15688.46</v>
      </c>
      <c r="CE31" s="5">
        <v>15225</v>
      </c>
      <c r="CF31" s="5">
        <v>16391</v>
      </c>
      <c r="CG31" s="5">
        <v>16624</v>
      </c>
      <c r="CH31" s="5">
        <v>13309</v>
      </c>
      <c r="CI31" s="5">
        <v>16239</v>
      </c>
      <c r="CJ31" s="5">
        <v>15544</v>
      </c>
      <c r="CK31" s="5">
        <v>16558</v>
      </c>
      <c r="CL31" s="17">
        <v>14656</v>
      </c>
      <c r="CM31" s="5">
        <v>16969</v>
      </c>
      <c r="CN31" s="5">
        <v>16302</v>
      </c>
      <c r="CO31" s="5">
        <v>15004</v>
      </c>
      <c r="CP31" s="5">
        <v>13893</v>
      </c>
      <c r="CQ31" s="5">
        <v>14691</v>
      </c>
      <c r="CR31" s="5">
        <v>13346</v>
      </c>
      <c r="CS31" s="5">
        <v>15035</v>
      </c>
      <c r="CT31" s="149">
        <v>15376</v>
      </c>
      <c r="CU31" s="149">
        <v>14549</v>
      </c>
      <c r="CV31" s="149">
        <v>16704</v>
      </c>
      <c r="CW31" s="5">
        <v>12432</v>
      </c>
      <c r="CX31" s="5">
        <v>12345</v>
      </c>
      <c r="CY31" s="5">
        <v>12602</v>
      </c>
      <c r="CZ31" s="5">
        <v>12240</v>
      </c>
      <c r="DA31" s="13">
        <v>11792</v>
      </c>
      <c r="DB31" s="13">
        <v>17261</v>
      </c>
      <c r="DC31" s="13">
        <v>12510</v>
      </c>
      <c r="DD31" s="13">
        <v>15099</v>
      </c>
      <c r="DE31" s="13">
        <v>12316</v>
      </c>
      <c r="DF31" s="13">
        <v>11891</v>
      </c>
      <c r="DG31" s="13">
        <v>11948</v>
      </c>
      <c r="DH31" s="5"/>
      <c r="DI31" s="5"/>
    </row>
    <row r="32" spans="1:127">
      <c r="A32" s="5"/>
      <c r="B32" s="5"/>
      <c r="C32" s="5"/>
      <c r="D32" s="5"/>
      <c r="E32" s="5"/>
      <c r="F32" s="5"/>
      <c r="G32" s="5"/>
      <c r="H32" s="5"/>
      <c r="I32" s="5"/>
      <c r="J32" s="5"/>
      <c r="K32" s="5"/>
      <c r="L32" s="5"/>
      <c r="M32" s="5"/>
      <c r="N32" s="5"/>
      <c r="O32" s="16"/>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149"/>
      <c r="CU32" s="149"/>
      <c r="CV32" s="149"/>
      <c r="CW32" s="5"/>
      <c r="CX32" s="5"/>
      <c r="CY32" s="5"/>
      <c r="CZ32" s="5"/>
      <c r="DA32" s="13"/>
      <c r="DB32" s="13"/>
      <c r="DC32" s="13"/>
      <c r="DD32" s="13"/>
      <c r="DE32" s="13"/>
      <c r="DF32" s="13"/>
      <c r="DG32" s="5"/>
      <c r="DH32" s="5"/>
      <c r="DI32" s="5"/>
    </row>
    <row r="33" spans="1:113">
      <c r="A33" s="5"/>
      <c r="B33" s="5"/>
      <c r="C33" s="5"/>
      <c r="D33" s="5"/>
      <c r="E33" s="5"/>
      <c r="F33" s="5"/>
      <c r="G33" s="5"/>
      <c r="H33" s="5"/>
      <c r="I33" s="5"/>
      <c r="J33" s="5"/>
      <c r="K33" s="5"/>
      <c r="L33" s="5"/>
      <c r="M33" s="5"/>
      <c r="N33" s="5"/>
      <c r="O33" s="16"/>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149"/>
      <c r="CU33" s="149"/>
      <c r="CV33" s="149"/>
      <c r="CW33" s="5"/>
      <c r="CX33" s="5"/>
      <c r="CY33" s="5"/>
      <c r="CZ33" s="5"/>
      <c r="DA33" s="13"/>
      <c r="DB33" s="13"/>
      <c r="DC33" s="13"/>
      <c r="DD33" s="13"/>
      <c r="DE33" s="13"/>
      <c r="DF33" s="13"/>
      <c r="DG33" s="5"/>
      <c r="DH33" s="5"/>
      <c r="DI33" s="5"/>
    </row>
    <row r="34" spans="1:113">
      <c r="A34" s="5"/>
      <c r="B34" s="5"/>
      <c r="C34" s="5"/>
      <c r="D34" s="5"/>
      <c r="E34" s="5"/>
      <c r="F34" s="5"/>
      <c r="G34" s="5"/>
      <c r="H34" s="5"/>
      <c r="I34" s="5"/>
      <c r="J34" s="5"/>
      <c r="K34" s="5"/>
      <c r="L34" s="5"/>
      <c r="M34" s="5"/>
      <c r="N34" s="5"/>
      <c r="O34" s="16"/>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149"/>
      <c r="CU34" s="149"/>
      <c r="CV34" s="149"/>
      <c r="CW34" s="5"/>
      <c r="CX34" s="5"/>
      <c r="CY34" s="5"/>
      <c r="CZ34" s="5"/>
      <c r="DA34" s="13"/>
      <c r="DB34" s="13"/>
      <c r="DC34" s="13"/>
      <c r="DD34" s="13"/>
      <c r="DE34" s="13"/>
      <c r="DF34" s="13"/>
      <c r="DG34" s="5"/>
      <c r="DH34" s="5"/>
      <c r="DI34" s="5"/>
    </row>
    <row r="35" spans="1:113">
      <c r="A35" s="5"/>
      <c r="B35" s="5"/>
      <c r="C35" s="5"/>
      <c r="D35" s="5"/>
      <c r="E35" s="5"/>
      <c r="F35" s="5"/>
      <c r="G35" s="5"/>
      <c r="H35" s="5"/>
      <c r="I35" s="5"/>
      <c r="J35" s="5"/>
      <c r="K35" s="5"/>
      <c r="L35" s="5"/>
      <c r="M35" s="5"/>
      <c r="N35" s="5"/>
      <c r="O35" s="16"/>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149"/>
      <c r="CU35" s="149"/>
      <c r="CV35" s="149"/>
      <c r="CW35" s="5"/>
      <c r="CX35" s="5"/>
      <c r="CY35" s="5"/>
      <c r="CZ35" s="5"/>
      <c r="DA35" s="13"/>
      <c r="DB35" s="13"/>
      <c r="DC35" s="13"/>
      <c r="DD35" s="13"/>
      <c r="DE35" s="13"/>
      <c r="DF35" s="13"/>
      <c r="DG35" s="5"/>
      <c r="DH35" s="5"/>
      <c r="DI35" s="5"/>
    </row>
    <row r="36" spans="1:113">
      <c r="A36" s="5"/>
      <c r="B36" s="5"/>
      <c r="C36" s="5"/>
      <c r="D36" s="5"/>
      <c r="E36" s="5"/>
      <c r="F36" s="5"/>
      <c r="G36" s="5"/>
      <c r="H36" s="5"/>
      <c r="I36" s="5"/>
      <c r="J36" s="5"/>
      <c r="K36" s="5"/>
      <c r="L36" s="5"/>
      <c r="M36" s="5"/>
      <c r="N36" s="5"/>
      <c r="O36" s="16"/>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149"/>
      <c r="CU36" s="149"/>
      <c r="CV36" s="149"/>
      <c r="CW36" s="5"/>
      <c r="CX36" s="5"/>
      <c r="CY36" s="5"/>
      <c r="CZ36" s="5"/>
      <c r="DA36" s="13"/>
      <c r="DB36" s="13"/>
      <c r="DC36" s="13"/>
      <c r="DD36" s="13"/>
      <c r="DE36" s="13"/>
      <c r="DF36" s="13"/>
      <c r="DG36" s="5"/>
      <c r="DH36" s="5"/>
      <c r="DI36" s="5"/>
    </row>
    <row r="37" spans="1:113">
      <c r="A37" s="5"/>
      <c r="B37" s="5"/>
      <c r="C37" s="5"/>
      <c r="D37" s="5"/>
      <c r="E37" s="5"/>
      <c r="F37" s="5"/>
      <c r="G37" s="5"/>
      <c r="H37" s="5"/>
      <c r="I37" s="5"/>
      <c r="J37" s="5"/>
      <c r="K37" s="5"/>
      <c r="L37" s="5"/>
      <c r="M37" s="5"/>
      <c r="N37" s="5"/>
      <c r="O37" s="16"/>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149"/>
      <c r="CU37" s="149"/>
      <c r="CV37" s="149"/>
      <c r="CW37" s="5"/>
      <c r="CX37" s="5"/>
      <c r="CY37" s="5"/>
      <c r="CZ37" s="5"/>
      <c r="DA37" s="13"/>
      <c r="DB37" s="13"/>
      <c r="DC37" s="13"/>
      <c r="DD37" s="13"/>
      <c r="DE37" s="13"/>
      <c r="DF37" s="13"/>
      <c r="DG37" s="5"/>
      <c r="DH37" s="5"/>
      <c r="DI37" s="5"/>
    </row>
    <row r="38" spans="1:113">
      <c r="A38" s="5"/>
      <c r="B38" s="5"/>
      <c r="C38" s="5"/>
      <c r="D38" s="5"/>
      <c r="E38" s="5"/>
      <c r="F38" s="5"/>
      <c r="G38" s="5"/>
      <c r="H38" s="5"/>
      <c r="I38" s="5"/>
      <c r="J38" s="5"/>
      <c r="K38" s="5"/>
      <c r="L38" s="5"/>
      <c r="M38" s="5"/>
      <c r="N38" s="5"/>
      <c r="O38" s="16"/>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149"/>
      <c r="CU38" s="149"/>
      <c r="CV38" s="149"/>
      <c r="CW38" s="5"/>
      <c r="CX38" s="5"/>
      <c r="CY38" s="5"/>
      <c r="CZ38" s="5"/>
      <c r="DA38" s="13"/>
      <c r="DB38" s="13"/>
      <c r="DC38" s="13"/>
      <c r="DD38" s="13"/>
      <c r="DE38" s="13"/>
      <c r="DF38" s="13"/>
      <c r="DG38" s="5"/>
      <c r="DH38" s="5"/>
      <c r="DI38" s="5"/>
    </row>
    <row r="39" spans="1:113">
      <c r="A39" s="5"/>
      <c r="B39" s="5"/>
      <c r="C39" s="5"/>
      <c r="D39" s="5"/>
      <c r="E39" s="5"/>
      <c r="F39" s="5"/>
      <c r="G39" s="5"/>
      <c r="H39" s="5"/>
      <c r="I39" s="5"/>
      <c r="J39" s="5"/>
      <c r="K39" s="5"/>
      <c r="L39" s="5"/>
      <c r="M39" s="5"/>
      <c r="N39" s="5"/>
      <c r="O39" s="16"/>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149"/>
      <c r="CU39" s="149"/>
      <c r="CV39" s="149"/>
      <c r="CW39" s="5"/>
      <c r="CX39" s="5"/>
      <c r="CY39" s="5"/>
      <c r="CZ39" s="5"/>
      <c r="DA39" s="13"/>
      <c r="DB39" s="13"/>
      <c r="DC39" s="13"/>
      <c r="DD39" s="13"/>
      <c r="DE39" s="13"/>
      <c r="DF39" s="13"/>
      <c r="DG39" s="5"/>
      <c r="DH39" s="5"/>
      <c r="DI39" s="5"/>
    </row>
    <row r="40" spans="1:113">
      <c r="A40" s="5"/>
      <c r="B40" s="5"/>
      <c r="C40" s="5"/>
      <c r="D40" s="5"/>
      <c r="E40" s="5"/>
      <c r="F40" s="5"/>
      <c r="G40" s="5"/>
      <c r="H40" s="5"/>
      <c r="I40" s="5"/>
      <c r="J40" s="5"/>
      <c r="K40" s="5"/>
      <c r="L40" s="5"/>
      <c r="M40" s="5"/>
      <c r="N40" s="5"/>
      <c r="O40" s="16"/>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149"/>
      <c r="CU40" s="149"/>
      <c r="CV40" s="149"/>
      <c r="CW40" s="5"/>
      <c r="CX40" s="5"/>
      <c r="CY40" s="5"/>
      <c r="CZ40" s="5"/>
      <c r="DA40" s="13"/>
      <c r="DB40" s="13"/>
      <c r="DC40" s="13"/>
      <c r="DD40" s="13"/>
      <c r="DE40" s="13"/>
      <c r="DF40" s="13"/>
      <c r="DG40" s="5"/>
      <c r="DH40" s="5"/>
      <c r="DI40" s="5"/>
    </row>
    <row r="41" spans="1:113">
      <c r="A41" s="5"/>
      <c r="B41" s="5"/>
      <c r="C41" s="5"/>
      <c r="D41" s="5"/>
      <c r="E41" s="5"/>
      <c r="F41" s="5"/>
      <c r="G41" s="5"/>
      <c r="H41" s="5"/>
      <c r="I41" s="5"/>
      <c r="J41" s="5"/>
      <c r="K41" s="5"/>
      <c r="L41" s="5"/>
      <c r="M41" s="5"/>
      <c r="N41" s="5"/>
      <c r="O41" s="16"/>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149"/>
      <c r="CU41" s="149"/>
      <c r="CV41" s="149"/>
      <c r="CW41" s="5"/>
      <c r="CX41" s="5"/>
      <c r="CY41" s="5"/>
      <c r="CZ41" s="5"/>
      <c r="DA41" s="13"/>
      <c r="DB41" s="13"/>
      <c r="DC41" s="13"/>
      <c r="DD41" s="13"/>
      <c r="DE41" s="13"/>
      <c r="DF41" s="13"/>
      <c r="DG41" s="5"/>
      <c r="DH41" s="5"/>
      <c r="DI41" s="5"/>
    </row>
    <row r="42" spans="1:113">
      <c r="A42" s="5"/>
      <c r="B42" s="5"/>
      <c r="C42" s="5"/>
      <c r="D42" s="5"/>
      <c r="E42" s="5"/>
      <c r="F42" s="5"/>
      <c r="G42" s="5"/>
      <c r="H42" s="5"/>
      <c r="I42" s="5"/>
      <c r="J42" s="5"/>
      <c r="K42" s="5"/>
      <c r="L42" s="5"/>
      <c r="M42" s="5"/>
      <c r="N42" s="5"/>
      <c r="O42" s="16"/>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149"/>
      <c r="CU42" s="149"/>
      <c r="CV42" s="149"/>
      <c r="CW42" s="5"/>
      <c r="CX42" s="5"/>
      <c r="CY42" s="5"/>
      <c r="CZ42" s="5"/>
      <c r="DA42" s="13"/>
      <c r="DB42" s="13"/>
      <c r="DC42" s="13"/>
      <c r="DD42" s="13"/>
      <c r="DE42" s="13"/>
      <c r="DF42" s="13"/>
      <c r="DG42" s="5"/>
      <c r="DH42" s="5"/>
      <c r="DI42" s="5"/>
    </row>
    <row r="43" spans="1:113">
      <c r="A43" s="5"/>
      <c r="B43" s="5"/>
      <c r="C43" s="5"/>
      <c r="D43" s="5"/>
      <c r="E43" s="5"/>
      <c r="F43" s="5"/>
      <c r="G43" s="5"/>
      <c r="H43" s="5"/>
      <c r="I43" s="5"/>
      <c r="J43" s="5"/>
      <c r="K43" s="5"/>
      <c r="L43" s="5"/>
      <c r="M43" s="5"/>
      <c r="N43" s="5"/>
      <c r="O43" s="16"/>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149"/>
      <c r="CU43" s="149"/>
      <c r="CV43" s="149"/>
      <c r="CW43" s="5"/>
      <c r="CX43" s="5"/>
      <c r="CY43" s="5"/>
      <c r="CZ43" s="5"/>
      <c r="DA43" s="13"/>
      <c r="DB43" s="13"/>
      <c r="DC43" s="13"/>
      <c r="DD43" s="13"/>
      <c r="DE43" s="13"/>
      <c r="DF43" s="13"/>
      <c r="DG43" s="5"/>
      <c r="DH43" s="5"/>
      <c r="DI43" s="5"/>
    </row>
    <row r="44" spans="1:113">
      <c r="A44" s="5"/>
      <c r="B44" s="5"/>
      <c r="C44" s="5"/>
      <c r="D44" s="5"/>
      <c r="E44" s="5"/>
      <c r="F44" s="5"/>
      <c r="G44" s="5"/>
      <c r="H44" s="5"/>
      <c r="I44" s="5"/>
      <c r="J44" s="5"/>
      <c r="K44" s="5"/>
      <c r="L44" s="5"/>
      <c r="M44" s="5"/>
      <c r="N44" s="5"/>
      <c r="O44" s="16"/>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149"/>
      <c r="CU44" s="149"/>
      <c r="CV44" s="149"/>
      <c r="CW44" s="5"/>
      <c r="CX44" s="5"/>
      <c r="CY44" s="5"/>
      <c r="CZ44" s="5"/>
      <c r="DA44" s="13"/>
      <c r="DB44" s="13"/>
      <c r="DC44" s="13"/>
      <c r="DD44" s="13"/>
      <c r="DE44" s="13"/>
      <c r="DF44" s="13"/>
      <c r="DG44" s="5"/>
      <c r="DH44" s="5"/>
      <c r="DI44" s="5"/>
    </row>
    <row r="45" spans="1:113">
      <c r="A45" s="5"/>
      <c r="B45" s="5"/>
      <c r="C45" s="5"/>
      <c r="D45" s="5"/>
      <c r="E45" s="5"/>
      <c r="F45" s="5"/>
      <c r="G45" s="5"/>
      <c r="H45" s="5"/>
      <c r="I45" s="5"/>
      <c r="J45" s="5"/>
      <c r="K45" s="5"/>
      <c r="L45" s="5"/>
      <c r="M45" s="5"/>
      <c r="N45" s="5"/>
      <c r="O45" s="16"/>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149"/>
      <c r="CU45" s="149"/>
      <c r="CV45" s="149"/>
      <c r="CW45" s="5"/>
      <c r="CX45" s="5"/>
      <c r="CY45" s="5"/>
      <c r="CZ45" s="5"/>
      <c r="DA45" s="13"/>
      <c r="DB45" s="13"/>
      <c r="DC45" s="13"/>
      <c r="DD45" s="13"/>
      <c r="DE45" s="13"/>
      <c r="DF45" s="13"/>
      <c r="DG45" s="5"/>
      <c r="DH45" s="5"/>
      <c r="DI45" s="5"/>
    </row>
    <row r="46" spans="1:113">
      <c r="A46" s="5"/>
      <c r="B46" s="5"/>
      <c r="C46" s="5"/>
      <c r="D46" s="5"/>
      <c r="E46" s="5"/>
      <c r="F46" s="5"/>
      <c r="G46" s="5"/>
      <c r="H46" s="5"/>
      <c r="I46" s="5"/>
      <c r="J46" s="5"/>
      <c r="K46" s="5"/>
      <c r="L46" s="5"/>
      <c r="M46" s="5"/>
      <c r="N46" s="5"/>
      <c r="O46" s="16"/>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149"/>
      <c r="CU46" s="149"/>
      <c r="CV46" s="149"/>
      <c r="CW46" s="5"/>
      <c r="CX46" s="5"/>
      <c r="CY46" s="5"/>
      <c r="CZ46" s="5"/>
      <c r="DA46" s="13"/>
      <c r="DB46" s="13"/>
      <c r="DC46" s="13"/>
      <c r="DD46" s="13"/>
      <c r="DE46" s="13"/>
      <c r="DF46" s="13"/>
      <c r="DG46" s="5"/>
      <c r="DH46" s="5"/>
      <c r="DI46" s="5"/>
    </row>
    <row r="47" spans="1:113">
      <c r="A47" s="5"/>
      <c r="B47" s="5"/>
      <c r="C47" s="5"/>
      <c r="D47" s="5"/>
      <c r="E47" s="5"/>
      <c r="F47" s="5"/>
      <c r="G47" s="5"/>
      <c r="H47" s="5"/>
      <c r="I47" s="5"/>
      <c r="J47" s="5"/>
      <c r="K47" s="5"/>
      <c r="L47" s="5"/>
      <c r="M47" s="5"/>
      <c r="N47" s="5"/>
      <c r="O47" s="16"/>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149"/>
      <c r="CU47" s="149"/>
      <c r="CV47" s="149"/>
      <c r="CW47" s="5"/>
      <c r="CX47" s="5"/>
      <c r="CY47" s="5"/>
      <c r="CZ47" s="5"/>
      <c r="DA47" s="13"/>
      <c r="DB47" s="13"/>
      <c r="DC47" s="13"/>
      <c r="DD47" s="13"/>
      <c r="DE47" s="13"/>
      <c r="DF47" s="13"/>
      <c r="DG47" s="5"/>
      <c r="DH47" s="5"/>
      <c r="DI47" s="5"/>
    </row>
    <row r="48" spans="1:113">
      <c r="A48" s="5"/>
      <c r="B48" s="5"/>
      <c r="C48" s="5"/>
      <c r="D48" s="5"/>
      <c r="E48" s="5"/>
      <c r="F48" s="5"/>
      <c r="G48" s="5"/>
      <c r="H48" s="5"/>
      <c r="I48" s="5"/>
      <c r="J48" s="5"/>
      <c r="K48" s="5"/>
      <c r="L48" s="5"/>
      <c r="M48" s="5"/>
      <c r="N48" s="5"/>
      <c r="O48" s="16"/>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149"/>
      <c r="CU48" s="149"/>
      <c r="CV48" s="149"/>
      <c r="CW48" s="5"/>
      <c r="CX48" s="5"/>
      <c r="CY48" s="5"/>
      <c r="CZ48" s="5"/>
      <c r="DA48" s="13"/>
      <c r="DB48" s="13"/>
      <c r="DC48" s="13"/>
      <c r="DD48" s="13"/>
      <c r="DE48" s="13"/>
      <c r="DF48" s="13"/>
      <c r="DG48" s="5"/>
      <c r="DH48" s="5"/>
      <c r="DI48" s="5"/>
    </row>
    <row r="49" spans="1:113">
      <c r="A49" s="5"/>
      <c r="B49" s="5"/>
      <c r="C49" s="5"/>
      <c r="D49" s="5"/>
      <c r="E49" s="5"/>
      <c r="F49" s="5"/>
      <c r="G49" s="5"/>
      <c r="H49" s="5"/>
      <c r="I49" s="5"/>
      <c r="J49" s="5"/>
      <c r="K49" s="5"/>
      <c r="L49" s="5"/>
      <c r="M49" s="5"/>
      <c r="N49" s="5"/>
      <c r="O49" s="16"/>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149"/>
      <c r="CU49" s="149"/>
      <c r="CV49" s="149"/>
      <c r="CW49" s="5"/>
      <c r="CX49" s="5"/>
      <c r="CY49" s="5"/>
      <c r="CZ49" s="5"/>
      <c r="DA49" s="13"/>
      <c r="DB49" s="13"/>
      <c r="DC49" s="13"/>
      <c r="DD49" s="13"/>
      <c r="DE49" s="13"/>
      <c r="DF49" s="13"/>
      <c r="DG49" s="5"/>
      <c r="DH49" s="5"/>
      <c r="DI49" s="5"/>
    </row>
    <row r="50" spans="1:113">
      <c r="A50" s="5"/>
      <c r="B50" s="5"/>
      <c r="C50" s="5"/>
      <c r="D50" s="5"/>
      <c r="E50" s="5"/>
      <c r="F50" s="5"/>
      <c r="G50" s="5"/>
      <c r="H50" s="5"/>
      <c r="I50" s="5"/>
      <c r="J50" s="5"/>
      <c r="K50" s="5"/>
      <c r="L50" s="5"/>
      <c r="M50" s="5"/>
      <c r="N50" s="5"/>
      <c r="O50" s="16"/>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149"/>
      <c r="CU50" s="149"/>
      <c r="CV50" s="149"/>
      <c r="CW50" s="5"/>
      <c r="CX50" s="5"/>
      <c r="CY50" s="5"/>
      <c r="CZ50" s="5"/>
      <c r="DA50" s="13"/>
      <c r="DB50" s="13"/>
      <c r="DC50" s="13"/>
      <c r="DD50" s="13"/>
      <c r="DE50" s="13"/>
      <c r="DF50" s="13"/>
      <c r="DG50" s="5"/>
      <c r="DH50" s="5"/>
      <c r="DI50" s="5"/>
    </row>
    <row r="51" spans="1:113">
      <c r="A51" s="5"/>
      <c r="B51" s="5"/>
      <c r="C51" s="5"/>
      <c r="D51" s="5"/>
      <c r="E51" s="5"/>
      <c r="F51" s="5"/>
      <c r="G51" s="5"/>
      <c r="H51" s="5"/>
      <c r="I51" s="5"/>
      <c r="J51" s="5"/>
      <c r="K51" s="5"/>
      <c r="L51" s="5"/>
      <c r="M51" s="5"/>
      <c r="N51" s="5"/>
      <c r="O51" s="16"/>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149"/>
      <c r="CU51" s="149"/>
      <c r="CV51" s="149"/>
      <c r="CW51" s="5"/>
      <c r="CX51" s="5"/>
      <c r="CY51" s="5"/>
      <c r="CZ51" s="5"/>
      <c r="DA51" s="13"/>
      <c r="DB51" s="13"/>
      <c r="DC51" s="13"/>
      <c r="DD51" s="13"/>
      <c r="DE51" s="13"/>
      <c r="DF51" s="13"/>
      <c r="DG51" s="5"/>
      <c r="DH51" s="5"/>
      <c r="DI51" s="5"/>
    </row>
    <row r="52" spans="1:113">
      <c r="A52" s="5"/>
      <c r="B52" s="5"/>
      <c r="C52" s="5"/>
      <c r="D52" s="5"/>
      <c r="E52" s="5"/>
      <c r="F52" s="5"/>
      <c r="G52" s="5"/>
      <c r="H52" s="5"/>
      <c r="I52" s="5"/>
      <c r="J52" s="5"/>
      <c r="K52" s="5"/>
      <c r="L52" s="5"/>
      <c r="M52" s="5"/>
      <c r="N52" s="5"/>
      <c r="O52" s="16"/>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149"/>
      <c r="CU52" s="149"/>
      <c r="CV52" s="149"/>
      <c r="CW52" s="5"/>
      <c r="CX52" s="5"/>
      <c r="CY52" s="5"/>
      <c r="CZ52" s="5"/>
      <c r="DA52" s="13"/>
      <c r="DB52" s="13"/>
      <c r="DC52" s="13"/>
      <c r="DD52" s="13"/>
      <c r="DE52" s="13"/>
      <c r="DF52" s="13"/>
      <c r="DG52" s="5"/>
      <c r="DH52" s="5"/>
      <c r="DI52" s="5"/>
    </row>
    <row r="53" spans="1:113">
      <c r="A53" s="5"/>
      <c r="B53" s="5"/>
      <c r="C53" s="5"/>
      <c r="D53" s="5"/>
      <c r="E53" s="5"/>
      <c r="F53" s="5"/>
      <c r="G53" s="5"/>
      <c r="H53" s="5"/>
      <c r="I53" s="5"/>
      <c r="J53" s="5"/>
      <c r="K53" s="5"/>
      <c r="L53" s="5"/>
      <c r="M53" s="5"/>
      <c r="N53" s="5"/>
      <c r="O53" s="16"/>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149"/>
      <c r="CU53" s="149"/>
      <c r="CV53" s="149"/>
      <c r="CW53" s="5"/>
      <c r="CX53" s="5"/>
      <c r="CY53" s="5"/>
      <c r="CZ53" s="5"/>
      <c r="DA53" s="13"/>
      <c r="DB53" s="13"/>
      <c r="DC53" s="13"/>
      <c r="DD53" s="13"/>
      <c r="DE53" s="13"/>
      <c r="DF53" s="13"/>
      <c r="DG53" s="5"/>
      <c r="DH53" s="5"/>
      <c r="DI53" s="5"/>
    </row>
    <row r="54" spans="1:113">
      <c r="A54" s="5"/>
      <c r="B54" s="5"/>
      <c r="C54" s="5"/>
      <c r="D54" s="5"/>
      <c r="E54" s="5"/>
      <c r="F54" s="5"/>
      <c r="G54" s="5"/>
      <c r="H54" s="5"/>
      <c r="I54" s="5"/>
      <c r="J54" s="5"/>
      <c r="K54" s="5"/>
      <c r="L54" s="5"/>
      <c r="M54" s="5"/>
      <c r="N54" s="5"/>
      <c r="O54" s="16"/>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149"/>
      <c r="CU54" s="149"/>
      <c r="CV54" s="149"/>
      <c r="CW54" s="5"/>
      <c r="CX54" s="5"/>
      <c r="CY54" s="5"/>
      <c r="CZ54" s="5"/>
      <c r="DA54" s="13"/>
      <c r="DB54" s="13"/>
      <c r="DC54" s="13"/>
      <c r="DD54" s="13"/>
      <c r="DE54" s="13"/>
      <c r="DF54" s="13"/>
      <c r="DG54" s="5"/>
      <c r="DH54" s="5"/>
      <c r="DI54" s="5"/>
    </row>
    <row r="55" spans="1:113">
      <c r="A55" s="5"/>
      <c r="B55" s="5"/>
      <c r="C55" s="5"/>
      <c r="D55" s="5"/>
      <c r="E55" s="5"/>
      <c r="F55" s="5"/>
      <c r="G55" s="5"/>
      <c r="H55" s="5"/>
      <c r="I55" s="5"/>
      <c r="J55" s="5"/>
      <c r="K55" s="5"/>
      <c r="L55" s="5"/>
      <c r="M55" s="5"/>
      <c r="N55" s="5"/>
      <c r="O55" s="16"/>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149"/>
      <c r="CU55" s="149"/>
      <c r="CV55" s="149"/>
      <c r="CW55" s="5"/>
      <c r="CX55" s="5"/>
      <c r="CY55" s="5"/>
      <c r="CZ55" s="5"/>
      <c r="DA55" s="13"/>
      <c r="DB55" s="13"/>
      <c r="DC55" s="13"/>
      <c r="DD55" s="13"/>
      <c r="DE55" s="13"/>
      <c r="DF55" s="13"/>
      <c r="DG55" s="5"/>
      <c r="DH55" s="5"/>
      <c r="DI55" s="5"/>
    </row>
    <row r="56" spans="1:113">
      <c r="A56" s="5"/>
      <c r="B56" s="5"/>
      <c r="C56" s="5"/>
      <c r="D56" s="5"/>
      <c r="E56" s="5"/>
      <c r="F56" s="5"/>
      <c r="G56" s="5"/>
      <c r="H56" s="5"/>
      <c r="I56" s="5"/>
      <c r="J56" s="5"/>
      <c r="K56" s="5"/>
      <c r="L56" s="5"/>
      <c r="M56" s="5"/>
      <c r="N56" s="5"/>
      <c r="O56" s="16"/>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149"/>
      <c r="CU56" s="149"/>
      <c r="CV56" s="149"/>
      <c r="CW56" s="5"/>
      <c r="CX56" s="5"/>
      <c r="CY56" s="5"/>
      <c r="CZ56" s="5"/>
      <c r="DA56" s="13"/>
      <c r="DB56" s="13"/>
      <c r="DC56" s="13"/>
      <c r="DD56" s="13"/>
      <c r="DE56" s="13"/>
      <c r="DF56" s="13"/>
      <c r="DG56" s="5"/>
      <c r="DH56" s="5"/>
      <c r="DI56" s="5"/>
    </row>
    <row r="57" spans="1:113">
      <c r="A57" s="5"/>
      <c r="B57" s="5"/>
      <c r="C57" s="5"/>
      <c r="D57" s="5"/>
      <c r="E57" s="5"/>
      <c r="F57" s="5"/>
      <c r="G57" s="5"/>
      <c r="H57" s="5"/>
      <c r="I57" s="5"/>
      <c r="J57" s="5"/>
      <c r="K57" s="5"/>
      <c r="L57" s="5"/>
      <c r="M57" s="5"/>
      <c r="N57" s="5"/>
      <c r="O57" s="16"/>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149"/>
      <c r="CU57" s="149"/>
      <c r="CV57" s="149"/>
      <c r="CW57" s="5"/>
      <c r="CX57" s="5"/>
      <c r="CY57" s="5"/>
      <c r="CZ57" s="5"/>
      <c r="DA57" s="13"/>
      <c r="DB57" s="13"/>
      <c r="DC57" s="13"/>
      <c r="DD57" s="13"/>
      <c r="DE57" s="13"/>
      <c r="DF57" s="13"/>
      <c r="DG57" s="5"/>
      <c r="DH57" s="5"/>
      <c r="DI57" s="5"/>
    </row>
    <row r="58" spans="1:113">
      <c r="A58" s="5"/>
      <c r="B58" s="5"/>
      <c r="C58" s="5"/>
      <c r="D58" s="5"/>
      <c r="E58" s="5"/>
      <c r="F58" s="5"/>
      <c r="G58" s="5"/>
      <c r="H58" s="5"/>
      <c r="I58" s="5"/>
      <c r="J58" s="5"/>
      <c r="K58" s="5"/>
      <c r="L58" s="5"/>
      <c r="M58" s="5"/>
      <c r="N58" s="5"/>
      <c r="O58" s="16"/>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149"/>
      <c r="CU58" s="149"/>
      <c r="CV58" s="149"/>
      <c r="CW58" s="5"/>
      <c r="CX58" s="5"/>
      <c r="CY58" s="5"/>
      <c r="CZ58" s="5"/>
      <c r="DA58" s="13"/>
      <c r="DB58" s="13"/>
      <c r="DC58" s="13"/>
      <c r="DD58" s="13"/>
      <c r="DE58" s="13"/>
      <c r="DF58" s="13"/>
      <c r="DG58" s="5"/>
      <c r="DH58" s="5"/>
      <c r="DI58" s="5"/>
    </row>
    <row r="59" spans="1:113">
      <c r="A59" s="5"/>
      <c r="B59" s="5"/>
      <c r="C59" s="5"/>
      <c r="D59" s="5"/>
      <c r="E59" s="5"/>
      <c r="F59" s="5"/>
      <c r="G59" s="5"/>
      <c r="H59" s="5"/>
      <c r="I59" s="5"/>
      <c r="J59" s="5"/>
      <c r="K59" s="5"/>
      <c r="L59" s="5"/>
      <c r="M59" s="5"/>
      <c r="N59" s="5"/>
      <c r="O59" s="16"/>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149"/>
      <c r="CU59" s="149"/>
      <c r="CV59" s="149"/>
      <c r="CW59" s="5"/>
      <c r="CX59" s="5"/>
      <c r="CY59" s="5"/>
      <c r="CZ59" s="5"/>
      <c r="DA59" s="13"/>
      <c r="DB59" s="13"/>
      <c r="DC59" s="13"/>
      <c r="DD59" s="13"/>
      <c r="DE59" s="13"/>
      <c r="DF59" s="13"/>
      <c r="DG59" s="5"/>
      <c r="DH59" s="5"/>
      <c r="DI59" s="5"/>
    </row>
    <row r="60" spans="1:113">
      <c r="A60" s="5"/>
      <c r="B60" s="5"/>
      <c r="C60" s="5"/>
      <c r="D60" s="5"/>
      <c r="E60" s="5"/>
      <c r="F60" s="5"/>
      <c r="G60" s="5"/>
      <c r="H60" s="5"/>
      <c r="I60" s="5"/>
      <c r="J60" s="5"/>
      <c r="K60" s="5"/>
      <c r="L60" s="5"/>
      <c r="M60" s="5"/>
      <c r="N60" s="5"/>
      <c r="O60" s="16"/>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149"/>
      <c r="CU60" s="149"/>
      <c r="CV60" s="149"/>
      <c r="CW60" s="5"/>
      <c r="CX60" s="5"/>
      <c r="CY60" s="5"/>
      <c r="CZ60" s="5"/>
      <c r="DA60" s="13"/>
      <c r="DB60" s="13"/>
      <c r="DC60" s="13"/>
      <c r="DD60" s="13"/>
      <c r="DE60" s="13"/>
      <c r="DF60" s="13"/>
      <c r="DG60" s="5"/>
      <c r="DH60" s="5"/>
      <c r="DI60" s="5"/>
    </row>
    <row r="61" spans="1:113">
      <c r="A61" s="5"/>
      <c r="B61" s="5"/>
      <c r="C61" s="5"/>
      <c r="D61" s="5"/>
      <c r="E61" s="5"/>
      <c r="F61" s="5"/>
      <c r="G61" s="5"/>
      <c r="H61" s="5"/>
      <c r="I61" s="5"/>
      <c r="J61" s="5"/>
      <c r="K61" s="5"/>
      <c r="L61" s="5"/>
      <c r="M61" s="5"/>
      <c r="N61" s="5"/>
      <c r="O61" s="16"/>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149"/>
      <c r="CU61" s="149"/>
      <c r="CV61" s="149"/>
      <c r="CW61" s="5"/>
      <c r="CX61" s="5"/>
      <c r="CY61" s="5"/>
      <c r="CZ61" s="5"/>
      <c r="DA61" s="13"/>
      <c r="DB61" s="13"/>
      <c r="DC61" s="13"/>
      <c r="DD61" s="13"/>
      <c r="DE61" s="13"/>
      <c r="DF61" s="13"/>
      <c r="DG61" s="5"/>
      <c r="DH61" s="5"/>
      <c r="DI61" s="5"/>
    </row>
    <row r="62" spans="1:113">
      <c r="A62" s="5"/>
      <c r="B62" s="5"/>
      <c r="C62" s="5"/>
      <c r="D62" s="5"/>
      <c r="E62" s="5"/>
      <c r="F62" s="5"/>
      <c r="G62" s="5"/>
      <c r="H62" s="5"/>
      <c r="I62" s="5"/>
      <c r="J62" s="5"/>
      <c r="K62" s="5"/>
      <c r="L62" s="5"/>
      <c r="M62" s="5"/>
      <c r="N62" s="5"/>
      <c r="O62" s="16"/>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149"/>
      <c r="CU62" s="149"/>
      <c r="CV62" s="149"/>
      <c r="CW62" s="5"/>
      <c r="CX62" s="5"/>
      <c r="CY62" s="5"/>
      <c r="CZ62" s="5"/>
      <c r="DA62" s="13"/>
      <c r="DB62" s="13"/>
      <c r="DC62" s="13"/>
      <c r="DD62" s="13"/>
      <c r="DE62" s="13"/>
      <c r="DF62" s="13"/>
      <c r="DG62" s="5"/>
      <c r="DH62" s="5"/>
      <c r="DI62" s="5"/>
    </row>
    <row r="63" spans="1:113">
      <c r="A63" s="5"/>
      <c r="B63" s="5"/>
      <c r="C63" s="5"/>
      <c r="D63" s="5"/>
      <c r="E63" s="5"/>
      <c r="F63" s="5"/>
      <c r="G63" s="5"/>
      <c r="H63" s="5"/>
      <c r="I63" s="5"/>
      <c r="J63" s="5"/>
      <c r="K63" s="5"/>
      <c r="L63" s="5"/>
      <c r="M63" s="5"/>
      <c r="N63" s="5"/>
      <c r="O63" s="16"/>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149"/>
      <c r="CU63" s="149"/>
      <c r="CV63" s="149"/>
      <c r="CW63" s="5"/>
      <c r="CX63" s="5"/>
      <c r="CY63" s="5"/>
      <c r="CZ63" s="5"/>
      <c r="DA63" s="13"/>
      <c r="DB63" s="13"/>
      <c r="DC63" s="13"/>
      <c r="DD63" s="13"/>
      <c r="DE63" s="13"/>
      <c r="DF63" s="13"/>
      <c r="DG63" s="5"/>
      <c r="DH63" s="5"/>
      <c r="DI63" s="5"/>
    </row>
    <row r="64" spans="1:113">
      <c r="A64" s="5"/>
      <c r="B64" s="5"/>
      <c r="C64" s="5"/>
      <c r="D64" s="5"/>
      <c r="E64" s="5"/>
      <c r="F64" s="5"/>
      <c r="G64" s="5"/>
      <c r="H64" s="5"/>
      <c r="I64" s="5"/>
      <c r="J64" s="5"/>
      <c r="K64" s="5"/>
      <c r="L64" s="5"/>
      <c r="M64" s="5"/>
      <c r="N64" s="5"/>
      <c r="O64" s="16"/>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149"/>
      <c r="CU64" s="149"/>
      <c r="CV64" s="149"/>
      <c r="CW64" s="5"/>
      <c r="CX64" s="5"/>
      <c r="CY64" s="5"/>
      <c r="CZ64" s="5"/>
      <c r="DA64" s="13"/>
      <c r="DB64" s="13"/>
      <c r="DC64" s="13"/>
      <c r="DD64" s="13"/>
      <c r="DE64" s="13"/>
      <c r="DF64" s="13"/>
      <c r="DG64" s="5"/>
      <c r="DH64" s="5"/>
      <c r="DI64" s="5"/>
    </row>
    <row r="65" spans="1:113">
      <c r="A65" s="5"/>
      <c r="B65" s="5"/>
      <c r="C65" s="5"/>
      <c r="D65" s="5"/>
      <c r="E65" s="5"/>
      <c r="F65" s="5"/>
      <c r="G65" s="5"/>
      <c r="H65" s="5"/>
      <c r="I65" s="5"/>
      <c r="J65" s="5"/>
      <c r="K65" s="5"/>
      <c r="L65" s="5"/>
      <c r="M65" s="5"/>
      <c r="N65" s="5"/>
      <c r="O65" s="16"/>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149"/>
      <c r="CU65" s="149"/>
      <c r="CV65" s="149"/>
      <c r="CW65" s="5"/>
      <c r="CX65" s="5"/>
      <c r="CY65" s="5"/>
      <c r="CZ65" s="5"/>
      <c r="DA65" s="13"/>
      <c r="DB65" s="13"/>
      <c r="DC65" s="13"/>
      <c r="DD65" s="13"/>
      <c r="DE65" s="13"/>
      <c r="DF65" s="13"/>
      <c r="DG65" s="5"/>
      <c r="DH65" s="5"/>
      <c r="DI65" s="5"/>
    </row>
    <row r="66" spans="1:113">
      <c r="A66" s="5"/>
      <c r="B66" s="5"/>
      <c r="C66" s="5"/>
      <c r="D66" s="5"/>
      <c r="E66" s="5"/>
      <c r="F66" s="5"/>
      <c r="G66" s="5"/>
      <c r="H66" s="5"/>
      <c r="I66" s="5"/>
      <c r="J66" s="5"/>
      <c r="K66" s="5"/>
      <c r="L66" s="5"/>
      <c r="M66" s="5"/>
      <c r="N66" s="5"/>
      <c r="O66" s="16"/>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149"/>
      <c r="CU66" s="149"/>
      <c r="CV66" s="149"/>
      <c r="CW66" s="5"/>
      <c r="CX66" s="5"/>
      <c r="CY66" s="5"/>
      <c r="CZ66" s="5"/>
      <c r="DA66" s="13"/>
      <c r="DB66" s="13"/>
      <c r="DC66" s="13"/>
      <c r="DD66" s="13"/>
      <c r="DE66" s="13"/>
      <c r="DF66" s="13"/>
      <c r="DG66" s="5"/>
      <c r="DH66" s="5"/>
      <c r="DI66" s="5"/>
    </row>
    <row r="67" spans="1:113">
      <c r="A67" s="5"/>
      <c r="B67" s="5"/>
      <c r="C67" s="5"/>
      <c r="D67" s="5"/>
      <c r="E67" s="5"/>
      <c r="F67" s="5"/>
      <c r="G67" s="5"/>
      <c r="H67" s="5"/>
      <c r="I67" s="5"/>
      <c r="J67" s="5"/>
      <c r="K67" s="5"/>
      <c r="L67" s="5"/>
      <c r="M67" s="5"/>
      <c r="N67" s="5"/>
      <c r="O67" s="16"/>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149"/>
      <c r="CU67" s="149"/>
      <c r="CV67" s="149"/>
      <c r="CW67" s="5"/>
      <c r="CX67" s="5"/>
      <c r="CY67" s="5"/>
      <c r="CZ67" s="5"/>
      <c r="DA67" s="13"/>
      <c r="DB67" s="13"/>
      <c r="DC67" s="13"/>
      <c r="DD67" s="13"/>
      <c r="DE67" s="13"/>
      <c r="DF67" s="13"/>
      <c r="DG67" s="5"/>
      <c r="DH67" s="5"/>
      <c r="DI67" s="5"/>
    </row>
    <row r="68" spans="1:113">
      <c r="A68" s="5"/>
      <c r="B68" s="5"/>
      <c r="C68" s="5"/>
      <c r="D68" s="5"/>
      <c r="E68" s="5"/>
      <c r="F68" s="5"/>
      <c r="G68" s="5"/>
      <c r="H68" s="5"/>
      <c r="I68" s="5"/>
      <c r="J68" s="5"/>
      <c r="K68" s="5"/>
      <c r="L68" s="5"/>
      <c r="M68" s="5"/>
      <c r="N68" s="5"/>
      <c r="O68" s="16"/>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149"/>
      <c r="CU68" s="149"/>
      <c r="CV68" s="149"/>
      <c r="CW68" s="5"/>
      <c r="CX68" s="5"/>
      <c r="CY68" s="5"/>
      <c r="CZ68" s="5"/>
      <c r="DA68" s="13"/>
      <c r="DB68" s="13"/>
      <c r="DC68" s="13"/>
      <c r="DD68" s="13"/>
      <c r="DE68" s="13"/>
      <c r="DF68" s="13"/>
      <c r="DG68" s="5"/>
      <c r="DH68" s="5"/>
      <c r="DI68" s="5"/>
    </row>
    <row r="69" spans="1:113">
      <c r="A69" s="5"/>
      <c r="B69" s="5"/>
      <c r="C69" s="5"/>
      <c r="D69" s="5"/>
      <c r="E69" s="5"/>
      <c r="F69" s="5"/>
      <c r="G69" s="5"/>
      <c r="H69" s="5"/>
      <c r="I69" s="5"/>
      <c r="J69" s="5"/>
      <c r="K69" s="5"/>
      <c r="L69" s="5"/>
      <c r="M69" s="5"/>
      <c r="N69" s="5"/>
      <c r="O69" s="16"/>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149"/>
      <c r="CU69" s="149"/>
      <c r="CV69" s="149"/>
      <c r="CW69" s="5"/>
      <c r="CX69" s="5"/>
      <c r="CY69" s="5"/>
      <c r="CZ69" s="5"/>
      <c r="DA69" s="13"/>
      <c r="DB69" s="13"/>
      <c r="DC69" s="13"/>
      <c r="DD69" s="13"/>
      <c r="DE69" s="13"/>
      <c r="DF69" s="13"/>
      <c r="DG69" s="5"/>
      <c r="DH69" s="5"/>
      <c r="DI69" s="5"/>
    </row>
    <row r="70" spans="1:113">
      <c r="A70" s="5"/>
      <c r="B70" s="5"/>
      <c r="C70" s="5"/>
      <c r="D70" s="5"/>
      <c r="E70" s="5"/>
      <c r="F70" s="5"/>
      <c r="G70" s="5"/>
      <c r="H70" s="5"/>
      <c r="I70" s="5"/>
      <c r="J70" s="5"/>
      <c r="K70" s="5"/>
      <c r="L70" s="5"/>
      <c r="M70" s="5"/>
      <c r="N70" s="5"/>
      <c r="O70" s="16"/>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149"/>
      <c r="CU70" s="149"/>
      <c r="CV70" s="149"/>
      <c r="CW70" s="5"/>
      <c r="CX70" s="5"/>
      <c r="CY70" s="5"/>
      <c r="CZ70" s="5"/>
      <c r="DA70" s="13"/>
      <c r="DB70" s="13"/>
      <c r="DC70" s="13"/>
      <c r="DD70" s="13"/>
      <c r="DE70" s="13"/>
      <c r="DF70" s="13"/>
      <c r="DG70" s="5"/>
      <c r="DH70" s="5"/>
      <c r="DI70" s="5"/>
    </row>
    <row r="71" spans="1:113">
      <c r="A71" s="5"/>
      <c r="B71" s="5"/>
      <c r="C71" s="5"/>
      <c r="D71" s="5"/>
      <c r="E71" s="5"/>
      <c r="F71" s="5"/>
      <c r="G71" s="5"/>
      <c r="H71" s="5"/>
      <c r="I71" s="5"/>
      <c r="J71" s="5"/>
      <c r="K71" s="5"/>
      <c r="L71" s="5"/>
      <c r="M71" s="5"/>
      <c r="N71" s="5"/>
      <c r="O71" s="16"/>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149"/>
      <c r="CU71" s="149"/>
      <c r="CV71" s="149"/>
      <c r="CW71" s="5"/>
      <c r="CX71" s="5"/>
      <c r="CY71" s="5"/>
      <c r="CZ71" s="5"/>
      <c r="DA71" s="13"/>
      <c r="DB71" s="13"/>
      <c r="DC71" s="13"/>
      <c r="DD71" s="13"/>
      <c r="DE71" s="13"/>
      <c r="DF71" s="13"/>
      <c r="DG71" s="5"/>
      <c r="DH71" s="5"/>
      <c r="DI71" s="5"/>
    </row>
    <row r="72" spans="1:113">
      <c r="A72" s="5"/>
      <c r="B72" s="5"/>
      <c r="C72" s="5"/>
      <c r="D72" s="5"/>
      <c r="E72" s="5"/>
      <c r="F72" s="5"/>
      <c r="G72" s="5"/>
      <c r="H72" s="5"/>
      <c r="I72" s="5"/>
      <c r="J72" s="5"/>
      <c r="K72" s="5"/>
      <c r="L72" s="5"/>
      <c r="M72" s="5"/>
      <c r="N72" s="5"/>
      <c r="O72" s="16"/>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149"/>
      <c r="CU72" s="149"/>
      <c r="CV72" s="149"/>
      <c r="CW72" s="5"/>
      <c r="CX72" s="5"/>
      <c r="CY72" s="5"/>
      <c r="CZ72" s="5"/>
      <c r="DA72" s="13"/>
      <c r="DB72" s="13"/>
      <c r="DC72" s="13"/>
      <c r="DD72" s="13"/>
      <c r="DE72" s="13"/>
      <c r="DF72" s="13"/>
      <c r="DG72" s="5"/>
      <c r="DH72" s="5"/>
      <c r="DI72" s="5"/>
    </row>
    <row r="73" spans="1:113">
      <c r="A73" s="5"/>
      <c r="B73" s="5"/>
      <c r="C73" s="5"/>
      <c r="D73" s="5"/>
      <c r="E73" s="5"/>
      <c r="F73" s="5"/>
      <c r="G73" s="5"/>
      <c r="H73" s="5"/>
      <c r="I73" s="5"/>
      <c r="J73" s="5"/>
      <c r="K73" s="5"/>
      <c r="L73" s="5"/>
      <c r="M73" s="5"/>
      <c r="N73" s="5"/>
      <c r="O73" s="16"/>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149"/>
      <c r="CU73" s="149"/>
      <c r="CV73" s="149"/>
      <c r="CW73" s="5"/>
      <c r="CX73" s="5"/>
      <c r="CY73" s="5"/>
      <c r="CZ73" s="5"/>
      <c r="DA73" s="13"/>
      <c r="DB73" s="13"/>
      <c r="DC73" s="13"/>
      <c r="DD73" s="13"/>
      <c r="DE73" s="13"/>
      <c r="DF73" s="13"/>
      <c r="DG73" s="5"/>
      <c r="DH73" s="5"/>
      <c r="DI73" s="5"/>
    </row>
    <row r="74" spans="1:113">
      <c r="A74" s="5"/>
      <c r="B74" s="5"/>
      <c r="C74" s="5"/>
      <c r="D74" s="5"/>
      <c r="E74" s="5"/>
      <c r="F74" s="5"/>
      <c r="G74" s="5"/>
      <c r="H74" s="5"/>
      <c r="I74" s="5"/>
      <c r="J74" s="5"/>
      <c r="K74" s="5"/>
      <c r="L74" s="5"/>
      <c r="M74" s="5"/>
      <c r="N74" s="5"/>
      <c r="O74" s="16"/>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149"/>
      <c r="CU74" s="149"/>
      <c r="CV74" s="149"/>
      <c r="CW74" s="5"/>
      <c r="CX74" s="5"/>
      <c r="CY74" s="5"/>
      <c r="CZ74" s="5"/>
      <c r="DA74" s="13"/>
      <c r="DB74" s="13"/>
      <c r="DC74" s="13"/>
      <c r="DD74" s="13"/>
      <c r="DE74" s="13"/>
      <c r="DF74" s="13"/>
      <c r="DG74" s="5"/>
      <c r="DH74" s="5"/>
      <c r="DI74" s="5"/>
    </row>
    <row r="75" spans="1:113">
      <c r="A75" s="5"/>
      <c r="B75" s="5"/>
      <c r="C75" s="5"/>
      <c r="D75" s="5"/>
      <c r="E75" s="5"/>
      <c r="F75" s="5"/>
      <c r="G75" s="5"/>
      <c r="H75" s="5"/>
      <c r="I75" s="5"/>
      <c r="J75" s="5"/>
      <c r="K75" s="5"/>
      <c r="L75" s="5"/>
      <c r="M75" s="5"/>
      <c r="N75" s="5"/>
      <c r="O75" s="16"/>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149"/>
      <c r="CU75" s="149"/>
      <c r="CV75" s="149"/>
      <c r="CW75" s="5"/>
      <c r="CX75" s="5"/>
      <c r="CY75" s="5"/>
      <c r="CZ75" s="5"/>
      <c r="DA75" s="13"/>
      <c r="DB75" s="13"/>
      <c r="DC75" s="13"/>
      <c r="DD75" s="13"/>
      <c r="DE75" s="13"/>
      <c r="DF75" s="13"/>
      <c r="DG75" s="5"/>
      <c r="DH75" s="5"/>
      <c r="DI75" s="5"/>
    </row>
    <row r="76" spans="1:113">
      <c r="A76" s="5"/>
      <c r="B76" s="5"/>
      <c r="C76" s="5"/>
      <c r="D76" s="5"/>
      <c r="E76" s="5"/>
      <c r="F76" s="5"/>
      <c r="G76" s="5"/>
      <c r="H76" s="5"/>
      <c r="I76" s="5"/>
      <c r="J76" s="5"/>
      <c r="K76" s="5"/>
      <c r="L76" s="5"/>
      <c r="M76" s="5"/>
      <c r="N76" s="5"/>
      <c r="O76" s="16"/>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149"/>
      <c r="CU76" s="149"/>
      <c r="CV76" s="149"/>
      <c r="CW76" s="5"/>
      <c r="CX76" s="5"/>
      <c r="CY76" s="5"/>
      <c r="CZ76" s="5"/>
      <c r="DA76" s="13"/>
      <c r="DB76" s="13"/>
      <c r="DC76" s="13"/>
      <c r="DD76" s="13"/>
      <c r="DE76" s="13"/>
      <c r="DF76" s="13"/>
      <c r="DG76" s="5"/>
      <c r="DH76" s="5"/>
      <c r="DI76" s="5"/>
    </row>
    <row r="77" spans="1:113">
      <c r="A77" s="5"/>
      <c r="B77" s="5"/>
      <c r="C77" s="5"/>
      <c r="D77" s="5"/>
      <c r="E77" s="5"/>
      <c r="F77" s="5"/>
      <c r="G77" s="5"/>
      <c r="H77" s="5"/>
      <c r="I77" s="5"/>
      <c r="J77" s="5"/>
      <c r="K77" s="5"/>
      <c r="L77" s="5"/>
      <c r="M77" s="5"/>
      <c r="N77" s="5"/>
      <c r="O77" s="16"/>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149"/>
      <c r="CU77" s="149"/>
      <c r="CV77" s="149"/>
      <c r="CW77" s="5"/>
      <c r="CX77" s="5"/>
      <c r="CY77" s="5"/>
      <c r="CZ77" s="5"/>
      <c r="DA77" s="13"/>
      <c r="DB77" s="13"/>
      <c r="DC77" s="13"/>
      <c r="DD77" s="13"/>
      <c r="DE77" s="13"/>
      <c r="DF77" s="13"/>
      <c r="DG77" s="5"/>
      <c r="DH77" s="5"/>
      <c r="DI77" s="5"/>
    </row>
    <row r="78" spans="1:113">
      <c r="A78" s="5"/>
      <c r="B78" s="5"/>
      <c r="C78" s="5"/>
      <c r="D78" s="5"/>
      <c r="E78" s="5"/>
      <c r="F78" s="5"/>
      <c r="G78" s="5"/>
      <c r="H78" s="5"/>
      <c r="I78" s="5"/>
      <c r="J78" s="5"/>
      <c r="K78" s="5"/>
      <c r="L78" s="5"/>
      <c r="M78" s="5"/>
      <c r="N78" s="5"/>
      <c r="O78" s="16"/>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149"/>
      <c r="CU78" s="149"/>
      <c r="CV78" s="149"/>
      <c r="CW78" s="5"/>
      <c r="CX78" s="5"/>
      <c r="CY78" s="5"/>
      <c r="CZ78" s="5"/>
      <c r="DA78" s="13"/>
      <c r="DB78" s="13"/>
      <c r="DC78" s="13"/>
      <c r="DD78" s="13"/>
      <c r="DE78" s="13"/>
      <c r="DF78" s="13"/>
      <c r="DG78" s="5"/>
      <c r="DH78" s="5"/>
      <c r="DI78" s="5"/>
    </row>
    <row r="79" spans="1:113">
      <c r="A79" s="5"/>
      <c r="B79" s="5"/>
      <c r="C79" s="5"/>
      <c r="D79" s="5"/>
      <c r="E79" s="5"/>
      <c r="F79" s="5"/>
      <c r="G79" s="5"/>
      <c r="H79" s="5"/>
      <c r="I79" s="5"/>
      <c r="J79" s="5"/>
      <c r="K79" s="5"/>
      <c r="L79" s="5"/>
      <c r="M79" s="5"/>
      <c r="N79" s="5"/>
      <c r="O79" s="16"/>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149"/>
      <c r="CU79" s="149"/>
      <c r="CV79" s="149"/>
      <c r="CW79" s="5"/>
      <c r="CX79" s="5"/>
      <c r="CY79" s="5"/>
      <c r="CZ79" s="5"/>
      <c r="DA79" s="13"/>
      <c r="DB79" s="13"/>
      <c r="DC79" s="13"/>
      <c r="DD79" s="13"/>
      <c r="DE79" s="13"/>
      <c r="DF79" s="13"/>
      <c r="DG79" s="5"/>
      <c r="DH79" s="5"/>
      <c r="DI79" s="5"/>
    </row>
    <row r="80" spans="1:113">
      <c r="A80" s="5"/>
      <c r="B80" s="5"/>
      <c r="C80" s="5"/>
      <c r="D80" s="5"/>
      <c r="E80" s="5"/>
      <c r="F80" s="5"/>
      <c r="G80" s="5"/>
      <c r="H80" s="5"/>
      <c r="I80" s="5"/>
      <c r="J80" s="5"/>
      <c r="K80" s="5"/>
      <c r="L80" s="5"/>
      <c r="M80" s="5"/>
      <c r="N80" s="5"/>
      <c r="O80" s="16"/>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149"/>
      <c r="CU80" s="149"/>
      <c r="CV80" s="149"/>
      <c r="CW80" s="5"/>
      <c r="CX80" s="5"/>
      <c r="CY80" s="5"/>
      <c r="CZ80" s="5"/>
      <c r="DA80" s="13"/>
      <c r="DB80" s="13"/>
      <c r="DC80" s="13"/>
      <c r="DD80" s="13"/>
      <c r="DE80" s="13"/>
      <c r="DF80" s="13"/>
      <c r="DG80" s="5"/>
      <c r="DH80" s="5"/>
      <c r="DI80" s="5"/>
    </row>
    <row r="81" spans="1:113">
      <c r="A81" s="5"/>
      <c r="B81" s="5"/>
      <c r="C81" s="5"/>
      <c r="D81" s="5"/>
      <c r="E81" s="5"/>
      <c r="F81" s="5"/>
      <c r="G81" s="5"/>
      <c r="H81" s="5"/>
      <c r="I81" s="5"/>
      <c r="J81" s="5"/>
      <c r="K81" s="5"/>
      <c r="L81" s="5"/>
      <c r="M81" s="5"/>
      <c r="N81" s="5"/>
      <c r="O81" s="16"/>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149"/>
      <c r="CU81" s="149"/>
      <c r="CV81" s="149"/>
      <c r="CW81" s="5"/>
      <c r="CX81" s="5"/>
      <c r="CY81" s="5"/>
      <c r="CZ81" s="5"/>
      <c r="DA81" s="13"/>
      <c r="DB81" s="13"/>
      <c r="DC81" s="13"/>
      <c r="DD81" s="13"/>
      <c r="DE81" s="13"/>
      <c r="DF81" s="13"/>
      <c r="DG81" s="5"/>
      <c r="DH81" s="5"/>
      <c r="DI81" s="5"/>
    </row>
    <row r="82" spans="1:113">
      <c r="A82" s="5"/>
      <c r="B82" s="5"/>
      <c r="C82" s="5"/>
      <c r="D82" s="5"/>
      <c r="E82" s="5"/>
      <c r="F82" s="5"/>
      <c r="G82" s="5"/>
      <c r="H82" s="5"/>
      <c r="I82" s="5"/>
      <c r="J82" s="5"/>
      <c r="K82" s="5"/>
      <c r="L82" s="5"/>
      <c r="M82" s="5"/>
      <c r="N82" s="5"/>
      <c r="O82" s="16"/>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149"/>
      <c r="CU82" s="149"/>
      <c r="CV82" s="149"/>
      <c r="CW82" s="5"/>
      <c r="CX82" s="5"/>
      <c r="CY82" s="5"/>
      <c r="CZ82" s="5"/>
      <c r="DA82" s="13"/>
      <c r="DB82" s="13"/>
      <c r="DC82" s="13"/>
      <c r="DD82" s="13"/>
      <c r="DE82" s="13"/>
      <c r="DF82" s="13"/>
      <c r="DG82" s="5"/>
      <c r="DH82" s="5"/>
      <c r="DI82" s="5"/>
    </row>
    <row r="83" spans="1:113">
      <c r="A83" s="5"/>
      <c r="B83" s="5"/>
      <c r="C83" s="5"/>
      <c r="D83" s="5"/>
      <c r="E83" s="5"/>
      <c r="F83" s="5"/>
      <c r="G83" s="5"/>
      <c r="H83" s="5"/>
      <c r="I83" s="5"/>
      <c r="J83" s="5"/>
      <c r="K83" s="5"/>
      <c r="L83" s="5"/>
      <c r="M83" s="5"/>
      <c r="N83" s="5"/>
      <c r="O83" s="16"/>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149"/>
      <c r="CU83" s="149"/>
      <c r="CV83" s="149"/>
      <c r="CW83" s="5"/>
      <c r="CX83" s="5"/>
      <c r="CY83" s="5"/>
      <c r="CZ83" s="5"/>
      <c r="DA83" s="13"/>
      <c r="DB83" s="13"/>
      <c r="DC83" s="13"/>
      <c r="DD83" s="13"/>
      <c r="DE83" s="13"/>
      <c r="DF83" s="13"/>
      <c r="DG83" s="5"/>
      <c r="DH83" s="5"/>
      <c r="DI83" s="5"/>
    </row>
    <row r="84" spans="1:113">
      <c r="A84" s="5"/>
      <c r="B84" s="5"/>
      <c r="C84" s="5"/>
      <c r="D84" s="5"/>
      <c r="E84" s="5"/>
      <c r="F84" s="5"/>
      <c r="G84" s="5"/>
      <c r="H84" s="5"/>
      <c r="I84" s="5"/>
      <c r="J84" s="5"/>
      <c r="K84" s="5"/>
      <c r="L84" s="5"/>
      <c r="M84" s="5"/>
      <c r="N84" s="5"/>
      <c r="O84" s="16"/>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149"/>
      <c r="CU84" s="149"/>
      <c r="CV84" s="149"/>
      <c r="CW84" s="5"/>
      <c r="CX84" s="5"/>
      <c r="CY84" s="5"/>
      <c r="CZ84" s="5"/>
      <c r="DA84" s="13"/>
      <c r="DB84" s="13"/>
      <c r="DC84" s="13"/>
      <c r="DD84" s="13"/>
      <c r="DE84" s="13"/>
      <c r="DF84" s="13"/>
      <c r="DG84" s="5"/>
      <c r="DH84" s="5"/>
      <c r="DI84" s="5"/>
    </row>
    <row r="85" spans="1:113">
      <c r="A85" s="5"/>
      <c r="B85" s="5"/>
      <c r="C85" s="5"/>
      <c r="D85" s="5"/>
      <c r="E85" s="5"/>
      <c r="F85" s="5"/>
      <c r="G85" s="5"/>
      <c r="H85" s="5"/>
      <c r="I85" s="5"/>
      <c r="J85" s="5"/>
      <c r="K85" s="5"/>
      <c r="L85" s="5"/>
      <c r="M85" s="5"/>
      <c r="N85" s="5"/>
      <c r="O85" s="16"/>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149"/>
      <c r="CU85" s="149"/>
      <c r="CV85" s="149"/>
      <c r="CW85" s="5"/>
      <c r="CX85" s="5"/>
      <c r="CY85" s="5"/>
      <c r="CZ85" s="5"/>
      <c r="DA85" s="13"/>
      <c r="DB85" s="13"/>
      <c r="DC85" s="13"/>
      <c r="DD85" s="13"/>
      <c r="DE85" s="13"/>
      <c r="DF85" s="13"/>
      <c r="DG85" s="5"/>
      <c r="DH85" s="5"/>
      <c r="DI85" s="5"/>
    </row>
    <row r="86" spans="1:113">
      <c r="A86" s="5"/>
      <c r="B86" s="5"/>
      <c r="C86" s="5"/>
      <c r="D86" s="5"/>
      <c r="E86" s="5"/>
      <c r="F86" s="5"/>
      <c r="G86" s="5"/>
      <c r="H86" s="5"/>
      <c r="I86" s="5"/>
      <c r="J86" s="5"/>
      <c r="K86" s="5"/>
      <c r="L86" s="5"/>
      <c r="M86" s="5"/>
      <c r="N86" s="5"/>
      <c r="O86" s="16"/>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149"/>
      <c r="CU86" s="149"/>
      <c r="CV86" s="149"/>
      <c r="CW86" s="5"/>
      <c r="CX86" s="5"/>
      <c r="CY86" s="5"/>
      <c r="CZ86" s="5"/>
      <c r="DA86" s="13"/>
      <c r="DB86" s="13"/>
      <c r="DC86" s="13"/>
      <c r="DD86" s="13"/>
      <c r="DE86" s="13"/>
      <c r="DF86" s="13"/>
      <c r="DG86" s="5"/>
      <c r="DH86" s="5"/>
      <c r="DI86" s="5"/>
    </row>
    <row r="87" spans="1:113">
      <c r="A87" s="5"/>
      <c r="B87" s="5"/>
      <c r="C87" s="5"/>
      <c r="D87" s="5"/>
      <c r="E87" s="5"/>
      <c r="F87" s="5"/>
      <c r="G87" s="5"/>
      <c r="H87" s="5"/>
      <c r="I87" s="5"/>
      <c r="J87" s="5"/>
      <c r="K87" s="5"/>
      <c r="L87" s="5"/>
      <c r="M87" s="5"/>
      <c r="N87" s="5"/>
      <c r="O87" s="16"/>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149"/>
      <c r="CU87" s="149"/>
      <c r="CV87" s="149"/>
      <c r="CW87" s="5"/>
      <c r="CX87" s="5"/>
      <c r="CY87" s="5"/>
      <c r="CZ87" s="5"/>
      <c r="DA87" s="13"/>
      <c r="DB87" s="13"/>
      <c r="DC87" s="13"/>
      <c r="DD87" s="13"/>
      <c r="DE87" s="13"/>
      <c r="DF87" s="13"/>
      <c r="DG87" s="5"/>
      <c r="DH87" s="5"/>
      <c r="DI87" s="5"/>
    </row>
    <row r="88" spans="1:113">
      <c r="A88" s="5"/>
      <c r="B88" s="5"/>
      <c r="C88" s="5"/>
      <c r="D88" s="5"/>
      <c r="E88" s="5"/>
      <c r="F88" s="5"/>
      <c r="G88" s="5"/>
      <c r="H88" s="5"/>
      <c r="I88" s="5"/>
      <c r="J88" s="5"/>
      <c r="K88" s="5"/>
      <c r="L88" s="5"/>
      <c r="M88" s="5"/>
      <c r="N88" s="5"/>
      <c r="O88" s="16"/>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149"/>
      <c r="CU88" s="149"/>
      <c r="CV88" s="149"/>
      <c r="CW88" s="5"/>
      <c r="CX88" s="5"/>
      <c r="CY88" s="5"/>
      <c r="CZ88" s="5"/>
      <c r="DA88" s="13"/>
      <c r="DB88" s="13"/>
      <c r="DC88" s="13"/>
      <c r="DD88" s="13"/>
      <c r="DE88" s="13"/>
      <c r="DF88" s="13"/>
      <c r="DG88" s="5"/>
      <c r="DH88" s="5"/>
      <c r="DI88" s="5"/>
    </row>
    <row r="89" spans="1:113">
      <c r="A89" s="5"/>
      <c r="B89" s="5"/>
      <c r="C89" s="5"/>
      <c r="D89" s="5"/>
      <c r="E89" s="5"/>
      <c r="F89" s="5"/>
      <c r="G89" s="5"/>
      <c r="H89" s="5"/>
      <c r="I89" s="5"/>
      <c r="J89" s="5"/>
      <c r="K89" s="5"/>
      <c r="L89" s="5"/>
      <c r="M89" s="5"/>
      <c r="N89" s="5"/>
      <c r="O89" s="16"/>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149"/>
      <c r="CU89" s="149"/>
      <c r="CV89" s="149"/>
      <c r="CW89" s="5"/>
      <c r="CX89" s="5"/>
      <c r="CY89" s="5"/>
      <c r="CZ89" s="5"/>
      <c r="DA89" s="13"/>
      <c r="DB89" s="13"/>
      <c r="DC89" s="13"/>
      <c r="DD89" s="13"/>
      <c r="DE89" s="13"/>
      <c r="DF89" s="13"/>
      <c r="DG89" s="5"/>
      <c r="DH89" s="5"/>
      <c r="DI89" s="5"/>
    </row>
    <row r="90" spans="1:113">
      <c r="A90" s="5"/>
      <c r="B90" s="5"/>
      <c r="C90" s="5"/>
      <c r="D90" s="5"/>
      <c r="E90" s="5"/>
      <c r="F90" s="5"/>
      <c r="G90" s="5"/>
      <c r="H90" s="5"/>
      <c r="I90" s="5"/>
      <c r="J90" s="5"/>
      <c r="K90" s="5"/>
      <c r="L90" s="5"/>
      <c r="M90" s="5"/>
      <c r="N90" s="5"/>
      <c r="O90" s="16"/>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149"/>
      <c r="CU90" s="149"/>
      <c r="CV90" s="149"/>
      <c r="CW90" s="5"/>
      <c r="CX90" s="5"/>
      <c r="CY90" s="5"/>
      <c r="CZ90" s="5"/>
      <c r="DA90" s="13"/>
      <c r="DB90" s="13"/>
      <c r="DC90" s="13"/>
      <c r="DD90" s="13"/>
      <c r="DE90" s="13"/>
      <c r="DF90" s="13"/>
      <c r="DG90" s="5"/>
      <c r="DH90" s="5"/>
      <c r="DI90" s="5"/>
    </row>
    <row r="91" spans="1:113">
      <c r="A91" s="5"/>
      <c r="B91" s="5"/>
      <c r="C91" s="5"/>
      <c r="D91" s="5"/>
      <c r="E91" s="5"/>
      <c r="F91" s="5"/>
      <c r="G91" s="5"/>
      <c r="H91" s="5"/>
      <c r="I91" s="5"/>
      <c r="J91" s="5"/>
      <c r="K91" s="5"/>
      <c r="L91" s="5"/>
      <c r="M91" s="5"/>
      <c r="N91" s="5"/>
      <c r="O91" s="16"/>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149"/>
      <c r="CU91" s="149"/>
      <c r="CV91" s="149"/>
      <c r="CW91" s="5"/>
      <c r="CX91" s="5"/>
      <c r="CY91" s="5"/>
      <c r="CZ91" s="5"/>
      <c r="DA91" s="13"/>
      <c r="DB91" s="13"/>
      <c r="DC91" s="13"/>
      <c r="DD91" s="13"/>
      <c r="DE91" s="13"/>
      <c r="DF91" s="13"/>
      <c r="DG91" s="5"/>
      <c r="DH91" s="5"/>
      <c r="DI91" s="5"/>
    </row>
    <row r="92" spans="1:113">
      <c r="A92" s="5"/>
      <c r="B92" s="5"/>
      <c r="C92" s="5"/>
      <c r="D92" s="5"/>
      <c r="E92" s="5"/>
      <c r="F92" s="5"/>
      <c r="G92" s="5"/>
      <c r="H92" s="5"/>
      <c r="I92" s="5"/>
      <c r="J92" s="5"/>
      <c r="K92" s="5"/>
      <c r="L92" s="5"/>
      <c r="M92" s="5"/>
      <c r="N92" s="5"/>
      <c r="O92" s="16"/>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149"/>
      <c r="CU92" s="149"/>
      <c r="CV92" s="149"/>
      <c r="CW92" s="5"/>
      <c r="CX92" s="5"/>
      <c r="CY92" s="5"/>
      <c r="CZ92" s="5"/>
      <c r="DA92" s="13"/>
      <c r="DB92" s="13"/>
      <c r="DC92" s="13"/>
      <c r="DD92" s="13"/>
      <c r="DE92" s="13"/>
      <c r="DF92" s="13"/>
      <c r="DG92" s="5"/>
      <c r="DH92" s="5"/>
      <c r="DI92" s="5"/>
    </row>
    <row r="93" spans="1:113">
      <c r="A93" s="5"/>
      <c r="B93" s="5"/>
      <c r="C93" s="5"/>
      <c r="D93" s="5"/>
      <c r="E93" s="5"/>
      <c r="F93" s="5"/>
      <c r="G93" s="5"/>
      <c r="H93" s="5"/>
      <c r="I93" s="5"/>
      <c r="J93" s="5"/>
      <c r="K93" s="5"/>
      <c r="L93" s="5"/>
      <c r="M93" s="5"/>
      <c r="N93" s="5"/>
      <c r="O93" s="16"/>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149"/>
      <c r="CU93" s="149"/>
      <c r="CV93" s="149"/>
      <c r="CW93" s="5"/>
      <c r="CX93" s="5"/>
      <c r="CY93" s="5"/>
      <c r="CZ93" s="5"/>
      <c r="DA93" s="13"/>
      <c r="DB93" s="13"/>
      <c r="DC93" s="13"/>
      <c r="DD93" s="13"/>
      <c r="DE93" s="13"/>
      <c r="DF93" s="13"/>
      <c r="DG93" s="5"/>
      <c r="DH93" s="5"/>
      <c r="DI93" s="5"/>
    </row>
    <row r="94" spans="1:113">
      <c r="A94" s="5"/>
      <c r="B94" s="5"/>
      <c r="C94" s="5"/>
      <c r="D94" s="5"/>
      <c r="E94" s="5"/>
      <c r="F94" s="5"/>
      <c r="G94" s="5"/>
      <c r="H94" s="5"/>
      <c r="I94" s="5"/>
      <c r="J94" s="5"/>
      <c r="K94" s="5"/>
      <c r="L94" s="5"/>
      <c r="M94" s="5"/>
      <c r="N94" s="5"/>
      <c r="O94" s="16"/>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149"/>
      <c r="CU94" s="149"/>
      <c r="CV94" s="149"/>
      <c r="CW94" s="5"/>
      <c r="CX94" s="5"/>
      <c r="CY94" s="5"/>
      <c r="CZ94" s="5"/>
      <c r="DA94" s="13"/>
      <c r="DB94" s="13"/>
      <c r="DC94" s="13"/>
      <c r="DD94" s="13"/>
      <c r="DE94" s="13"/>
      <c r="DF94" s="13"/>
      <c r="DG94" s="5"/>
      <c r="DH94" s="5"/>
      <c r="DI94" s="5"/>
    </row>
    <row r="95" spans="1:113">
      <c r="A95" s="5"/>
      <c r="B95" s="5"/>
      <c r="C95" s="5"/>
      <c r="D95" s="5"/>
      <c r="E95" s="5"/>
      <c r="F95" s="5"/>
      <c r="G95" s="5"/>
      <c r="H95" s="5"/>
      <c r="I95" s="5"/>
      <c r="J95" s="5"/>
      <c r="K95" s="5"/>
      <c r="L95" s="5"/>
      <c r="M95" s="5"/>
      <c r="N95" s="5"/>
      <c r="O95" s="16"/>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149"/>
      <c r="CU95" s="149"/>
      <c r="CV95" s="149"/>
      <c r="CW95" s="5"/>
      <c r="CX95" s="5"/>
      <c r="CY95" s="5"/>
      <c r="CZ95" s="5"/>
      <c r="DA95" s="13"/>
      <c r="DB95" s="13"/>
      <c r="DC95" s="13"/>
      <c r="DD95" s="13"/>
      <c r="DE95" s="13"/>
      <c r="DF95" s="13"/>
      <c r="DG95" s="5"/>
      <c r="DH95" s="5"/>
      <c r="DI95" s="5"/>
    </row>
    <row r="96" spans="1:113">
      <c r="A96" s="5"/>
      <c r="B96" s="5"/>
      <c r="C96" s="5"/>
      <c r="D96" s="5"/>
      <c r="E96" s="5"/>
      <c r="F96" s="5"/>
      <c r="G96" s="5"/>
      <c r="H96" s="5"/>
      <c r="I96" s="5"/>
      <c r="J96" s="5"/>
      <c r="K96" s="5"/>
      <c r="L96" s="5"/>
      <c r="M96" s="5"/>
      <c r="N96" s="5"/>
      <c r="O96" s="16"/>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149"/>
      <c r="CU96" s="149"/>
      <c r="CV96" s="149"/>
      <c r="CW96" s="5"/>
      <c r="CX96" s="5"/>
      <c r="CY96" s="5"/>
      <c r="CZ96" s="5"/>
      <c r="DA96" s="13"/>
      <c r="DB96" s="13"/>
      <c r="DC96" s="13"/>
      <c r="DD96" s="13"/>
      <c r="DE96" s="13"/>
      <c r="DF96" s="13"/>
      <c r="DG96" s="5"/>
      <c r="DH96" s="5"/>
      <c r="DI96" s="5"/>
    </row>
    <row r="97" spans="1:113">
      <c r="A97" s="5"/>
      <c r="B97" s="5"/>
      <c r="C97" s="5"/>
      <c r="D97" s="5"/>
      <c r="E97" s="5"/>
      <c r="F97" s="5"/>
      <c r="G97" s="5"/>
      <c r="H97" s="5"/>
      <c r="I97" s="5"/>
      <c r="J97" s="5"/>
      <c r="K97" s="5"/>
      <c r="L97" s="5"/>
      <c r="M97" s="5"/>
      <c r="N97" s="5"/>
      <c r="O97" s="16"/>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149"/>
      <c r="CU97" s="149"/>
      <c r="CV97" s="149"/>
      <c r="CW97" s="5"/>
      <c r="CX97" s="5"/>
      <c r="CY97" s="5"/>
      <c r="CZ97" s="5"/>
      <c r="DA97" s="13"/>
      <c r="DB97" s="13"/>
      <c r="DC97" s="13"/>
      <c r="DD97" s="13"/>
      <c r="DE97" s="13"/>
      <c r="DF97" s="13"/>
      <c r="DG97" s="5"/>
      <c r="DH97" s="5"/>
      <c r="DI97" s="5"/>
    </row>
    <row r="98" spans="1:113">
      <c r="A98" s="5"/>
      <c r="B98" s="5"/>
      <c r="C98" s="5"/>
      <c r="D98" s="5"/>
      <c r="E98" s="5"/>
      <c r="F98" s="5"/>
      <c r="G98" s="5"/>
      <c r="H98" s="5"/>
      <c r="I98" s="5"/>
      <c r="J98" s="5"/>
      <c r="K98" s="5"/>
      <c r="L98" s="5"/>
      <c r="M98" s="5"/>
      <c r="N98" s="5"/>
      <c r="O98" s="16"/>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149"/>
      <c r="CU98" s="149"/>
      <c r="CV98" s="149"/>
      <c r="CW98" s="5"/>
      <c r="CX98" s="5"/>
      <c r="CY98" s="5"/>
      <c r="CZ98" s="5"/>
      <c r="DA98" s="13"/>
      <c r="DB98" s="13"/>
      <c r="DC98" s="13"/>
      <c r="DD98" s="13"/>
      <c r="DE98" s="13"/>
      <c r="DF98" s="13"/>
      <c r="DG98" s="5"/>
      <c r="DH98" s="5"/>
      <c r="DI98" s="5"/>
    </row>
    <row r="99" spans="1:113">
      <c r="A99" s="5"/>
      <c r="B99" s="5"/>
      <c r="C99" s="5"/>
      <c r="D99" s="5"/>
      <c r="E99" s="5"/>
      <c r="F99" s="5"/>
      <c r="G99" s="5"/>
      <c r="H99" s="5"/>
      <c r="I99" s="5"/>
      <c r="J99" s="5"/>
      <c r="K99" s="5"/>
      <c r="L99" s="5"/>
      <c r="M99" s="5"/>
      <c r="N99" s="5"/>
      <c r="O99" s="16"/>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149"/>
      <c r="CU99" s="149"/>
      <c r="CV99" s="149"/>
      <c r="CW99" s="5"/>
      <c r="CX99" s="5"/>
      <c r="CY99" s="5"/>
      <c r="CZ99" s="5"/>
      <c r="DA99" s="13"/>
      <c r="DB99" s="13"/>
      <c r="DC99" s="13"/>
      <c r="DD99" s="13"/>
      <c r="DE99" s="13"/>
      <c r="DF99" s="13"/>
      <c r="DG99" s="5"/>
      <c r="DH99" s="5"/>
      <c r="DI99" s="5"/>
    </row>
    <row r="100" spans="1:113">
      <c r="A100" s="5"/>
      <c r="B100" s="5"/>
      <c r="C100" s="5"/>
      <c r="D100" s="5"/>
      <c r="E100" s="5"/>
      <c r="F100" s="5"/>
      <c r="G100" s="5"/>
      <c r="H100" s="5"/>
      <c r="I100" s="5"/>
      <c r="J100" s="5"/>
      <c r="K100" s="5"/>
      <c r="L100" s="5"/>
      <c r="M100" s="5"/>
      <c r="N100" s="5"/>
      <c r="O100" s="16"/>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149"/>
      <c r="CU100" s="149"/>
      <c r="CV100" s="149"/>
      <c r="CW100" s="5"/>
      <c r="CX100" s="5"/>
      <c r="CY100" s="5"/>
      <c r="CZ100" s="5"/>
      <c r="DA100" s="13"/>
      <c r="DB100" s="13"/>
      <c r="DC100" s="13"/>
      <c r="DD100" s="13"/>
      <c r="DE100" s="13"/>
      <c r="DF100" s="13"/>
      <c r="DG100" s="5"/>
      <c r="DH100" s="5"/>
      <c r="DI100" s="5"/>
    </row>
    <row r="101" spans="1:113">
      <c r="A101" s="5"/>
      <c r="B101" s="5"/>
      <c r="C101" s="5"/>
      <c r="D101" s="5"/>
      <c r="E101" s="5"/>
      <c r="F101" s="5"/>
      <c r="G101" s="5"/>
      <c r="H101" s="5"/>
      <c r="I101" s="5"/>
      <c r="J101" s="5"/>
      <c r="K101" s="5"/>
      <c r="L101" s="5"/>
      <c r="M101" s="5"/>
      <c r="N101" s="5"/>
      <c r="O101" s="16"/>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149"/>
      <c r="CU101" s="149"/>
      <c r="CV101" s="149"/>
      <c r="CW101" s="5"/>
      <c r="CX101" s="5"/>
      <c r="CY101" s="5"/>
      <c r="CZ101" s="5"/>
      <c r="DA101" s="13"/>
      <c r="DB101" s="13"/>
      <c r="DC101" s="13"/>
      <c r="DD101" s="13"/>
      <c r="DE101" s="13"/>
      <c r="DF101" s="13"/>
      <c r="DG101" s="5"/>
      <c r="DH101" s="5"/>
      <c r="DI101" s="5"/>
    </row>
    <row r="102" spans="1:113">
      <c r="A102" s="5"/>
      <c r="B102" s="5"/>
      <c r="C102" s="5"/>
      <c r="D102" s="5"/>
      <c r="E102" s="5"/>
      <c r="F102" s="5"/>
      <c r="G102" s="5"/>
      <c r="H102" s="5"/>
      <c r="I102" s="5"/>
      <c r="J102" s="5"/>
      <c r="K102" s="5"/>
      <c r="L102" s="5"/>
      <c r="M102" s="5"/>
      <c r="N102" s="5"/>
      <c r="O102" s="16"/>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149"/>
      <c r="CU102" s="149"/>
      <c r="CV102" s="149"/>
      <c r="CW102" s="5"/>
      <c r="CX102" s="5"/>
      <c r="CY102" s="5"/>
      <c r="CZ102" s="5"/>
      <c r="DA102" s="13"/>
      <c r="DB102" s="13"/>
      <c r="DC102" s="13"/>
      <c r="DD102" s="13"/>
      <c r="DE102" s="13"/>
      <c r="DF102" s="13"/>
      <c r="DG102" s="5"/>
      <c r="DH102" s="5"/>
      <c r="DI102" s="5"/>
    </row>
    <row r="103" spans="1:113">
      <c r="A103" s="5"/>
      <c r="B103" s="5"/>
      <c r="C103" s="5"/>
      <c r="D103" s="5"/>
      <c r="E103" s="5"/>
      <c r="F103" s="5"/>
      <c r="G103" s="5"/>
      <c r="H103" s="5"/>
      <c r="I103" s="5"/>
      <c r="J103" s="5"/>
      <c r="K103" s="5"/>
      <c r="L103" s="5"/>
      <c r="M103" s="5"/>
      <c r="N103" s="5"/>
      <c r="O103" s="16"/>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149"/>
      <c r="CU103" s="149"/>
      <c r="CV103" s="149"/>
      <c r="CW103" s="5"/>
      <c r="CX103" s="5"/>
      <c r="CY103" s="5"/>
      <c r="CZ103" s="5"/>
      <c r="DA103" s="13"/>
      <c r="DB103" s="13"/>
      <c r="DC103" s="13"/>
      <c r="DD103" s="13"/>
      <c r="DE103" s="13"/>
      <c r="DF103" s="13"/>
      <c r="DG103" s="5"/>
      <c r="DH103" s="5"/>
      <c r="DI103" s="5"/>
    </row>
    <row r="104" spans="1:113">
      <c r="A104" s="5"/>
      <c r="B104" s="5"/>
      <c r="C104" s="5"/>
      <c r="D104" s="5"/>
      <c r="E104" s="5"/>
      <c r="F104" s="5"/>
      <c r="G104" s="5"/>
      <c r="H104" s="5"/>
      <c r="I104" s="5"/>
      <c r="J104" s="5"/>
      <c r="K104" s="5"/>
      <c r="L104" s="5"/>
      <c r="M104" s="5"/>
      <c r="N104" s="5"/>
      <c r="O104" s="16"/>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149"/>
      <c r="CU104" s="149"/>
      <c r="CV104" s="149"/>
      <c r="CW104" s="5"/>
      <c r="CX104" s="5"/>
      <c r="CY104" s="5"/>
      <c r="CZ104" s="5"/>
      <c r="DA104" s="13"/>
      <c r="DB104" s="13"/>
      <c r="DC104" s="13"/>
      <c r="DD104" s="13"/>
      <c r="DE104" s="13"/>
      <c r="DF104" s="13"/>
      <c r="DG104" s="5"/>
      <c r="DH104" s="5"/>
      <c r="DI104" s="5"/>
    </row>
    <row r="105" spans="1:113">
      <c r="A105" s="5"/>
      <c r="B105" s="5"/>
      <c r="C105" s="5"/>
      <c r="D105" s="5"/>
      <c r="E105" s="5"/>
      <c r="F105" s="5"/>
      <c r="G105" s="5"/>
      <c r="H105" s="5"/>
      <c r="I105" s="5"/>
      <c r="J105" s="5"/>
      <c r="K105" s="5"/>
      <c r="L105" s="5"/>
      <c r="M105" s="5"/>
      <c r="N105" s="5"/>
      <c r="O105" s="16"/>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149"/>
      <c r="CU105" s="149"/>
      <c r="CV105" s="149"/>
      <c r="CW105" s="5"/>
      <c r="CX105" s="5"/>
      <c r="CY105" s="5"/>
      <c r="CZ105" s="5"/>
      <c r="DA105" s="13"/>
      <c r="DB105" s="13"/>
      <c r="DC105" s="13"/>
      <c r="DD105" s="13"/>
      <c r="DE105" s="13"/>
      <c r="DF105" s="13"/>
      <c r="DG105" s="5"/>
      <c r="DH105" s="5"/>
      <c r="DI105" s="5"/>
    </row>
    <row r="106" spans="1:113">
      <c r="A106" s="5"/>
      <c r="B106" s="5"/>
      <c r="C106" s="5"/>
      <c r="D106" s="5"/>
      <c r="E106" s="5"/>
      <c r="F106" s="5"/>
      <c r="G106" s="5"/>
      <c r="H106" s="5"/>
      <c r="I106" s="5"/>
      <c r="J106" s="5"/>
      <c r="K106" s="5"/>
      <c r="L106" s="5"/>
      <c r="M106" s="5"/>
      <c r="N106" s="5"/>
      <c r="O106" s="16"/>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149"/>
      <c r="CU106" s="149"/>
      <c r="CV106" s="149"/>
      <c r="CW106" s="5"/>
      <c r="CX106" s="5"/>
      <c r="CY106" s="5"/>
      <c r="CZ106" s="5"/>
      <c r="DA106" s="13"/>
      <c r="DB106" s="13"/>
      <c r="DC106" s="13"/>
      <c r="DD106" s="13"/>
      <c r="DE106" s="13"/>
      <c r="DF106" s="13"/>
      <c r="DG106" s="5"/>
      <c r="DH106" s="5"/>
      <c r="DI106" s="5"/>
    </row>
    <row r="107" spans="1:113">
      <c r="A107" s="5"/>
      <c r="B107" s="5"/>
      <c r="C107" s="5"/>
      <c r="D107" s="5"/>
      <c r="E107" s="5"/>
      <c r="F107" s="5"/>
      <c r="G107" s="5"/>
      <c r="H107" s="5"/>
      <c r="I107" s="5"/>
      <c r="J107" s="5"/>
      <c r="K107" s="5"/>
      <c r="L107" s="5"/>
      <c r="M107" s="5"/>
      <c r="N107" s="5"/>
      <c r="O107" s="16"/>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149"/>
      <c r="CU107" s="149"/>
      <c r="CV107" s="149"/>
      <c r="CW107" s="5"/>
      <c r="CX107" s="5"/>
      <c r="CY107" s="5"/>
      <c r="CZ107" s="5"/>
      <c r="DA107" s="13"/>
      <c r="DB107" s="13"/>
      <c r="DC107" s="13"/>
      <c r="DD107" s="13"/>
      <c r="DE107" s="13"/>
      <c r="DF107" s="13"/>
      <c r="DG107" s="5"/>
      <c r="DH107" s="5"/>
      <c r="DI107" s="5"/>
    </row>
    <row r="108" spans="1:113">
      <c r="A108" s="5"/>
      <c r="B108" s="5"/>
      <c r="C108" s="5"/>
      <c r="D108" s="5"/>
      <c r="E108" s="5"/>
      <c r="F108" s="5"/>
      <c r="G108" s="5"/>
      <c r="H108" s="5"/>
      <c r="I108" s="5"/>
      <c r="J108" s="5"/>
      <c r="K108" s="5"/>
      <c r="L108" s="5"/>
      <c r="M108" s="5"/>
      <c r="N108" s="5"/>
      <c r="O108" s="16"/>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149"/>
      <c r="CU108" s="149"/>
      <c r="CV108" s="149"/>
      <c r="CW108" s="5"/>
      <c r="CX108" s="5"/>
      <c r="CY108" s="5"/>
      <c r="CZ108" s="5"/>
      <c r="DA108" s="13"/>
      <c r="DB108" s="13"/>
      <c r="DC108" s="13"/>
      <c r="DD108" s="13"/>
      <c r="DE108" s="13"/>
      <c r="DF108" s="13"/>
      <c r="DG108" s="5"/>
      <c r="DH108" s="5"/>
      <c r="DI108" s="5"/>
    </row>
    <row r="109" spans="1:113">
      <c r="A109" s="5"/>
      <c r="B109" s="5"/>
      <c r="C109" s="5"/>
      <c r="D109" s="5"/>
      <c r="E109" s="5"/>
      <c r="F109" s="5"/>
      <c r="G109" s="5"/>
      <c r="H109" s="5"/>
      <c r="I109" s="5"/>
      <c r="J109" s="5"/>
      <c r="K109" s="5"/>
      <c r="L109" s="5"/>
      <c r="M109" s="5"/>
      <c r="N109" s="5"/>
      <c r="O109" s="16"/>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149"/>
      <c r="CU109" s="149"/>
      <c r="CV109" s="149"/>
      <c r="CW109" s="5"/>
      <c r="CX109" s="5"/>
      <c r="CY109" s="5"/>
      <c r="CZ109" s="5"/>
      <c r="DA109" s="13"/>
      <c r="DB109" s="13"/>
      <c r="DC109" s="13"/>
      <c r="DD109" s="13"/>
      <c r="DE109" s="13"/>
      <c r="DF109" s="13"/>
      <c r="DG109" s="5"/>
      <c r="DH109" s="5"/>
      <c r="DI109" s="5"/>
    </row>
    <row r="110" spans="1:113">
      <c r="A110" s="5"/>
      <c r="B110" s="5"/>
      <c r="C110" s="5"/>
      <c r="D110" s="5"/>
      <c r="E110" s="5"/>
      <c r="F110" s="5"/>
      <c r="G110" s="5"/>
      <c r="H110" s="5"/>
      <c r="I110" s="5"/>
      <c r="J110" s="5"/>
      <c r="K110" s="5"/>
      <c r="L110" s="5"/>
      <c r="M110" s="5"/>
      <c r="N110" s="5"/>
      <c r="O110" s="16"/>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149"/>
      <c r="CU110" s="149"/>
      <c r="CV110" s="149"/>
      <c r="CW110" s="5"/>
      <c r="CX110" s="5"/>
      <c r="CY110" s="5"/>
      <c r="CZ110" s="5"/>
      <c r="DA110" s="13"/>
      <c r="DB110" s="13"/>
      <c r="DC110" s="13"/>
      <c r="DD110" s="13"/>
      <c r="DE110" s="13"/>
      <c r="DF110" s="13"/>
      <c r="DG110" s="5"/>
      <c r="DH110" s="5"/>
      <c r="DI110" s="5"/>
    </row>
    <row r="111" spans="1:113">
      <c r="A111" s="5"/>
      <c r="B111" s="5"/>
      <c r="C111" s="5"/>
      <c r="D111" s="5"/>
      <c r="E111" s="5"/>
      <c r="F111" s="5"/>
      <c r="G111" s="5"/>
      <c r="H111" s="5"/>
      <c r="I111" s="5"/>
      <c r="J111" s="5"/>
      <c r="K111" s="5"/>
      <c r="L111" s="5"/>
      <c r="M111" s="5"/>
      <c r="N111" s="5"/>
      <c r="O111" s="16"/>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149"/>
      <c r="CU111" s="149"/>
      <c r="CV111" s="149"/>
      <c r="CW111" s="5"/>
      <c r="CX111" s="5"/>
      <c r="CY111" s="5"/>
      <c r="CZ111" s="5"/>
      <c r="DA111" s="13"/>
      <c r="DB111" s="13"/>
      <c r="DC111" s="13"/>
      <c r="DD111" s="13"/>
      <c r="DE111" s="13"/>
      <c r="DF111" s="13"/>
      <c r="DG111" s="5"/>
      <c r="DH111" s="5"/>
      <c r="DI111" s="5"/>
    </row>
    <row r="112" spans="1:113">
      <c r="A112" s="5"/>
      <c r="B112" s="5"/>
      <c r="C112" s="5"/>
      <c r="D112" s="5"/>
      <c r="E112" s="5"/>
      <c r="F112" s="5"/>
      <c r="G112" s="5"/>
      <c r="H112" s="5"/>
      <c r="I112" s="5"/>
      <c r="J112" s="5"/>
      <c r="K112" s="5"/>
      <c r="L112" s="5"/>
      <c r="M112" s="5"/>
      <c r="N112" s="5"/>
      <c r="O112" s="16"/>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149"/>
      <c r="CU112" s="149"/>
      <c r="CV112" s="149"/>
      <c r="CW112" s="5"/>
      <c r="CX112" s="5"/>
      <c r="CY112" s="5"/>
      <c r="CZ112" s="5"/>
      <c r="DA112" s="13"/>
      <c r="DB112" s="13"/>
      <c r="DC112" s="13"/>
      <c r="DD112" s="13"/>
      <c r="DE112" s="13"/>
      <c r="DF112" s="13"/>
      <c r="DG112" s="5"/>
      <c r="DH112" s="5"/>
      <c r="DI112" s="5"/>
    </row>
    <row r="113" spans="1:113">
      <c r="A113" s="5"/>
      <c r="B113" s="5"/>
      <c r="C113" s="5"/>
      <c r="D113" s="5"/>
      <c r="E113" s="5"/>
      <c r="F113" s="5"/>
      <c r="G113" s="5"/>
      <c r="H113" s="5"/>
      <c r="I113" s="5"/>
      <c r="J113" s="5"/>
      <c r="K113" s="5"/>
      <c r="L113" s="5"/>
      <c r="M113" s="5"/>
      <c r="N113" s="5"/>
      <c r="O113" s="16"/>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149"/>
      <c r="CU113" s="149"/>
      <c r="CV113" s="149"/>
      <c r="CW113" s="5"/>
      <c r="CX113" s="5"/>
      <c r="CY113" s="5"/>
      <c r="CZ113" s="5"/>
      <c r="DA113" s="13"/>
      <c r="DB113" s="13"/>
      <c r="DC113" s="13"/>
      <c r="DD113" s="13"/>
      <c r="DE113" s="13"/>
      <c r="DF113" s="13"/>
      <c r="DG113" s="5"/>
      <c r="DH113" s="5"/>
      <c r="DI113" s="5"/>
    </row>
    <row r="114" spans="1:113">
      <c r="A114" s="5"/>
      <c r="B114" s="5"/>
      <c r="C114" s="5"/>
      <c r="D114" s="5"/>
      <c r="E114" s="5"/>
      <c r="F114" s="5"/>
      <c r="G114" s="5"/>
      <c r="H114" s="5"/>
      <c r="I114" s="5"/>
      <c r="J114" s="5"/>
      <c r="K114" s="5"/>
      <c r="L114" s="5"/>
      <c r="M114" s="5"/>
      <c r="N114" s="5"/>
      <c r="O114" s="16"/>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149"/>
      <c r="CU114" s="149"/>
      <c r="CV114" s="149"/>
      <c r="CW114" s="5"/>
      <c r="CX114" s="5"/>
      <c r="CY114" s="5"/>
      <c r="CZ114" s="5"/>
      <c r="DA114" s="13"/>
      <c r="DB114" s="13"/>
      <c r="DC114" s="13"/>
      <c r="DD114" s="13"/>
      <c r="DE114" s="13"/>
      <c r="DF114" s="13"/>
      <c r="DG114" s="5"/>
      <c r="DH114" s="5"/>
      <c r="DI114" s="5"/>
    </row>
    <row r="115" spans="1:113">
      <c r="A115" s="5"/>
      <c r="B115" s="5"/>
      <c r="C115" s="5"/>
      <c r="D115" s="5"/>
      <c r="E115" s="5"/>
      <c r="F115" s="5"/>
      <c r="G115" s="5"/>
      <c r="H115" s="5"/>
      <c r="I115" s="5"/>
      <c r="J115" s="5"/>
      <c r="K115" s="5"/>
      <c r="L115" s="5"/>
      <c r="M115" s="5"/>
      <c r="N115" s="5"/>
      <c r="O115" s="16"/>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149"/>
      <c r="CU115" s="149"/>
      <c r="CV115" s="149"/>
      <c r="CW115" s="5"/>
      <c r="CX115" s="5"/>
      <c r="CY115" s="5"/>
      <c r="CZ115" s="5"/>
      <c r="DA115" s="13"/>
      <c r="DB115" s="13"/>
      <c r="DC115" s="13"/>
      <c r="DD115" s="13"/>
      <c r="DE115" s="13"/>
      <c r="DF115" s="13"/>
      <c r="DG115" s="5"/>
      <c r="DH115" s="5"/>
      <c r="DI115" s="5"/>
    </row>
    <row r="116" spans="1:113">
      <c r="A116" s="5"/>
      <c r="B116" s="5"/>
      <c r="C116" s="5"/>
      <c r="D116" s="5"/>
      <c r="E116" s="5"/>
      <c r="F116" s="5"/>
      <c r="G116" s="5"/>
      <c r="H116" s="5"/>
      <c r="I116" s="5"/>
      <c r="J116" s="5"/>
      <c r="K116" s="5"/>
      <c r="L116" s="5"/>
      <c r="M116" s="5"/>
      <c r="N116" s="5"/>
      <c r="O116" s="16"/>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149"/>
      <c r="CU116" s="149"/>
      <c r="CV116" s="149"/>
      <c r="CW116" s="5"/>
      <c r="CX116" s="5"/>
      <c r="CY116" s="5"/>
      <c r="CZ116" s="5"/>
      <c r="DA116" s="13"/>
      <c r="DB116" s="13"/>
      <c r="DC116" s="13"/>
      <c r="DD116" s="13"/>
      <c r="DE116" s="13"/>
      <c r="DF116" s="13"/>
      <c r="DG116" s="5"/>
      <c r="DH116" s="5"/>
      <c r="DI116" s="5"/>
    </row>
    <row r="117" spans="1:113">
      <c r="A117" s="5"/>
      <c r="B117" s="5"/>
      <c r="C117" s="5"/>
      <c r="D117" s="5"/>
      <c r="E117" s="5"/>
      <c r="F117" s="5"/>
      <c r="G117" s="5"/>
      <c r="H117" s="5"/>
      <c r="I117" s="5"/>
      <c r="J117" s="5"/>
      <c r="K117" s="5"/>
      <c r="L117" s="5"/>
      <c r="M117" s="5"/>
      <c r="N117" s="5"/>
      <c r="O117" s="16"/>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149"/>
      <c r="CU117" s="149"/>
      <c r="CV117" s="149"/>
      <c r="CW117" s="5"/>
      <c r="CX117" s="5"/>
      <c r="CY117" s="5"/>
      <c r="CZ117" s="5"/>
      <c r="DA117" s="13"/>
      <c r="DB117" s="13"/>
      <c r="DC117" s="13"/>
      <c r="DD117" s="13"/>
      <c r="DE117" s="13"/>
      <c r="DF117" s="13"/>
      <c r="DG117" s="5"/>
      <c r="DH117" s="5"/>
      <c r="DI117" s="5"/>
    </row>
    <row r="118" spans="1:113">
      <c r="A118" s="5"/>
      <c r="B118" s="5"/>
      <c r="C118" s="5"/>
      <c r="D118" s="5"/>
      <c r="E118" s="5"/>
      <c r="F118" s="5"/>
      <c r="G118" s="5"/>
      <c r="H118" s="5"/>
      <c r="I118" s="5"/>
      <c r="J118" s="5"/>
      <c r="K118" s="5"/>
      <c r="L118" s="5"/>
      <c r="M118" s="5"/>
      <c r="N118" s="5"/>
      <c r="O118" s="16"/>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149"/>
      <c r="CU118" s="149"/>
      <c r="CV118" s="149"/>
      <c r="CW118" s="5"/>
      <c r="CX118" s="5"/>
      <c r="CY118" s="5"/>
      <c r="CZ118" s="5"/>
      <c r="DA118" s="13"/>
      <c r="DB118" s="13"/>
      <c r="DC118" s="13"/>
      <c r="DD118" s="13"/>
      <c r="DE118" s="13"/>
      <c r="DF118" s="13"/>
      <c r="DG118" s="5"/>
      <c r="DH118" s="5"/>
      <c r="DI118" s="5"/>
    </row>
    <row r="119" spans="1:113">
      <c r="A119" s="5"/>
      <c r="B119" s="5"/>
      <c r="C119" s="5"/>
      <c r="D119" s="5"/>
      <c r="E119" s="5"/>
      <c r="F119" s="5"/>
      <c r="G119" s="5"/>
      <c r="H119" s="5"/>
      <c r="I119" s="5"/>
      <c r="J119" s="5"/>
      <c r="K119" s="5"/>
      <c r="L119" s="5"/>
      <c r="M119" s="5"/>
      <c r="N119" s="5"/>
      <c r="O119" s="16"/>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149"/>
      <c r="CU119" s="149"/>
      <c r="CV119" s="149"/>
      <c r="CW119" s="5"/>
      <c r="CX119" s="5"/>
      <c r="CY119" s="5"/>
      <c r="CZ119" s="5"/>
      <c r="DA119" s="13"/>
      <c r="DB119" s="13"/>
      <c r="DC119" s="13"/>
      <c r="DD119" s="13"/>
      <c r="DE119" s="13"/>
      <c r="DF119" s="13"/>
      <c r="DG119" s="5"/>
      <c r="DH119" s="5"/>
      <c r="DI119" s="5"/>
    </row>
    <row r="120" spans="1:113">
      <c r="A120" s="5"/>
      <c r="B120" s="5"/>
      <c r="C120" s="5"/>
      <c r="D120" s="5"/>
      <c r="E120" s="5"/>
      <c r="F120" s="5"/>
      <c r="G120" s="5"/>
      <c r="H120" s="5"/>
      <c r="I120" s="5"/>
      <c r="J120" s="5"/>
      <c r="K120" s="5"/>
      <c r="L120" s="5"/>
      <c r="M120" s="5"/>
      <c r="N120" s="5"/>
      <c r="O120" s="16"/>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149"/>
      <c r="CU120" s="149"/>
      <c r="CV120" s="149"/>
      <c r="CW120" s="5"/>
      <c r="CX120" s="5"/>
      <c r="CY120" s="5"/>
      <c r="CZ120" s="5"/>
      <c r="DA120" s="13"/>
      <c r="DB120" s="13"/>
      <c r="DC120" s="13"/>
      <c r="DD120" s="13"/>
      <c r="DE120" s="13"/>
      <c r="DF120" s="13"/>
      <c r="DG120" s="5"/>
      <c r="DH120" s="5"/>
      <c r="DI120" s="5"/>
    </row>
    <row r="121" spans="1:113">
      <c r="A121" s="5"/>
      <c r="B121" s="5"/>
      <c r="C121" s="5"/>
      <c r="D121" s="5"/>
      <c r="E121" s="5"/>
      <c r="F121" s="5"/>
      <c r="G121" s="5"/>
      <c r="H121" s="5"/>
      <c r="I121" s="5"/>
      <c r="J121" s="5"/>
      <c r="K121" s="5"/>
      <c r="L121" s="5"/>
      <c r="M121" s="5"/>
      <c r="N121" s="5"/>
      <c r="O121" s="16"/>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149"/>
      <c r="CU121" s="149"/>
      <c r="CV121" s="149"/>
      <c r="CW121" s="5"/>
      <c r="CX121" s="5"/>
      <c r="CY121" s="5"/>
      <c r="CZ121" s="5"/>
      <c r="DA121" s="13"/>
      <c r="DB121" s="13"/>
      <c r="DC121" s="13"/>
      <c r="DD121" s="13"/>
      <c r="DE121" s="13"/>
      <c r="DF121" s="13"/>
      <c r="DG121" s="5"/>
      <c r="DH121" s="5"/>
      <c r="DI121" s="5"/>
    </row>
    <row r="122" spans="1:113">
      <c r="A122" s="5"/>
      <c r="B122" s="5"/>
      <c r="C122" s="5"/>
      <c r="D122" s="5"/>
      <c r="E122" s="5"/>
      <c r="F122" s="5"/>
      <c r="G122" s="5"/>
      <c r="H122" s="5"/>
      <c r="I122" s="5"/>
      <c r="J122" s="5"/>
      <c r="K122" s="5"/>
      <c r="L122" s="5"/>
      <c r="M122" s="5"/>
      <c r="N122" s="5"/>
      <c r="O122" s="16"/>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149"/>
      <c r="CU122" s="149"/>
      <c r="CV122" s="149"/>
      <c r="CW122" s="5"/>
      <c r="CX122" s="5"/>
      <c r="CY122" s="5"/>
      <c r="CZ122" s="5"/>
      <c r="DA122" s="13"/>
      <c r="DB122" s="13"/>
      <c r="DC122" s="13"/>
      <c r="DD122" s="13"/>
      <c r="DE122" s="13"/>
      <c r="DF122" s="13"/>
      <c r="DG122" s="5"/>
      <c r="DH122" s="5"/>
      <c r="DI122" s="5"/>
    </row>
    <row r="123" spans="1:113">
      <c r="A123" s="5"/>
      <c r="B123" s="5"/>
      <c r="C123" s="5"/>
      <c r="D123" s="5"/>
      <c r="E123" s="5"/>
      <c r="F123" s="5"/>
      <c r="G123" s="5"/>
      <c r="H123" s="5"/>
      <c r="I123" s="5"/>
      <c r="J123" s="5"/>
      <c r="K123" s="5"/>
      <c r="L123" s="5"/>
      <c r="M123" s="5"/>
      <c r="N123" s="5"/>
      <c r="O123" s="16"/>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149"/>
      <c r="CU123" s="149"/>
      <c r="CV123" s="149"/>
      <c r="CW123" s="5"/>
      <c r="CX123" s="5"/>
      <c r="CY123" s="5"/>
      <c r="CZ123" s="5"/>
      <c r="DA123" s="13"/>
      <c r="DB123" s="13"/>
      <c r="DC123" s="13"/>
      <c r="DD123" s="13"/>
      <c r="DE123" s="13"/>
      <c r="DF123" s="13"/>
      <c r="DG123" s="5"/>
      <c r="DH123" s="5"/>
      <c r="DI123" s="5"/>
    </row>
    <row r="124" spans="1:113">
      <c r="A124" s="5"/>
      <c r="B124" s="5"/>
      <c r="C124" s="5"/>
      <c r="D124" s="5"/>
      <c r="E124" s="5"/>
      <c r="F124" s="5"/>
      <c r="G124" s="5"/>
      <c r="H124" s="5"/>
      <c r="I124" s="5"/>
      <c r="J124" s="5"/>
      <c r="K124" s="5"/>
      <c r="L124" s="5"/>
      <c r="M124" s="5"/>
      <c r="N124" s="5"/>
      <c r="O124" s="16"/>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149"/>
      <c r="CU124" s="149"/>
      <c r="CV124" s="149"/>
      <c r="CW124" s="5"/>
      <c r="CX124" s="5"/>
      <c r="CY124" s="5"/>
      <c r="CZ124" s="5"/>
      <c r="DA124" s="13"/>
      <c r="DB124" s="13"/>
      <c r="DC124" s="13"/>
      <c r="DD124" s="13"/>
      <c r="DE124" s="13"/>
      <c r="DF124" s="13"/>
      <c r="DG124" s="5"/>
      <c r="DH124" s="5"/>
      <c r="DI124" s="5"/>
    </row>
    <row r="125" spans="1:113">
      <c r="A125" s="5"/>
      <c r="B125" s="5"/>
      <c r="C125" s="5"/>
      <c r="D125" s="5"/>
      <c r="E125" s="5"/>
      <c r="F125" s="5"/>
      <c r="G125" s="5"/>
      <c r="H125" s="5"/>
      <c r="I125" s="5"/>
      <c r="J125" s="5"/>
      <c r="K125" s="5"/>
      <c r="L125" s="5"/>
      <c r="M125" s="5"/>
      <c r="N125" s="5"/>
      <c r="O125" s="16"/>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149"/>
      <c r="CU125" s="149"/>
      <c r="CV125" s="149"/>
      <c r="CW125" s="5"/>
      <c r="CX125" s="5"/>
      <c r="CY125" s="5"/>
      <c r="CZ125" s="5"/>
      <c r="DA125" s="13"/>
      <c r="DB125" s="13"/>
      <c r="DC125" s="13"/>
      <c r="DD125" s="13"/>
      <c r="DE125" s="13"/>
      <c r="DF125" s="13"/>
      <c r="DG125" s="5"/>
      <c r="DH125" s="5"/>
      <c r="DI125" s="5"/>
    </row>
    <row r="126" spans="1:113">
      <c r="A126" s="5"/>
      <c r="B126" s="5"/>
      <c r="C126" s="5"/>
      <c r="D126" s="5"/>
      <c r="E126" s="5"/>
      <c r="F126" s="5"/>
      <c r="G126" s="5"/>
      <c r="H126" s="5"/>
      <c r="I126" s="5"/>
      <c r="J126" s="5"/>
      <c r="K126" s="5"/>
      <c r="L126" s="5"/>
      <c r="M126" s="5"/>
      <c r="N126" s="5"/>
      <c r="O126" s="16"/>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149"/>
      <c r="CU126" s="149"/>
      <c r="CV126" s="149"/>
      <c r="CW126" s="5"/>
      <c r="CX126" s="5"/>
      <c r="CY126" s="5"/>
      <c r="CZ126" s="5"/>
      <c r="DA126" s="13"/>
      <c r="DB126" s="13"/>
      <c r="DC126" s="13"/>
      <c r="DD126" s="13"/>
      <c r="DE126" s="13"/>
      <c r="DF126" s="13"/>
      <c r="DG126" s="5"/>
      <c r="DH126" s="5"/>
      <c r="DI126" s="5"/>
    </row>
    <row r="127" spans="1:113">
      <c r="A127" s="5"/>
      <c r="B127" s="5"/>
      <c r="C127" s="5"/>
      <c r="D127" s="5"/>
      <c r="E127" s="5"/>
      <c r="F127" s="5"/>
      <c r="G127" s="5"/>
      <c r="H127" s="5"/>
      <c r="I127" s="5"/>
      <c r="J127" s="5"/>
      <c r="K127" s="5"/>
      <c r="L127" s="5"/>
      <c r="M127" s="5"/>
      <c r="N127" s="5"/>
      <c r="O127" s="16"/>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149"/>
      <c r="CU127" s="149"/>
      <c r="CV127" s="149"/>
      <c r="CW127" s="5"/>
      <c r="CX127" s="5"/>
      <c r="CY127" s="5"/>
      <c r="CZ127" s="5"/>
      <c r="DA127" s="13"/>
      <c r="DB127" s="13"/>
      <c r="DC127" s="13"/>
      <c r="DD127" s="13"/>
      <c r="DE127" s="13"/>
      <c r="DF127" s="13"/>
      <c r="DG127" s="5"/>
      <c r="DH127" s="5"/>
      <c r="DI127" s="5"/>
    </row>
    <row r="128" spans="1:113">
      <c r="A128" s="5"/>
      <c r="B128" s="5"/>
      <c r="C128" s="5"/>
      <c r="D128" s="5"/>
      <c r="E128" s="5"/>
      <c r="F128" s="5"/>
      <c r="G128" s="5"/>
      <c r="H128" s="5"/>
      <c r="I128" s="5"/>
      <c r="J128" s="5"/>
      <c r="K128" s="5"/>
      <c r="L128" s="5"/>
      <c r="M128" s="5"/>
      <c r="N128" s="5"/>
      <c r="O128" s="16"/>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149"/>
      <c r="CU128" s="149"/>
      <c r="CV128" s="149"/>
      <c r="CW128" s="5"/>
      <c r="CX128" s="5"/>
      <c r="CY128" s="5"/>
      <c r="CZ128" s="5"/>
      <c r="DA128" s="13"/>
      <c r="DB128" s="13"/>
      <c r="DC128" s="13"/>
      <c r="DD128" s="13"/>
      <c r="DE128" s="13"/>
      <c r="DF128" s="13"/>
      <c r="DG128" s="5"/>
      <c r="DH128" s="5"/>
      <c r="DI128" s="5"/>
    </row>
    <row r="129" spans="1:113">
      <c r="A129" s="5"/>
      <c r="B129" s="5"/>
      <c r="C129" s="5"/>
      <c r="D129" s="5"/>
      <c r="E129" s="5"/>
      <c r="F129" s="5"/>
      <c r="G129" s="5"/>
      <c r="H129" s="5"/>
      <c r="I129" s="5"/>
      <c r="J129" s="5"/>
      <c r="K129" s="5"/>
      <c r="L129" s="5"/>
      <c r="M129" s="5"/>
      <c r="N129" s="5"/>
      <c r="O129" s="16"/>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149"/>
      <c r="CU129" s="149"/>
      <c r="CV129" s="149"/>
      <c r="CW129" s="5"/>
      <c r="CX129" s="5"/>
      <c r="CY129" s="5"/>
      <c r="CZ129" s="5"/>
      <c r="DA129" s="13"/>
      <c r="DB129" s="13"/>
      <c r="DC129" s="13"/>
      <c r="DD129" s="13"/>
      <c r="DE129" s="13"/>
      <c r="DF129" s="13"/>
      <c r="DG129" s="5"/>
      <c r="DH129" s="5"/>
      <c r="DI129" s="5"/>
    </row>
    <row r="130" spans="1:113">
      <c r="A130" s="5"/>
      <c r="B130" s="5"/>
      <c r="C130" s="5"/>
      <c r="D130" s="5"/>
      <c r="E130" s="5"/>
      <c r="F130" s="5"/>
      <c r="G130" s="5"/>
      <c r="H130" s="5"/>
      <c r="I130" s="5"/>
      <c r="J130" s="5"/>
      <c r="K130" s="5"/>
      <c r="L130" s="5"/>
      <c r="M130" s="5"/>
      <c r="N130" s="5"/>
      <c r="O130" s="16"/>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149"/>
      <c r="CU130" s="149"/>
      <c r="CV130" s="149"/>
      <c r="CW130" s="5"/>
      <c r="CX130" s="5"/>
      <c r="CY130" s="5"/>
      <c r="CZ130" s="5"/>
      <c r="DA130" s="13"/>
      <c r="DB130" s="13"/>
      <c r="DC130" s="13"/>
      <c r="DD130" s="13"/>
      <c r="DE130" s="13"/>
      <c r="DF130" s="13"/>
      <c r="DG130" s="5"/>
      <c r="DH130" s="5"/>
      <c r="DI130" s="5"/>
    </row>
    <row r="131" spans="1:113">
      <c r="A131" s="5"/>
      <c r="B131" s="5"/>
      <c r="C131" s="5"/>
      <c r="D131" s="5"/>
      <c r="E131" s="5"/>
      <c r="F131" s="5"/>
      <c r="G131" s="5"/>
      <c r="H131" s="5"/>
      <c r="I131" s="5"/>
      <c r="J131" s="5"/>
      <c r="K131" s="5"/>
      <c r="L131" s="5"/>
      <c r="M131" s="5"/>
      <c r="N131" s="5"/>
      <c r="O131" s="16"/>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149"/>
      <c r="CU131" s="149"/>
      <c r="CV131" s="149"/>
      <c r="CW131" s="5"/>
      <c r="CX131" s="5"/>
      <c r="CY131" s="5"/>
      <c r="CZ131" s="5"/>
      <c r="DA131" s="13"/>
      <c r="DB131" s="13"/>
      <c r="DC131" s="13"/>
      <c r="DD131" s="13"/>
      <c r="DE131" s="13"/>
      <c r="DF131" s="13"/>
      <c r="DG131" s="5"/>
      <c r="DH131" s="5"/>
      <c r="DI131" s="5"/>
    </row>
    <row r="132" spans="1:113">
      <c r="A132" s="5"/>
      <c r="B132" s="5"/>
      <c r="C132" s="5"/>
      <c r="D132" s="5"/>
      <c r="E132" s="5"/>
      <c r="F132" s="5"/>
      <c r="G132" s="5"/>
      <c r="H132" s="5"/>
      <c r="I132" s="5"/>
      <c r="J132" s="5"/>
      <c r="K132" s="5"/>
      <c r="L132" s="5"/>
      <c r="M132" s="5"/>
      <c r="N132" s="5"/>
      <c r="O132" s="16"/>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149"/>
      <c r="CU132" s="149"/>
      <c r="CV132" s="149"/>
      <c r="CW132" s="5"/>
      <c r="CX132" s="5"/>
      <c r="CY132" s="5"/>
      <c r="CZ132" s="5"/>
      <c r="DA132" s="13"/>
      <c r="DB132" s="13"/>
      <c r="DC132" s="13"/>
      <c r="DD132" s="13"/>
      <c r="DE132" s="13"/>
      <c r="DF132" s="13"/>
      <c r="DG132" s="5"/>
      <c r="DH132" s="5"/>
      <c r="DI132" s="5"/>
    </row>
    <row r="133" spans="1:113">
      <c r="A133" s="5"/>
      <c r="B133" s="5"/>
      <c r="C133" s="5"/>
      <c r="D133" s="5"/>
      <c r="E133" s="5"/>
      <c r="F133" s="5"/>
      <c r="G133" s="5"/>
      <c r="H133" s="5"/>
      <c r="I133" s="5"/>
      <c r="J133" s="5"/>
      <c r="K133" s="5"/>
      <c r="L133" s="5"/>
      <c r="M133" s="5"/>
      <c r="N133" s="5"/>
      <c r="O133" s="16"/>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149"/>
      <c r="CU133" s="149"/>
      <c r="CV133" s="149"/>
      <c r="CW133" s="5"/>
      <c r="CX133" s="5"/>
      <c r="CY133" s="5"/>
      <c r="CZ133" s="5"/>
      <c r="DA133" s="13"/>
      <c r="DB133" s="13"/>
      <c r="DC133" s="13"/>
      <c r="DD133" s="13"/>
      <c r="DE133" s="13"/>
      <c r="DF133" s="13"/>
      <c r="DG133" s="5"/>
      <c r="DH133" s="5"/>
      <c r="DI133" s="5"/>
    </row>
    <row r="134" spans="1:113">
      <c r="A134" s="5"/>
      <c r="B134" s="5"/>
      <c r="C134" s="5"/>
      <c r="D134" s="5"/>
      <c r="E134" s="5"/>
      <c r="F134" s="5"/>
      <c r="G134" s="5"/>
      <c r="H134" s="5"/>
      <c r="I134" s="5"/>
      <c r="J134" s="5"/>
      <c r="K134" s="5"/>
      <c r="L134" s="5"/>
      <c r="M134" s="5"/>
      <c r="N134" s="5"/>
      <c r="O134" s="16"/>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149"/>
      <c r="CU134" s="149"/>
      <c r="CV134" s="149"/>
      <c r="CW134" s="5"/>
      <c r="CX134" s="5"/>
      <c r="CY134" s="5"/>
      <c r="CZ134" s="5"/>
      <c r="DA134" s="13"/>
      <c r="DB134" s="13"/>
      <c r="DC134" s="13"/>
      <c r="DD134" s="13"/>
      <c r="DE134" s="13"/>
      <c r="DF134" s="13"/>
      <c r="DG134" s="5"/>
      <c r="DH134" s="5"/>
      <c r="DI134" s="5"/>
    </row>
    <row r="135" spans="1:113">
      <c r="A135" s="5"/>
      <c r="B135" s="5"/>
      <c r="C135" s="5"/>
      <c r="D135" s="5"/>
      <c r="E135" s="5"/>
      <c r="F135" s="5"/>
      <c r="G135" s="5"/>
      <c r="H135" s="5"/>
      <c r="I135" s="5"/>
      <c r="J135" s="5"/>
      <c r="K135" s="5"/>
      <c r="L135" s="5"/>
      <c r="M135" s="5"/>
      <c r="N135" s="5"/>
      <c r="O135" s="16"/>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149"/>
      <c r="CU135" s="149"/>
      <c r="CV135" s="149"/>
      <c r="CW135" s="5"/>
      <c r="CX135" s="5"/>
      <c r="CY135" s="5"/>
      <c r="CZ135" s="5"/>
      <c r="DA135" s="13"/>
      <c r="DB135" s="13"/>
      <c r="DC135" s="13"/>
      <c r="DD135" s="13"/>
      <c r="DE135" s="13"/>
      <c r="DF135" s="13"/>
      <c r="DG135" s="5"/>
      <c r="DH135" s="5"/>
      <c r="DI135" s="5"/>
    </row>
    <row r="136" spans="1:113">
      <c r="A136" s="5"/>
      <c r="B136" s="5"/>
      <c r="C136" s="5"/>
      <c r="D136" s="5"/>
      <c r="E136" s="5"/>
      <c r="F136" s="5"/>
      <c r="G136" s="5"/>
      <c r="H136" s="5"/>
      <c r="I136" s="5"/>
      <c r="J136" s="5"/>
      <c r="K136" s="5"/>
      <c r="L136" s="5"/>
      <c r="M136" s="5"/>
      <c r="N136" s="5"/>
      <c r="O136" s="16"/>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149"/>
      <c r="CU136" s="149"/>
      <c r="CV136" s="149"/>
      <c r="CW136" s="5"/>
      <c r="CX136" s="5"/>
      <c r="CY136" s="5"/>
      <c r="CZ136" s="5"/>
      <c r="DA136" s="13"/>
      <c r="DB136" s="13"/>
      <c r="DC136" s="13"/>
      <c r="DD136" s="13"/>
      <c r="DE136" s="13"/>
      <c r="DF136" s="13"/>
      <c r="DG136" s="5"/>
      <c r="DH136" s="5"/>
      <c r="DI136" s="5"/>
    </row>
    <row r="137" spans="1:113">
      <c r="A137" s="5"/>
      <c r="B137" s="5"/>
      <c r="C137" s="5"/>
      <c r="D137" s="5"/>
      <c r="E137" s="5"/>
      <c r="F137" s="5"/>
      <c r="G137" s="5"/>
      <c r="H137" s="5"/>
      <c r="I137" s="5"/>
      <c r="J137" s="5"/>
      <c r="K137" s="5"/>
      <c r="L137" s="5"/>
      <c r="M137" s="5"/>
      <c r="N137" s="5"/>
      <c r="O137" s="16"/>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149"/>
      <c r="CU137" s="149"/>
      <c r="CV137" s="149"/>
      <c r="CW137" s="5"/>
      <c r="CX137" s="5"/>
      <c r="CY137" s="5"/>
      <c r="CZ137" s="5"/>
      <c r="DA137" s="13"/>
      <c r="DB137" s="13"/>
      <c r="DC137" s="13"/>
      <c r="DD137" s="13"/>
      <c r="DE137" s="13"/>
      <c r="DF137" s="13"/>
      <c r="DG137" s="5"/>
      <c r="DH137" s="5"/>
      <c r="DI137" s="5"/>
    </row>
    <row r="138" spans="1:113">
      <c r="A138" s="5"/>
      <c r="B138" s="5"/>
      <c r="C138" s="5"/>
      <c r="D138" s="5"/>
      <c r="E138" s="5"/>
      <c r="F138" s="5"/>
      <c r="G138" s="5"/>
      <c r="H138" s="5"/>
      <c r="I138" s="5"/>
      <c r="J138" s="5"/>
      <c r="K138" s="5"/>
      <c r="L138" s="5"/>
      <c r="M138" s="5"/>
      <c r="N138" s="5"/>
      <c r="O138" s="16"/>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149"/>
      <c r="CU138" s="149"/>
      <c r="CV138" s="149"/>
      <c r="CW138" s="5"/>
      <c r="CX138" s="5"/>
      <c r="CY138" s="5"/>
      <c r="CZ138" s="5"/>
      <c r="DA138" s="13"/>
      <c r="DB138" s="13"/>
      <c r="DC138" s="13"/>
      <c r="DD138" s="13"/>
      <c r="DE138" s="13"/>
      <c r="DF138" s="13"/>
      <c r="DG138" s="5"/>
      <c r="DH138" s="5"/>
      <c r="DI138" s="5"/>
    </row>
    <row r="139" spans="1:113">
      <c r="A139" s="5"/>
      <c r="B139" s="5"/>
      <c r="C139" s="5"/>
      <c r="D139" s="5"/>
      <c r="E139" s="5"/>
      <c r="F139" s="5"/>
      <c r="G139" s="5"/>
      <c r="H139" s="5"/>
      <c r="I139" s="5"/>
      <c r="J139" s="5"/>
      <c r="K139" s="5"/>
      <c r="L139" s="5"/>
      <c r="M139" s="5"/>
      <c r="N139" s="5"/>
      <c r="O139" s="16"/>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149"/>
      <c r="CU139" s="149"/>
      <c r="CV139" s="149"/>
      <c r="CW139" s="5"/>
      <c r="CX139" s="5"/>
      <c r="CY139" s="5"/>
      <c r="CZ139" s="5"/>
      <c r="DA139" s="13"/>
      <c r="DB139" s="13"/>
      <c r="DC139" s="13"/>
      <c r="DD139" s="13"/>
      <c r="DE139" s="13"/>
      <c r="DF139" s="13"/>
      <c r="DG139" s="5"/>
      <c r="DH139" s="5"/>
      <c r="DI139" s="5"/>
    </row>
    <row r="140" spans="1:113">
      <c r="A140" s="5"/>
      <c r="B140" s="5"/>
      <c r="C140" s="5"/>
      <c r="D140" s="5"/>
      <c r="E140" s="5"/>
      <c r="F140" s="5"/>
      <c r="G140" s="5"/>
      <c r="H140" s="5"/>
      <c r="I140" s="5"/>
      <c r="J140" s="5"/>
      <c r="K140" s="5"/>
      <c r="L140" s="5"/>
      <c r="M140" s="5"/>
      <c r="N140" s="5"/>
      <c r="O140" s="16"/>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149"/>
      <c r="CU140" s="149"/>
      <c r="CV140" s="149"/>
      <c r="CW140" s="5"/>
      <c r="CX140" s="5"/>
      <c r="CY140" s="5"/>
      <c r="CZ140" s="5"/>
      <c r="DA140" s="13"/>
      <c r="DB140" s="13"/>
      <c r="DC140" s="13"/>
      <c r="DD140" s="13"/>
      <c r="DE140" s="13"/>
      <c r="DF140" s="13"/>
      <c r="DG140" s="5"/>
      <c r="DH140" s="5"/>
      <c r="DI140" s="5"/>
    </row>
    <row r="141" spans="1:113">
      <c r="A141" s="5"/>
      <c r="B141" s="5"/>
      <c r="C141" s="5"/>
      <c r="D141" s="5"/>
      <c r="E141" s="5"/>
      <c r="F141" s="5"/>
      <c r="G141" s="5"/>
      <c r="H141" s="5"/>
      <c r="I141" s="5"/>
      <c r="J141" s="5"/>
      <c r="K141" s="5"/>
      <c r="L141" s="5"/>
      <c r="M141" s="5"/>
      <c r="N141" s="5"/>
      <c r="O141" s="16"/>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149"/>
      <c r="CU141" s="149"/>
      <c r="CV141" s="149"/>
      <c r="CW141" s="5"/>
      <c r="CX141" s="5"/>
      <c r="CY141" s="5"/>
      <c r="CZ141" s="5"/>
      <c r="DA141" s="13"/>
      <c r="DB141" s="13"/>
      <c r="DC141" s="13"/>
      <c r="DD141" s="13"/>
      <c r="DE141" s="13"/>
      <c r="DF141" s="13"/>
      <c r="DG141" s="5"/>
      <c r="DH141" s="5"/>
      <c r="DI141" s="5"/>
    </row>
    <row r="142" spans="1:113">
      <c r="A142" s="5"/>
      <c r="B142" s="5"/>
      <c r="C142" s="5"/>
      <c r="D142" s="5"/>
      <c r="E142" s="5"/>
      <c r="F142" s="5"/>
      <c r="G142" s="5"/>
      <c r="H142" s="5"/>
      <c r="I142" s="5"/>
      <c r="J142" s="5"/>
      <c r="K142" s="5"/>
      <c r="L142" s="5"/>
      <c r="M142" s="5"/>
      <c r="N142" s="5"/>
      <c r="O142" s="16"/>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149"/>
      <c r="CU142" s="149"/>
      <c r="CV142" s="149"/>
      <c r="CW142" s="5"/>
      <c r="CX142" s="5"/>
      <c r="CY142" s="5"/>
      <c r="CZ142" s="5"/>
      <c r="DA142" s="13"/>
      <c r="DB142" s="13"/>
      <c r="DC142" s="13"/>
      <c r="DD142" s="13"/>
      <c r="DE142" s="13"/>
      <c r="DF142" s="13"/>
      <c r="DG142" s="5"/>
      <c r="DH142" s="5"/>
      <c r="DI142" s="5"/>
    </row>
    <row r="143" spans="1:113">
      <c r="A143" s="5"/>
      <c r="B143" s="5"/>
      <c r="C143" s="5"/>
      <c r="D143" s="5"/>
      <c r="E143" s="5"/>
      <c r="F143" s="5"/>
      <c r="G143" s="5"/>
      <c r="H143" s="5"/>
      <c r="I143" s="5"/>
      <c r="J143" s="5"/>
      <c r="K143" s="5"/>
      <c r="L143" s="5"/>
      <c r="M143" s="5"/>
      <c r="N143" s="5"/>
      <c r="O143" s="16"/>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149"/>
      <c r="CU143" s="149"/>
      <c r="CV143" s="149"/>
      <c r="CW143" s="5"/>
      <c r="CX143" s="5"/>
      <c r="CY143" s="5"/>
      <c r="CZ143" s="5"/>
      <c r="DA143" s="13"/>
      <c r="DB143" s="13"/>
      <c r="DC143" s="13"/>
      <c r="DD143" s="13"/>
      <c r="DE143" s="13"/>
      <c r="DF143" s="13"/>
      <c r="DG143" s="5"/>
      <c r="DH143" s="5"/>
      <c r="DI143" s="5"/>
    </row>
    <row r="144" spans="1:113">
      <c r="A144" s="5"/>
      <c r="B144" s="5"/>
      <c r="C144" s="5"/>
      <c r="D144" s="5"/>
      <c r="E144" s="5"/>
      <c r="F144" s="5"/>
      <c r="G144" s="5"/>
      <c r="H144" s="5"/>
      <c r="I144" s="5"/>
      <c r="J144" s="5"/>
      <c r="K144" s="5"/>
      <c r="L144" s="5"/>
      <c r="M144" s="5"/>
      <c r="N144" s="5"/>
      <c r="O144" s="16"/>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149"/>
      <c r="CU144" s="149"/>
      <c r="CV144" s="149"/>
      <c r="CW144" s="5"/>
      <c r="CX144" s="5"/>
      <c r="CY144" s="5"/>
      <c r="CZ144" s="5"/>
      <c r="DA144" s="13"/>
      <c r="DB144" s="13"/>
      <c r="DC144" s="13"/>
      <c r="DD144" s="13"/>
      <c r="DE144" s="13"/>
      <c r="DF144" s="13"/>
      <c r="DG144" s="5"/>
      <c r="DH144" s="5"/>
      <c r="DI144" s="5"/>
    </row>
    <row r="145" spans="1:113">
      <c r="A145" s="5"/>
      <c r="B145" s="5"/>
      <c r="C145" s="5"/>
      <c r="D145" s="5"/>
      <c r="E145" s="5"/>
      <c r="F145" s="5"/>
      <c r="G145" s="5"/>
      <c r="H145" s="5"/>
      <c r="I145" s="5"/>
      <c r="J145" s="5"/>
      <c r="K145" s="5"/>
      <c r="L145" s="5"/>
      <c r="M145" s="5"/>
      <c r="N145" s="5"/>
      <c r="O145" s="16"/>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149"/>
      <c r="CU145" s="149"/>
      <c r="CV145" s="149"/>
      <c r="CW145" s="5"/>
      <c r="CX145" s="5"/>
      <c r="CY145" s="5"/>
      <c r="CZ145" s="5"/>
      <c r="DA145" s="13"/>
      <c r="DB145" s="13"/>
      <c r="DC145" s="13"/>
      <c r="DD145" s="13"/>
      <c r="DE145" s="13"/>
      <c r="DF145" s="13"/>
      <c r="DG145" s="5"/>
      <c r="DH145" s="5"/>
      <c r="DI145" s="5"/>
    </row>
    <row r="146" spans="1:113">
      <c r="A146" s="5"/>
      <c r="B146" s="5"/>
      <c r="C146" s="5"/>
      <c r="D146" s="5"/>
      <c r="E146" s="5"/>
      <c r="F146" s="5"/>
      <c r="G146" s="5"/>
      <c r="H146" s="5"/>
      <c r="I146" s="5"/>
      <c r="J146" s="5"/>
      <c r="K146" s="5"/>
      <c r="L146" s="5"/>
      <c r="M146" s="5"/>
      <c r="N146" s="5"/>
      <c r="O146" s="16"/>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149"/>
      <c r="CU146" s="149"/>
      <c r="CV146" s="149"/>
      <c r="CW146" s="5"/>
      <c r="CX146" s="5"/>
      <c r="CY146" s="5"/>
      <c r="CZ146" s="5"/>
      <c r="DA146" s="13"/>
      <c r="DB146" s="13"/>
      <c r="DC146" s="13"/>
      <c r="DD146" s="13"/>
      <c r="DE146" s="13"/>
      <c r="DF146" s="13"/>
      <c r="DG146" s="5"/>
      <c r="DH146" s="5"/>
      <c r="DI146" s="5"/>
    </row>
    <row r="147" spans="1:113">
      <c r="A147" s="5"/>
      <c r="B147" s="5"/>
      <c r="C147" s="5"/>
      <c r="D147" s="5"/>
      <c r="E147" s="5"/>
      <c r="F147" s="5"/>
      <c r="G147" s="5"/>
      <c r="H147" s="5"/>
      <c r="I147" s="5"/>
      <c r="J147" s="5"/>
      <c r="K147" s="5"/>
      <c r="L147" s="5"/>
      <c r="M147" s="5"/>
      <c r="N147" s="5"/>
      <c r="O147" s="16"/>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149"/>
      <c r="CU147" s="149"/>
      <c r="CV147" s="149"/>
      <c r="CW147" s="5"/>
      <c r="CX147" s="5"/>
      <c r="CY147" s="5"/>
      <c r="CZ147" s="5"/>
      <c r="DA147" s="13"/>
      <c r="DB147" s="13"/>
      <c r="DC147" s="13"/>
      <c r="DD147" s="13"/>
      <c r="DE147" s="13"/>
      <c r="DF147" s="13"/>
      <c r="DG147" s="5"/>
      <c r="DH147" s="5"/>
      <c r="DI147" s="5"/>
    </row>
    <row r="148" spans="1:113">
      <c r="A148" s="5"/>
      <c r="B148" s="5"/>
      <c r="C148" s="5"/>
      <c r="D148" s="5"/>
      <c r="E148" s="5"/>
      <c r="F148" s="5"/>
      <c r="G148" s="5"/>
      <c r="H148" s="5"/>
      <c r="I148" s="5"/>
      <c r="J148" s="5"/>
      <c r="K148" s="5"/>
      <c r="L148" s="5"/>
      <c r="M148" s="5"/>
      <c r="N148" s="5"/>
      <c r="O148" s="16"/>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149"/>
      <c r="CU148" s="149"/>
      <c r="CV148" s="149"/>
      <c r="CW148" s="5"/>
      <c r="CX148" s="5"/>
      <c r="CY148" s="5"/>
      <c r="CZ148" s="5"/>
      <c r="DA148" s="13"/>
      <c r="DB148" s="13"/>
      <c r="DC148" s="13"/>
      <c r="DD148" s="13"/>
      <c r="DE148" s="13"/>
      <c r="DF148" s="13"/>
      <c r="DG148" s="5"/>
      <c r="DH148" s="5"/>
      <c r="DI148" s="5"/>
    </row>
    <row r="149" spans="1:113">
      <c r="A149" s="5"/>
      <c r="B149" s="5"/>
      <c r="C149" s="5"/>
      <c r="D149" s="5"/>
      <c r="E149" s="5"/>
      <c r="F149" s="5"/>
      <c r="G149" s="5"/>
      <c r="H149" s="5"/>
      <c r="I149" s="5"/>
      <c r="J149" s="5"/>
      <c r="K149" s="5"/>
      <c r="L149" s="5"/>
      <c r="M149" s="5"/>
      <c r="N149" s="5"/>
      <c r="O149" s="16"/>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149"/>
      <c r="CU149" s="149"/>
      <c r="CV149" s="149"/>
      <c r="CW149" s="5"/>
      <c r="CX149" s="5"/>
      <c r="CY149" s="5"/>
      <c r="CZ149" s="5"/>
      <c r="DA149" s="13"/>
      <c r="DB149" s="13"/>
      <c r="DC149" s="13"/>
      <c r="DD149" s="13"/>
      <c r="DE149" s="13"/>
      <c r="DF149" s="13"/>
      <c r="DG149" s="5"/>
      <c r="DH149" s="5"/>
      <c r="DI149" s="5"/>
    </row>
    <row r="150" spans="1:113">
      <c r="A150" s="5"/>
      <c r="B150" s="5"/>
      <c r="C150" s="5"/>
      <c r="D150" s="5"/>
      <c r="E150" s="5"/>
      <c r="F150" s="5"/>
      <c r="G150" s="5"/>
      <c r="H150" s="5"/>
      <c r="I150" s="5"/>
      <c r="J150" s="5"/>
      <c r="K150" s="5"/>
      <c r="L150" s="5"/>
      <c r="M150" s="5"/>
      <c r="N150" s="5"/>
      <c r="O150" s="16"/>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149"/>
      <c r="CU150" s="149"/>
      <c r="CV150" s="149"/>
      <c r="CW150" s="5"/>
      <c r="CX150" s="5"/>
      <c r="CY150" s="5"/>
      <c r="CZ150" s="5"/>
      <c r="DA150" s="13"/>
      <c r="DB150" s="13"/>
      <c r="DC150" s="13"/>
      <c r="DD150" s="13"/>
      <c r="DE150" s="13"/>
      <c r="DF150" s="13"/>
      <c r="DG150" s="5"/>
      <c r="DH150" s="5"/>
      <c r="DI150" s="5"/>
    </row>
    <row r="151" spans="1:113">
      <c r="A151" s="5"/>
      <c r="B151" s="5"/>
      <c r="C151" s="5"/>
      <c r="D151" s="5"/>
      <c r="E151" s="5"/>
      <c r="F151" s="5"/>
      <c r="G151" s="5"/>
      <c r="H151" s="5"/>
      <c r="I151" s="5"/>
      <c r="J151" s="5"/>
      <c r="K151" s="5"/>
      <c r="L151" s="5"/>
      <c r="M151" s="5"/>
      <c r="N151" s="5"/>
      <c r="O151" s="16"/>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149"/>
      <c r="CU151" s="149"/>
      <c r="CV151" s="149"/>
      <c r="CW151" s="5"/>
      <c r="CX151" s="5"/>
      <c r="CY151" s="5"/>
      <c r="CZ151" s="5"/>
      <c r="DA151" s="13"/>
      <c r="DB151" s="13"/>
      <c r="DC151" s="13"/>
      <c r="DD151" s="13"/>
      <c r="DE151" s="13"/>
      <c r="DF151" s="13"/>
      <c r="DG151" s="5"/>
      <c r="DH151" s="5"/>
      <c r="DI151" s="5"/>
    </row>
    <row r="152" spans="1:113">
      <c r="A152" s="5"/>
      <c r="B152" s="5"/>
      <c r="C152" s="5"/>
      <c r="D152" s="5"/>
      <c r="E152" s="5"/>
      <c r="F152" s="5"/>
      <c r="G152" s="5"/>
      <c r="H152" s="5"/>
      <c r="I152" s="5"/>
      <c r="J152" s="5"/>
      <c r="K152" s="5"/>
      <c r="L152" s="5"/>
      <c r="M152" s="5"/>
      <c r="N152" s="5"/>
      <c r="O152" s="16"/>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149"/>
      <c r="CU152" s="149"/>
      <c r="CV152" s="149"/>
      <c r="CW152" s="5"/>
      <c r="CX152" s="5"/>
      <c r="CY152" s="5"/>
      <c r="CZ152" s="5"/>
      <c r="DA152" s="13"/>
      <c r="DB152" s="13"/>
      <c r="DC152" s="13"/>
      <c r="DD152" s="13"/>
      <c r="DE152" s="13"/>
      <c r="DF152" s="13"/>
      <c r="DG152" s="5"/>
      <c r="DH152" s="5"/>
      <c r="DI152" s="5"/>
    </row>
    <row r="153" spans="1:113">
      <c r="A153" s="5"/>
      <c r="B153" s="5"/>
      <c r="C153" s="5"/>
      <c r="D153" s="5"/>
      <c r="E153" s="5"/>
      <c r="F153" s="5"/>
      <c r="G153" s="5"/>
      <c r="H153" s="5"/>
      <c r="I153" s="5"/>
      <c r="J153" s="5"/>
      <c r="K153" s="5"/>
      <c r="L153" s="5"/>
      <c r="M153" s="5"/>
      <c r="N153" s="5"/>
      <c r="O153" s="16"/>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149"/>
      <c r="CU153" s="149"/>
      <c r="CV153" s="149"/>
      <c r="CW153" s="5"/>
      <c r="CX153" s="5"/>
      <c r="CY153" s="5"/>
      <c r="CZ153" s="5"/>
      <c r="DA153" s="13"/>
      <c r="DB153" s="13"/>
      <c r="DC153" s="13"/>
      <c r="DD153" s="13"/>
      <c r="DE153" s="13"/>
      <c r="DF153" s="13"/>
      <c r="DG153" s="5"/>
      <c r="DH153" s="5"/>
      <c r="DI153" s="5"/>
    </row>
    <row r="154" spans="1:113">
      <c r="A154" s="5"/>
      <c r="B154" s="5"/>
      <c r="C154" s="5"/>
      <c r="D154" s="5"/>
      <c r="E154" s="5"/>
      <c r="F154" s="5"/>
      <c r="G154" s="5"/>
      <c r="H154" s="5"/>
      <c r="I154" s="5"/>
      <c r="J154" s="5"/>
      <c r="K154" s="5"/>
      <c r="L154" s="5"/>
      <c r="M154" s="5"/>
      <c r="N154" s="5"/>
      <c r="O154" s="16"/>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149"/>
      <c r="CU154" s="149"/>
      <c r="CV154" s="149"/>
      <c r="CW154" s="5"/>
      <c r="CX154" s="5"/>
      <c r="CY154" s="5"/>
      <c r="CZ154" s="5"/>
      <c r="DA154" s="13"/>
      <c r="DB154" s="13"/>
      <c r="DC154" s="13"/>
      <c r="DD154" s="13"/>
      <c r="DE154" s="13"/>
      <c r="DF154" s="13"/>
      <c r="DG154" s="5"/>
      <c r="DH154" s="5"/>
      <c r="DI154" s="5"/>
    </row>
    <row r="155" spans="1:113">
      <c r="A155" s="5"/>
      <c r="B155" s="5"/>
      <c r="C155" s="5"/>
      <c r="D155" s="5"/>
      <c r="E155" s="5"/>
      <c r="F155" s="5"/>
      <c r="G155" s="5"/>
      <c r="H155" s="5"/>
      <c r="I155" s="5"/>
      <c r="J155" s="5"/>
      <c r="K155" s="5"/>
      <c r="L155" s="5"/>
      <c r="M155" s="5"/>
      <c r="N155" s="5"/>
      <c r="O155" s="16"/>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149"/>
      <c r="CU155" s="149"/>
      <c r="CV155" s="149"/>
      <c r="CW155" s="5"/>
      <c r="CX155" s="5"/>
      <c r="CY155" s="5"/>
      <c r="CZ155" s="5"/>
      <c r="DA155" s="13"/>
      <c r="DB155" s="13"/>
      <c r="DC155" s="13"/>
      <c r="DD155" s="13"/>
      <c r="DE155" s="13"/>
      <c r="DF155" s="13"/>
      <c r="DG155" s="5"/>
      <c r="DH155" s="5"/>
      <c r="DI155" s="5"/>
    </row>
    <row r="156" spans="1:113">
      <c r="A156" s="5"/>
      <c r="B156" s="5"/>
      <c r="C156" s="5"/>
      <c r="D156" s="5"/>
      <c r="E156" s="5"/>
      <c r="F156" s="5"/>
      <c r="G156" s="5"/>
      <c r="H156" s="5"/>
      <c r="I156" s="5"/>
      <c r="J156" s="5"/>
      <c r="K156" s="5"/>
      <c r="L156" s="5"/>
      <c r="M156" s="5"/>
      <c r="N156" s="5"/>
      <c r="O156" s="16"/>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149"/>
      <c r="CU156" s="149"/>
      <c r="CV156" s="149"/>
      <c r="CW156" s="5"/>
      <c r="CX156" s="5"/>
      <c r="CY156" s="5"/>
      <c r="CZ156" s="5"/>
      <c r="DA156" s="13"/>
      <c r="DB156" s="13"/>
      <c r="DC156" s="13"/>
      <c r="DD156" s="13"/>
      <c r="DE156" s="13"/>
      <c r="DF156" s="13"/>
      <c r="DG156" s="5"/>
      <c r="DH156" s="5"/>
      <c r="DI156" s="5"/>
    </row>
    <row r="157" spans="1:113">
      <c r="A157" s="5"/>
      <c r="B157" s="5"/>
      <c r="C157" s="5"/>
      <c r="D157" s="5"/>
      <c r="E157" s="5"/>
      <c r="F157" s="5"/>
      <c r="G157" s="5"/>
      <c r="H157" s="5"/>
      <c r="I157" s="5"/>
      <c r="J157" s="5"/>
      <c r="K157" s="5"/>
      <c r="L157" s="5"/>
      <c r="M157" s="5"/>
      <c r="N157" s="5"/>
      <c r="O157" s="16"/>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149"/>
      <c r="CU157" s="149"/>
      <c r="CV157" s="149"/>
      <c r="CW157" s="5"/>
      <c r="CX157" s="5"/>
      <c r="CY157" s="5"/>
      <c r="CZ157" s="5"/>
      <c r="DA157" s="13"/>
      <c r="DB157" s="13"/>
      <c r="DC157" s="13"/>
      <c r="DD157" s="13"/>
      <c r="DE157" s="13"/>
      <c r="DF157" s="13"/>
      <c r="DG157" s="5"/>
      <c r="DH157" s="5"/>
      <c r="DI157" s="5"/>
    </row>
    <row r="158" spans="1:113">
      <c r="A158" s="5"/>
      <c r="B158" s="5"/>
      <c r="C158" s="5"/>
      <c r="D158" s="5"/>
      <c r="E158" s="5"/>
      <c r="F158" s="5"/>
      <c r="G158" s="5"/>
      <c r="H158" s="5"/>
      <c r="I158" s="5"/>
      <c r="J158" s="5"/>
      <c r="K158" s="5"/>
      <c r="L158" s="5"/>
      <c r="M158" s="5"/>
      <c r="N158" s="5"/>
      <c r="O158" s="16"/>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149"/>
      <c r="CU158" s="149"/>
      <c r="CV158" s="149"/>
      <c r="CW158" s="5"/>
      <c r="CX158" s="5"/>
      <c r="CY158" s="5"/>
      <c r="CZ158" s="5"/>
      <c r="DA158" s="13"/>
      <c r="DB158" s="13"/>
      <c r="DC158" s="13"/>
      <c r="DD158" s="13"/>
      <c r="DE158" s="13"/>
      <c r="DF158" s="13"/>
      <c r="DG158" s="5"/>
      <c r="DH158" s="5"/>
      <c r="DI158" s="5"/>
    </row>
    <row r="159" spans="1:113">
      <c r="A159" s="5"/>
      <c r="B159" s="5"/>
      <c r="C159" s="5"/>
      <c r="D159" s="5"/>
      <c r="E159" s="5"/>
      <c r="F159" s="5"/>
      <c r="G159" s="5"/>
      <c r="H159" s="5"/>
      <c r="I159" s="5"/>
      <c r="J159" s="5"/>
      <c r="K159" s="5"/>
      <c r="L159" s="5"/>
      <c r="M159" s="5"/>
      <c r="N159" s="5"/>
      <c r="O159" s="16"/>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149"/>
      <c r="CU159" s="149"/>
      <c r="CV159" s="149"/>
      <c r="CW159" s="5"/>
      <c r="CX159" s="5"/>
      <c r="CY159" s="5"/>
      <c r="CZ159" s="5"/>
      <c r="DA159" s="13"/>
      <c r="DB159" s="13"/>
      <c r="DC159" s="13"/>
      <c r="DD159" s="13"/>
      <c r="DE159" s="13"/>
      <c r="DF159" s="13"/>
      <c r="DG159" s="5"/>
      <c r="DH159" s="5"/>
      <c r="DI159" s="5"/>
    </row>
    <row r="160" spans="1:113">
      <c r="A160" s="5"/>
      <c r="B160" s="5"/>
      <c r="C160" s="5"/>
      <c r="D160" s="5"/>
      <c r="E160" s="5"/>
      <c r="F160" s="5"/>
      <c r="G160" s="5"/>
      <c r="H160" s="5"/>
      <c r="I160" s="5"/>
      <c r="J160" s="5"/>
      <c r="K160" s="5"/>
      <c r="L160" s="5"/>
      <c r="M160" s="5"/>
      <c r="N160" s="5"/>
      <c r="O160" s="16"/>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149"/>
      <c r="CU160" s="149"/>
      <c r="CV160" s="149"/>
      <c r="CW160" s="5"/>
      <c r="CX160" s="5"/>
      <c r="CY160" s="5"/>
      <c r="CZ160" s="5"/>
      <c r="DA160" s="13"/>
      <c r="DB160" s="13"/>
      <c r="DC160" s="13"/>
      <c r="DD160" s="13"/>
      <c r="DE160" s="13"/>
      <c r="DF160" s="13"/>
      <c r="DG160" s="5"/>
      <c r="DH160" s="5"/>
      <c r="DI160" s="5"/>
    </row>
    <row r="161" spans="1:113">
      <c r="A161" s="5"/>
      <c r="B161" s="5"/>
      <c r="C161" s="5"/>
      <c r="D161" s="5"/>
      <c r="E161" s="5"/>
      <c r="F161" s="5"/>
      <c r="G161" s="5"/>
      <c r="H161" s="5"/>
      <c r="I161" s="5"/>
      <c r="J161" s="5"/>
      <c r="K161" s="5"/>
      <c r="L161" s="5"/>
      <c r="M161" s="5"/>
      <c r="N161" s="5"/>
      <c r="O161" s="16"/>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149"/>
      <c r="CU161" s="149"/>
      <c r="CV161" s="149"/>
      <c r="CW161" s="5"/>
      <c r="CX161" s="5"/>
      <c r="CY161" s="5"/>
      <c r="CZ161" s="5"/>
      <c r="DA161" s="13"/>
      <c r="DB161" s="13"/>
      <c r="DC161" s="13"/>
      <c r="DD161" s="13"/>
      <c r="DE161" s="13"/>
      <c r="DF161" s="13"/>
      <c r="DG161" s="5"/>
      <c r="DH161" s="5"/>
      <c r="DI161" s="5"/>
    </row>
    <row r="162" spans="1:113">
      <c r="A162" s="5"/>
      <c r="B162" s="5"/>
      <c r="C162" s="5"/>
      <c r="D162" s="5"/>
      <c r="E162" s="5"/>
      <c r="F162" s="5"/>
      <c r="G162" s="5"/>
      <c r="H162" s="5"/>
      <c r="I162" s="5"/>
      <c r="J162" s="5"/>
      <c r="K162" s="5"/>
      <c r="L162" s="5"/>
      <c r="M162" s="5"/>
      <c r="N162" s="5"/>
      <c r="O162" s="16"/>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149"/>
      <c r="CU162" s="149"/>
      <c r="CV162" s="149"/>
      <c r="CW162" s="5"/>
      <c r="CX162" s="5"/>
      <c r="CY162" s="5"/>
      <c r="CZ162" s="5"/>
      <c r="DA162" s="13"/>
      <c r="DB162" s="13"/>
      <c r="DC162" s="13"/>
      <c r="DD162" s="13"/>
      <c r="DE162" s="13"/>
      <c r="DF162" s="13"/>
      <c r="DG162" s="5"/>
      <c r="DH162" s="5"/>
      <c r="DI162" s="5"/>
    </row>
    <row r="163" spans="1:113">
      <c r="A163" s="5"/>
      <c r="B163" s="5"/>
      <c r="C163" s="5"/>
      <c r="D163" s="5"/>
      <c r="E163" s="5"/>
      <c r="F163" s="5"/>
      <c r="G163" s="5"/>
      <c r="H163" s="5"/>
      <c r="I163" s="5"/>
      <c r="J163" s="5"/>
      <c r="K163" s="5"/>
      <c r="L163" s="5"/>
      <c r="M163" s="5"/>
      <c r="N163" s="5"/>
      <c r="O163" s="16"/>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149"/>
      <c r="CU163" s="149"/>
      <c r="CV163" s="149"/>
      <c r="CW163" s="5"/>
      <c r="CX163" s="5"/>
      <c r="CY163" s="5"/>
      <c r="CZ163" s="5"/>
      <c r="DA163" s="13"/>
      <c r="DB163" s="13"/>
      <c r="DC163" s="13"/>
      <c r="DD163" s="13"/>
      <c r="DE163" s="13"/>
      <c r="DF163" s="13"/>
      <c r="DG163" s="5"/>
      <c r="DH163" s="5"/>
      <c r="DI163" s="5"/>
    </row>
    <row r="164" spans="1:113">
      <c r="A164" s="5"/>
      <c r="B164" s="5"/>
      <c r="C164" s="5"/>
      <c r="D164" s="5"/>
      <c r="E164" s="5"/>
      <c r="F164" s="5"/>
      <c r="G164" s="5"/>
      <c r="H164" s="5"/>
      <c r="I164" s="5"/>
      <c r="J164" s="5"/>
      <c r="K164" s="5"/>
      <c r="L164" s="5"/>
      <c r="M164" s="5"/>
      <c r="N164" s="5"/>
      <c r="O164" s="16"/>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149"/>
      <c r="CU164" s="149"/>
      <c r="CV164" s="149"/>
      <c r="CW164" s="5"/>
      <c r="CX164" s="5"/>
      <c r="CY164" s="5"/>
      <c r="CZ164" s="5"/>
      <c r="DA164" s="13"/>
      <c r="DB164" s="13"/>
      <c r="DC164" s="13"/>
      <c r="DD164" s="13"/>
      <c r="DE164" s="13"/>
      <c r="DF164" s="13"/>
      <c r="DG164" s="5"/>
      <c r="DH164" s="5"/>
      <c r="DI164" s="5"/>
    </row>
    <row r="165" spans="1:113">
      <c r="A165" s="5"/>
      <c r="B165" s="5"/>
      <c r="C165" s="5"/>
      <c r="D165" s="5"/>
      <c r="E165" s="5"/>
      <c r="F165" s="5"/>
      <c r="G165" s="5"/>
      <c r="H165" s="5"/>
      <c r="I165" s="5"/>
      <c r="J165" s="5"/>
      <c r="K165" s="5"/>
      <c r="L165" s="5"/>
      <c r="M165" s="5"/>
      <c r="N165" s="5"/>
      <c r="O165" s="16"/>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149"/>
      <c r="CU165" s="149"/>
      <c r="CV165" s="149"/>
      <c r="CW165" s="5"/>
      <c r="CX165" s="5"/>
      <c r="CY165" s="5"/>
      <c r="CZ165" s="5"/>
      <c r="DA165" s="13"/>
      <c r="DB165" s="13"/>
      <c r="DC165" s="13"/>
      <c r="DD165" s="13"/>
      <c r="DE165" s="13"/>
      <c r="DF165" s="13"/>
      <c r="DG165" s="5"/>
      <c r="DH165" s="5"/>
      <c r="DI165" s="5"/>
    </row>
    <row r="166" spans="1:113">
      <c r="A166" s="5"/>
      <c r="B166" s="5"/>
      <c r="C166" s="5"/>
      <c r="D166" s="5"/>
      <c r="E166" s="5"/>
      <c r="F166" s="5"/>
      <c r="G166" s="5"/>
      <c r="H166" s="5"/>
      <c r="I166" s="5"/>
      <c r="J166" s="5"/>
      <c r="K166" s="5"/>
      <c r="L166" s="5"/>
      <c r="M166" s="5"/>
      <c r="N166" s="5"/>
      <c r="O166" s="16"/>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149"/>
      <c r="CU166" s="149"/>
      <c r="CV166" s="149"/>
      <c r="CW166" s="5"/>
      <c r="CX166" s="5"/>
      <c r="CY166" s="5"/>
      <c r="CZ166" s="5"/>
      <c r="DA166" s="13"/>
      <c r="DB166" s="13"/>
      <c r="DC166" s="13"/>
      <c r="DD166" s="13"/>
      <c r="DE166" s="13"/>
      <c r="DF166" s="13"/>
      <c r="DG166" s="5"/>
      <c r="DH166" s="5"/>
      <c r="DI166" s="5"/>
    </row>
    <row r="167" spans="1:113">
      <c r="A167" s="5"/>
      <c r="B167" s="5"/>
      <c r="C167" s="5"/>
      <c r="D167" s="5"/>
      <c r="E167" s="5"/>
      <c r="F167" s="5"/>
      <c r="G167" s="5"/>
      <c r="H167" s="5"/>
      <c r="I167" s="5"/>
      <c r="J167" s="5"/>
      <c r="K167" s="5"/>
      <c r="L167" s="5"/>
      <c r="M167" s="5"/>
      <c r="N167" s="5"/>
      <c r="O167" s="16"/>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149"/>
      <c r="CU167" s="149"/>
      <c r="CV167" s="149"/>
      <c r="CW167" s="5"/>
      <c r="CX167" s="5"/>
      <c r="CY167" s="5"/>
      <c r="CZ167" s="5"/>
      <c r="DA167" s="13"/>
      <c r="DB167" s="13"/>
      <c r="DC167" s="13"/>
      <c r="DD167" s="13"/>
      <c r="DE167" s="13"/>
      <c r="DF167" s="13"/>
      <c r="DG167" s="5"/>
      <c r="DH167" s="5"/>
      <c r="DI167" s="5"/>
    </row>
    <row r="168" spans="1:113">
      <c r="A168" s="5"/>
      <c r="B168" s="5"/>
      <c r="C168" s="5"/>
      <c r="D168" s="5"/>
      <c r="E168" s="5"/>
      <c r="F168" s="5"/>
      <c r="G168" s="5"/>
      <c r="H168" s="5"/>
      <c r="I168" s="5"/>
      <c r="J168" s="5"/>
      <c r="K168" s="5"/>
      <c r="L168" s="5"/>
      <c r="M168" s="5"/>
      <c r="N168" s="5"/>
      <c r="O168" s="16"/>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149"/>
      <c r="CU168" s="149"/>
      <c r="CV168" s="149"/>
      <c r="CW168" s="5"/>
      <c r="CX168" s="5"/>
      <c r="CY168" s="5"/>
      <c r="CZ168" s="5"/>
      <c r="DA168" s="13"/>
      <c r="DB168" s="13"/>
      <c r="DC168" s="13"/>
      <c r="DD168" s="13"/>
      <c r="DE168" s="13"/>
      <c r="DF168" s="13"/>
      <c r="DG168" s="5"/>
      <c r="DH168" s="5"/>
      <c r="DI168" s="5"/>
    </row>
    <row r="169" spans="1:113">
      <c r="A169" s="5"/>
      <c r="B169" s="5"/>
      <c r="C169" s="5"/>
      <c r="D169" s="5"/>
      <c r="E169" s="5"/>
      <c r="F169" s="5"/>
      <c r="G169" s="5"/>
      <c r="H169" s="5"/>
      <c r="I169" s="5"/>
      <c r="J169" s="5"/>
      <c r="K169" s="5"/>
      <c r="L169" s="5"/>
      <c r="M169" s="5"/>
      <c r="N169" s="5"/>
      <c r="O169" s="16"/>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149"/>
      <c r="CU169" s="149"/>
      <c r="CV169" s="149"/>
      <c r="CW169" s="5"/>
      <c r="CX169" s="5"/>
      <c r="CY169" s="5"/>
      <c r="CZ169" s="5"/>
      <c r="DA169" s="13"/>
      <c r="DB169" s="13"/>
      <c r="DC169" s="13"/>
      <c r="DD169" s="13"/>
      <c r="DE169" s="13"/>
      <c r="DF169" s="13"/>
      <c r="DG169" s="5"/>
      <c r="DH169" s="5"/>
      <c r="DI169" s="5"/>
    </row>
    <row r="170" spans="1:113">
      <c r="A170" s="5"/>
      <c r="B170" s="5"/>
      <c r="C170" s="5"/>
      <c r="D170" s="5"/>
      <c r="E170" s="5"/>
      <c r="F170" s="5"/>
      <c r="G170" s="5"/>
      <c r="H170" s="5"/>
      <c r="I170" s="5"/>
      <c r="J170" s="5"/>
      <c r="K170" s="5"/>
      <c r="L170" s="5"/>
      <c r="M170" s="5"/>
      <c r="N170" s="5"/>
      <c r="O170" s="16"/>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149"/>
      <c r="CU170" s="149"/>
      <c r="CV170" s="149"/>
      <c r="CW170" s="5"/>
      <c r="CX170" s="5"/>
      <c r="CY170" s="5"/>
      <c r="CZ170" s="5"/>
      <c r="DA170" s="13"/>
      <c r="DB170" s="13"/>
      <c r="DC170" s="13"/>
      <c r="DD170" s="13"/>
      <c r="DE170" s="13"/>
      <c r="DF170" s="13"/>
      <c r="DG170" s="5"/>
      <c r="DH170" s="5"/>
      <c r="DI170" s="5"/>
    </row>
    <row r="171" spans="1:113">
      <c r="A171" s="5"/>
      <c r="B171" s="5"/>
      <c r="C171" s="5"/>
      <c r="D171" s="5"/>
      <c r="E171" s="5"/>
      <c r="F171" s="5"/>
      <c r="G171" s="5"/>
      <c r="H171" s="5"/>
      <c r="I171" s="5"/>
      <c r="J171" s="5"/>
      <c r="K171" s="5"/>
      <c r="L171" s="5"/>
      <c r="M171" s="5"/>
      <c r="N171" s="5"/>
      <c r="O171" s="16"/>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149"/>
      <c r="CU171" s="149"/>
      <c r="CV171" s="149"/>
      <c r="CW171" s="5"/>
      <c r="CX171" s="5"/>
      <c r="CY171" s="5"/>
      <c r="CZ171" s="5"/>
      <c r="DA171" s="13"/>
      <c r="DB171" s="13"/>
      <c r="DC171" s="13"/>
      <c r="DD171" s="13"/>
      <c r="DE171" s="13"/>
      <c r="DF171" s="13"/>
      <c r="DG171" s="5"/>
      <c r="DH171" s="5"/>
      <c r="DI171" s="5"/>
    </row>
    <row r="172" spans="1:113">
      <c r="A172" s="5"/>
      <c r="B172" s="5"/>
      <c r="C172" s="5"/>
      <c r="D172" s="5"/>
      <c r="E172" s="5"/>
      <c r="F172" s="5"/>
      <c r="G172" s="5"/>
      <c r="H172" s="5"/>
      <c r="I172" s="5"/>
      <c r="J172" s="5"/>
      <c r="K172" s="5"/>
      <c r="L172" s="5"/>
      <c r="M172" s="5"/>
      <c r="N172" s="5"/>
      <c r="O172" s="16"/>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149"/>
      <c r="CU172" s="149"/>
      <c r="CV172" s="149"/>
      <c r="CW172" s="5"/>
      <c r="CX172" s="5"/>
      <c r="CY172" s="5"/>
      <c r="CZ172" s="5"/>
      <c r="DA172" s="13"/>
      <c r="DB172" s="13"/>
      <c r="DC172" s="13"/>
      <c r="DD172" s="13"/>
      <c r="DE172" s="13"/>
      <c r="DF172" s="13"/>
      <c r="DG172" s="5"/>
      <c r="DH172" s="5"/>
      <c r="DI172" s="5"/>
    </row>
    <row r="173" spans="1:113">
      <c r="A173" s="5"/>
      <c r="B173" s="5"/>
      <c r="C173" s="5"/>
      <c r="D173" s="5"/>
      <c r="E173" s="5"/>
      <c r="F173" s="5"/>
      <c r="G173" s="5"/>
      <c r="H173" s="5"/>
      <c r="I173" s="5"/>
      <c r="J173" s="5"/>
      <c r="K173" s="5"/>
      <c r="L173" s="5"/>
      <c r="M173" s="5"/>
      <c r="N173" s="5"/>
      <c r="O173" s="16"/>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149"/>
      <c r="CU173" s="149"/>
      <c r="CV173" s="149"/>
      <c r="CW173" s="5"/>
      <c r="CX173" s="5"/>
      <c r="CY173" s="5"/>
      <c r="CZ173" s="5"/>
      <c r="DA173" s="13"/>
      <c r="DB173" s="13"/>
      <c r="DC173" s="13"/>
      <c r="DD173" s="13"/>
      <c r="DE173" s="13"/>
      <c r="DF173" s="13"/>
      <c r="DG173" s="5"/>
      <c r="DH173" s="5"/>
      <c r="DI173" s="5"/>
    </row>
    <row r="174" spans="1:113">
      <c r="A174" s="5"/>
      <c r="B174" s="5"/>
      <c r="C174" s="5"/>
      <c r="D174" s="5"/>
      <c r="E174" s="5"/>
      <c r="F174" s="5"/>
      <c r="G174" s="5"/>
      <c r="H174" s="5"/>
      <c r="I174" s="5"/>
      <c r="J174" s="5"/>
      <c r="K174" s="5"/>
      <c r="L174" s="5"/>
      <c r="M174" s="5"/>
      <c r="N174" s="5"/>
      <c r="O174" s="16"/>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149"/>
      <c r="CU174" s="149"/>
      <c r="CV174" s="149"/>
      <c r="CW174" s="5"/>
      <c r="CX174" s="5"/>
      <c r="CY174" s="5"/>
      <c r="CZ174" s="5"/>
      <c r="DA174" s="13"/>
      <c r="DB174" s="13"/>
      <c r="DC174" s="13"/>
      <c r="DD174" s="13"/>
      <c r="DE174" s="13"/>
      <c r="DF174" s="13"/>
      <c r="DG174" s="5"/>
      <c r="DH174" s="5"/>
      <c r="DI174" s="5"/>
    </row>
    <row r="175" spans="1:113">
      <c r="A175" s="5"/>
      <c r="B175" s="5"/>
      <c r="C175" s="5"/>
      <c r="D175" s="5"/>
      <c r="E175" s="5"/>
      <c r="F175" s="5"/>
      <c r="G175" s="5"/>
      <c r="H175" s="5"/>
      <c r="I175" s="5"/>
      <c r="J175" s="5"/>
      <c r="K175" s="5"/>
      <c r="L175" s="5"/>
      <c r="M175" s="5"/>
      <c r="N175" s="5"/>
      <c r="O175" s="16"/>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149"/>
      <c r="CU175" s="149"/>
      <c r="CV175" s="149"/>
      <c r="CW175" s="5"/>
      <c r="CX175" s="5"/>
      <c r="CY175" s="5"/>
      <c r="CZ175" s="5"/>
      <c r="DA175" s="13"/>
      <c r="DB175" s="13"/>
      <c r="DC175" s="13"/>
      <c r="DD175" s="13"/>
      <c r="DE175" s="13"/>
      <c r="DF175" s="13"/>
      <c r="DG175" s="5"/>
      <c r="DH175" s="5"/>
      <c r="DI175" s="5"/>
    </row>
    <row r="176" spans="1:113">
      <c r="A176" s="5"/>
      <c r="B176" s="5"/>
      <c r="C176" s="5"/>
      <c r="D176" s="5"/>
      <c r="E176" s="5"/>
      <c r="F176" s="5"/>
      <c r="G176" s="5"/>
      <c r="H176" s="5"/>
      <c r="I176" s="5"/>
      <c r="J176" s="5"/>
      <c r="K176" s="5"/>
      <c r="L176" s="5"/>
      <c r="M176" s="5"/>
      <c r="N176" s="5"/>
      <c r="O176" s="16"/>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149"/>
      <c r="CU176" s="149"/>
      <c r="CV176" s="149"/>
      <c r="CW176" s="5"/>
      <c r="CX176" s="5"/>
      <c r="CY176" s="5"/>
      <c r="CZ176" s="5"/>
      <c r="DA176" s="13"/>
      <c r="DB176" s="13"/>
      <c r="DC176" s="13"/>
      <c r="DD176" s="13"/>
      <c r="DE176" s="13"/>
      <c r="DF176" s="13"/>
      <c r="DG176" s="5"/>
      <c r="DH176" s="5"/>
      <c r="DI176" s="5"/>
    </row>
    <row r="177" spans="1:113">
      <c r="A177" s="5"/>
      <c r="B177" s="5"/>
      <c r="C177" s="5"/>
      <c r="D177" s="5"/>
      <c r="E177" s="5"/>
      <c r="F177" s="5"/>
      <c r="G177" s="5"/>
      <c r="H177" s="5"/>
      <c r="I177" s="5"/>
      <c r="J177" s="5"/>
      <c r="K177" s="5"/>
      <c r="L177" s="5"/>
      <c r="M177" s="5"/>
      <c r="N177" s="5"/>
      <c r="O177" s="16"/>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149"/>
      <c r="CU177" s="149"/>
      <c r="CV177" s="149"/>
      <c r="CW177" s="5"/>
      <c r="CX177" s="5"/>
      <c r="CY177" s="5"/>
      <c r="CZ177" s="5"/>
      <c r="DA177" s="13"/>
      <c r="DB177" s="13"/>
      <c r="DC177" s="13"/>
      <c r="DD177" s="13"/>
      <c r="DE177" s="13"/>
      <c r="DF177" s="13"/>
      <c r="DG177" s="5"/>
      <c r="DH177" s="5"/>
      <c r="DI177" s="5"/>
    </row>
    <row r="178" spans="1:113">
      <c r="A178" s="5"/>
      <c r="B178" s="5"/>
      <c r="C178" s="5"/>
      <c r="D178" s="5"/>
      <c r="E178" s="5"/>
      <c r="F178" s="5"/>
      <c r="G178" s="5"/>
      <c r="H178" s="5"/>
      <c r="I178" s="5"/>
      <c r="J178" s="5"/>
      <c r="K178" s="5"/>
      <c r="L178" s="5"/>
      <c r="M178" s="5"/>
      <c r="N178" s="5"/>
      <c r="O178" s="16"/>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149"/>
      <c r="CU178" s="149"/>
      <c r="CV178" s="149"/>
      <c r="CW178" s="5"/>
      <c r="CX178" s="5"/>
      <c r="CY178" s="5"/>
      <c r="CZ178" s="5"/>
      <c r="DA178" s="13"/>
      <c r="DB178" s="13"/>
      <c r="DC178" s="13"/>
      <c r="DD178" s="13"/>
      <c r="DE178" s="13"/>
      <c r="DF178" s="13"/>
      <c r="DG178" s="5"/>
      <c r="DH178" s="5"/>
      <c r="DI178" s="5"/>
    </row>
    <row r="179" spans="1:113">
      <c r="A179" s="5"/>
      <c r="B179" s="5"/>
      <c r="C179" s="5"/>
      <c r="D179" s="5"/>
      <c r="E179" s="5"/>
      <c r="F179" s="5"/>
      <c r="G179" s="5"/>
      <c r="H179" s="5"/>
      <c r="I179" s="5"/>
      <c r="J179" s="5"/>
      <c r="K179" s="5"/>
      <c r="L179" s="5"/>
      <c r="M179" s="5"/>
      <c r="N179" s="5"/>
      <c r="O179" s="16"/>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149"/>
      <c r="CU179" s="149"/>
      <c r="CV179" s="149"/>
      <c r="CW179" s="5"/>
      <c r="CX179" s="5"/>
      <c r="CY179" s="5"/>
      <c r="CZ179" s="5"/>
      <c r="DA179" s="13"/>
      <c r="DB179" s="13"/>
      <c r="DC179" s="13"/>
      <c r="DD179" s="13"/>
      <c r="DE179" s="13"/>
      <c r="DF179" s="13"/>
      <c r="DG179" s="5"/>
      <c r="DH179" s="5"/>
      <c r="DI179" s="5"/>
    </row>
    <row r="180" spans="1:113">
      <c r="A180" s="5"/>
      <c r="B180" s="5"/>
      <c r="C180" s="5"/>
      <c r="D180" s="5"/>
      <c r="E180" s="5"/>
      <c r="F180" s="5"/>
      <c r="G180" s="5"/>
      <c r="H180" s="5"/>
      <c r="I180" s="5"/>
      <c r="J180" s="5"/>
      <c r="K180" s="5"/>
      <c r="L180" s="5"/>
      <c r="M180" s="5"/>
      <c r="N180" s="5"/>
      <c r="O180" s="16"/>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149"/>
      <c r="CU180" s="149"/>
      <c r="CV180" s="149"/>
      <c r="CW180" s="5"/>
      <c r="CX180" s="5"/>
      <c r="CY180" s="5"/>
      <c r="CZ180" s="5"/>
      <c r="DA180" s="13"/>
      <c r="DB180" s="13"/>
      <c r="DC180" s="13"/>
      <c r="DD180" s="13"/>
      <c r="DE180" s="13"/>
      <c r="DF180" s="13"/>
      <c r="DG180" s="5"/>
      <c r="DH180" s="5"/>
      <c r="DI180" s="5"/>
    </row>
    <row r="181" spans="1:113">
      <c r="A181" s="5"/>
      <c r="B181" s="5"/>
      <c r="C181" s="5"/>
      <c r="D181" s="5"/>
      <c r="E181" s="5"/>
      <c r="F181" s="5"/>
      <c r="G181" s="5"/>
      <c r="H181" s="5"/>
      <c r="I181" s="5"/>
      <c r="J181" s="5"/>
      <c r="K181" s="5"/>
      <c r="L181" s="5"/>
      <c r="M181" s="5"/>
      <c r="N181" s="5"/>
      <c r="O181" s="16"/>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149"/>
      <c r="CU181" s="149"/>
      <c r="CV181" s="149"/>
      <c r="CW181" s="5"/>
      <c r="CX181" s="5"/>
      <c r="CY181" s="5"/>
      <c r="CZ181" s="5"/>
      <c r="DA181" s="13"/>
      <c r="DB181" s="13"/>
      <c r="DC181" s="13"/>
      <c r="DD181" s="13"/>
      <c r="DE181" s="13"/>
      <c r="DF181" s="13"/>
      <c r="DG181" s="5"/>
      <c r="DH181" s="5"/>
      <c r="DI181" s="5"/>
    </row>
    <row r="182" spans="1:113">
      <c r="A182" s="5"/>
      <c r="B182" s="5"/>
      <c r="C182" s="5"/>
      <c r="D182" s="5"/>
      <c r="E182" s="5"/>
      <c r="F182" s="5"/>
      <c r="G182" s="5"/>
      <c r="H182" s="5"/>
      <c r="I182" s="5"/>
      <c r="J182" s="5"/>
      <c r="K182" s="5"/>
      <c r="L182" s="5"/>
      <c r="M182" s="5"/>
      <c r="N182" s="5"/>
      <c r="O182" s="16"/>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149"/>
      <c r="CU182" s="149"/>
      <c r="CV182" s="149"/>
      <c r="CW182" s="5"/>
      <c r="CX182" s="5"/>
      <c r="CY182" s="5"/>
      <c r="CZ182" s="5"/>
      <c r="DA182" s="13"/>
      <c r="DB182" s="13"/>
      <c r="DC182" s="13"/>
      <c r="DD182" s="13"/>
      <c r="DE182" s="13"/>
      <c r="DF182" s="13"/>
      <c r="DG182" s="5"/>
      <c r="DH182" s="5"/>
      <c r="DI182" s="5"/>
    </row>
    <row r="183" spans="1:113">
      <c r="A183" s="5"/>
      <c r="B183" s="5"/>
      <c r="C183" s="5"/>
      <c r="D183" s="5"/>
      <c r="E183" s="5"/>
      <c r="F183" s="5"/>
      <c r="G183" s="5"/>
      <c r="H183" s="5"/>
      <c r="I183" s="5"/>
      <c r="J183" s="5"/>
      <c r="K183" s="5"/>
      <c r="L183" s="5"/>
      <c r="M183" s="5"/>
      <c r="N183" s="5"/>
      <c r="O183" s="16"/>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149"/>
      <c r="CU183" s="149"/>
      <c r="CV183" s="149"/>
      <c r="CW183" s="5"/>
      <c r="CX183" s="5"/>
      <c r="CY183" s="5"/>
      <c r="CZ183" s="5"/>
      <c r="DA183" s="13"/>
      <c r="DB183" s="13"/>
      <c r="DC183" s="13"/>
      <c r="DD183" s="13"/>
      <c r="DE183" s="13"/>
      <c r="DF183" s="13"/>
      <c r="DG183" s="5"/>
      <c r="DH183" s="5"/>
      <c r="DI183" s="5"/>
    </row>
    <row r="184" spans="1:113">
      <c r="A184" s="5"/>
      <c r="B184" s="5"/>
      <c r="C184" s="5"/>
      <c r="D184" s="5"/>
      <c r="E184" s="5"/>
      <c r="F184" s="5"/>
      <c r="G184" s="5"/>
      <c r="H184" s="5"/>
      <c r="I184" s="5"/>
      <c r="J184" s="5"/>
      <c r="K184" s="5"/>
      <c r="L184" s="5"/>
      <c r="M184" s="5"/>
      <c r="N184" s="5"/>
      <c r="O184" s="16"/>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149"/>
      <c r="CU184" s="149"/>
      <c r="CV184" s="149"/>
      <c r="CW184" s="5"/>
      <c r="CX184" s="5"/>
      <c r="CY184" s="5"/>
      <c r="CZ184" s="5"/>
      <c r="DA184" s="13"/>
      <c r="DB184" s="13"/>
      <c r="DC184" s="13"/>
      <c r="DD184" s="13"/>
      <c r="DE184" s="13"/>
      <c r="DF184" s="13"/>
      <c r="DG184" s="5"/>
      <c r="DH184" s="5"/>
      <c r="DI184" s="5"/>
    </row>
    <row r="185" spans="1:113">
      <c r="A185" s="5"/>
      <c r="B185" s="5"/>
      <c r="C185" s="5"/>
      <c r="D185" s="5"/>
      <c r="E185" s="5"/>
      <c r="F185" s="5"/>
      <c r="G185" s="5"/>
      <c r="H185" s="5"/>
      <c r="I185" s="5"/>
      <c r="J185" s="5"/>
      <c r="K185" s="5"/>
      <c r="L185" s="5"/>
      <c r="M185" s="5"/>
      <c r="N185" s="5"/>
      <c r="O185" s="16"/>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149"/>
      <c r="CU185" s="149"/>
      <c r="CV185" s="149"/>
      <c r="CW185" s="5"/>
      <c r="CX185" s="5"/>
      <c r="CY185" s="5"/>
      <c r="CZ185" s="5"/>
      <c r="DA185" s="13"/>
      <c r="DB185" s="13"/>
      <c r="DC185" s="13"/>
      <c r="DD185" s="13"/>
      <c r="DE185" s="13"/>
      <c r="DF185" s="13"/>
      <c r="DG185" s="5"/>
      <c r="DH185" s="5"/>
      <c r="DI185" s="5"/>
    </row>
    <row r="186" spans="1:113">
      <c r="A186" s="5"/>
      <c r="B186" s="5"/>
      <c r="C186" s="5"/>
      <c r="D186" s="5"/>
      <c r="E186" s="5"/>
      <c r="F186" s="5"/>
      <c r="G186" s="5"/>
      <c r="H186" s="5"/>
      <c r="I186" s="5"/>
      <c r="J186" s="5"/>
      <c r="K186" s="5"/>
      <c r="L186" s="5"/>
      <c r="M186" s="5"/>
      <c r="N186" s="5"/>
      <c r="O186" s="16"/>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149"/>
      <c r="CU186" s="149"/>
      <c r="CV186" s="149"/>
      <c r="CW186" s="5"/>
      <c r="CX186" s="5"/>
      <c r="CY186" s="5"/>
      <c r="CZ186" s="5"/>
      <c r="DA186" s="13"/>
      <c r="DB186" s="13"/>
      <c r="DC186" s="13"/>
      <c r="DD186" s="13"/>
      <c r="DE186" s="13"/>
      <c r="DF186" s="13"/>
      <c r="DG186" s="5"/>
      <c r="DH186" s="5"/>
      <c r="DI186" s="5"/>
    </row>
    <row r="187" spans="1:113">
      <c r="A187" s="5"/>
      <c r="B187" s="5"/>
      <c r="C187" s="5"/>
      <c r="D187" s="5"/>
      <c r="E187" s="5"/>
      <c r="F187" s="5"/>
      <c r="G187" s="5"/>
      <c r="H187" s="5"/>
      <c r="I187" s="5"/>
      <c r="J187" s="5"/>
      <c r="K187" s="5"/>
      <c r="L187" s="5"/>
      <c r="M187" s="5"/>
      <c r="N187" s="5"/>
      <c r="O187" s="16"/>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149"/>
      <c r="CU187" s="149"/>
      <c r="CV187" s="149"/>
      <c r="CW187" s="5"/>
      <c r="CX187" s="5"/>
      <c r="CY187" s="5"/>
      <c r="CZ187" s="5"/>
      <c r="DA187" s="13"/>
      <c r="DB187" s="13"/>
      <c r="DC187" s="13"/>
      <c r="DD187" s="13"/>
      <c r="DE187" s="13"/>
      <c r="DF187" s="13"/>
      <c r="DG187" s="5"/>
      <c r="DH187" s="5"/>
      <c r="DI187" s="5"/>
    </row>
    <row r="188" spans="1:113">
      <c r="A188" s="5"/>
      <c r="B188" s="5"/>
      <c r="C188" s="5"/>
      <c r="D188" s="5"/>
      <c r="E188" s="5"/>
      <c r="F188" s="5"/>
      <c r="G188" s="5"/>
      <c r="H188" s="5"/>
      <c r="I188" s="5"/>
      <c r="J188" s="5"/>
      <c r="K188" s="5"/>
      <c r="L188" s="5"/>
      <c r="M188" s="5"/>
      <c r="N188" s="5"/>
      <c r="O188" s="16"/>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149"/>
      <c r="CU188" s="149"/>
      <c r="CV188" s="149"/>
      <c r="CW188" s="5"/>
      <c r="CX188" s="5"/>
      <c r="CY188" s="5"/>
      <c r="CZ188" s="5"/>
      <c r="DA188" s="13"/>
      <c r="DB188" s="13"/>
      <c r="DC188" s="13"/>
      <c r="DD188" s="13"/>
      <c r="DE188" s="13"/>
      <c r="DF188" s="13"/>
      <c r="DG188" s="5"/>
      <c r="DH188" s="5"/>
      <c r="DI188" s="5"/>
    </row>
    <row r="189" spans="1:113">
      <c r="A189" s="5"/>
      <c r="B189" s="5"/>
      <c r="C189" s="5"/>
      <c r="D189" s="5"/>
      <c r="E189" s="5"/>
      <c r="F189" s="5"/>
      <c r="G189" s="5"/>
      <c r="H189" s="5"/>
      <c r="I189" s="5"/>
      <c r="J189" s="5"/>
      <c r="K189" s="5"/>
      <c r="L189" s="5"/>
      <c r="M189" s="5"/>
      <c r="N189" s="5"/>
      <c r="O189" s="16"/>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149"/>
      <c r="CU189" s="149"/>
      <c r="CV189" s="149"/>
      <c r="CW189" s="5"/>
      <c r="CX189" s="5"/>
      <c r="CY189" s="5"/>
      <c r="CZ189" s="5"/>
      <c r="DA189" s="13"/>
      <c r="DB189" s="13"/>
      <c r="DC189" s="13"/>
      <c r="DD189" s="13"/>
      <c r="DE189" s="13"/>
      <c r="DF189" s="13"/>
      <c r="DG189" s="5"/>
      <c r="DH189" s="5"/>
      <c r="DI189" s="5"/>
    </row>
    <row r="190" spans="1:113">
      <c r="A190" s="5"/>
      <c r="B190" s="5"/>
      <c r="C190" s="5"/>
      <c r="D190" s="5"/>
      <c r="E190" s="5"/>
      <c r="F190" s="5"/>
      <c r="G190" s="5"/>
      <c r="H190" s="5"/>
      <c r="I190" s="5"/>
      <c r="J190" s="5"/>
      <c r="K190" s="5"/>
      <c r="L190" s="5"/>
      <c r="M190" s="5"/>
      <c r="N190" s="5"/>
      <c r="O190" s="16"/>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149"/>
      <c r="CU190" s="149"/>
      <c r="CV190" s="149"/>
      <c r="CW190" s="5"/>
      <c r="CX190" s="5"/>
      <c r="CY190" s="5"/>
      <c r="CZ190" s="5"/>
      <c r="DA190" s="13"/>
      <c r="DB190" s="13"/>
      <c r="DC190" s="13"/>
      <c r="DD190" s="13"/>
      <c r="DE190" s="13"/>
      <c r="DF190" s="13"/>
      <c r="DG190" s="5"/>
      <c r="DH190" s="5"/>
      <c r="DI190" s="5"/>
    </row>
    <row r="191" spans="1:113">
      <c r="A191" s="5"/>
      <c r="B191" s="5"/>
      <c r="C191" s="5"/>
      <c r="D191" s="5"/>
      <c r="E191" s="5"/>
      <c r="F191" s="5"/>
      <c r="G191" s="5"/>
      <c r="H191" s="5"/>
      <c r="I191" s="5"/>
      <c r="J191" s="5"/>
      <c r="K191" s="5"/>
      <c r="L191" s="5"/>
      <c r="M191" s="5"/>
      <c r="N191" s="5"/>
      <c r="O191" s="16"/>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149"/>
      <c r="CU191" s="149"/>
      <c r="CV191" s="149"/>
      <c r="CW191" s="5"/>
      <c r="CX191" s="5"/>
      <c r="CY191" s="5"/>
      <c r="CZ191" s="5"/>
      <c r="DA191" s="13"/>
      <c r="DB191" s="13"/>
      <c r="DC191" s="13"/>
      <c r="DD191" s="13"/>
      <c r="DE191" s="13"/>
      <c r="DF191" s="13"/>
      <c r="DG191" s="5"/>
      <c r="DH191" s="5"/>
      <c r="DI191" s="5"/>
    </row>
    <row r="192" spans="1:113">
      <c r="A192" s="5"/>
      <c r="B192" s="5"/>
      <c r="C192" s="5"/>
      <c r="D192" s="5"/>
      <c r="E192" s="5"/>
      <c r="F192" s="5"/>
      <c r="G192" s="5"/>
      <c r="H192" s="5"/>
      <c r="I192" s="5"/>
      <c r="J192" s="5"/>
      <c r="K192" s="5"/>
      <c r="L192" s="5"/>
      <c r="M192" s="5"/>
      <c r="N192" s="5"/>
      <c r="O192" s="16"/>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149"/>
      <c r="CU192" s="149"/>
      <c r="CV192" s="149"/>
      <c r="CW192" s="5"/>
      <c r="CX192" s="5"/>
      <c r="CY192" s="5"/>
      <c r="CZ192" s="5"/>
      <c r="DA192" s="13"/>
      <c r="DB192" s="13"/>
      <c r="DC192" s="13"/>
      <c r="DD192" s="13"/>
      <c r="DE192" s="13"/>
      <c r="DF192" s="13"/>
      <c r="DG192" s="5"/>
      <c r="DH192" s="5"/>
      <c r="DI192" s="5"/>
    </row>
    <row r="193" spans="1:113">
      <c r="A193" s="5"/>
      <c r="B193" s="5"/>
      <c r="C193" s="5"/>
      <c r="D193" s="5"/>
      <c r="E193" s="5"/>
      <c r="F193" s="5"/>
      <c r="G193" s="5"/>
      <c r="H193" s="5"/>
      <c r="I193" s="5"/>
      <c r="J193" s="5"/>
      <c r="K193" s="5"/>
      <c r="L193" s="5"/>
      <c r="M193" s="5"/>
      <c r="N193" s="5"/>
      <c r="O193" s="16"/>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149"/>
      <c r="CU193" s="149"/>
      <c r="CV193" s="149"/>
      <c r="CW193" s="5"/>
      <c r="CX193" s="5"/>
      <c r="CY193" s="5"/>
      <c r="CZ193" s="5"/>
      <c r="DA193" s="13"/>
      <c r="DB193" s="13"/>
      <c r="DC193" s="13"/>
      <c r="DD193" s="13"/>
      <c r="DE193" s="13"/>
      <c r="DF193" s="13"/>
      <c r="DG193" s="5"/>
      <c r="DH193" s="5"/>
      <c r="DI193" s="5"/>
    </row>
    <row r="194" spans="1:113">
      <c r="A194" s="5"/>
      <c r="B194" s="5"/>
      <c r="C194" s="5"/>
      <c r="D194" s="5"/>
      <c r="E194" s="5"/>
      <c r="F194" s="5"/>
      <c r="G194" s="5"/>
      <c r="H194" s="5"/>
      <c r="I194" s="5"/>
      <c r="J194" s="5"/>
      <c r="K194" s="5"/>
      <c r="L194" s="5"/>
      <c r="M194" s="5"/>
      <c r="N194" s="5"/>
      <c r="O194" s="16"/>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149"/>
      <c r="CU194" s="149"/>
      <c r="CV194" s="149"/>
      <c r="CW194" s="5"/>
      <c r="CX194" s="5"/>
      <c r="CY194" s="5"/>
      <c r="CZ194" s="5"/>
      <c r="DA194" s="13"/>
      <c r="DB194" s="13"/>
      <c r="DC194" s="13"/>
      <c r="DD194" s="13"/>
      <c r="DE194" s="13"/>
      <c r="DF194" s="13"/>
      <c r="DG194" s="5"/>
      <c r="DH194" s="5"/>
      <c r="DI194" s="5"/>
    </row>
    <row r="195" spans="1:113">
      <c r="A195" s="5"/>
      <c r="B195" s="5"/>
      <c r="C195" s="5"/>
      <c r="D195" s="5"/>
      <c r="E195" s="5"/>
      <c r="F195" s="5"/>
      <c r="G195" s="5"/>
      <c r="H195" s="5"/>
      <c r="I195" s="5"/>
      <c r="J195" s="5"/>
      <c r="K195" s="5"/>
      <c r="L195" s="5"/>
      <c r="M195" s="5"/>
      <c r="N195" s="5"/>
      <c r="O195" s="16"/>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149"/>
      <c r="CU195" s="149"/>
      <c r="CV195" s="149"/>
      <c r="CW195" s="5"/>
      <c r="CX195" s="5"/>
      <c r="CY195" s="5"/>
      <c r="CZ195" s="5"/>
      <c r="DA195" s="13"/>
      <c r="DB195" s="13"/>
      <c r="DC195" s="13"/>
      <c r="DD195" s="13"/>
      <c r="DE195" s="13"/>
      <c r="DF195" s="13"/>
      <c r="DG195" s="5"/>
      <c r="DH195" s="5"/>
      <c r="DI195" s="5"/>
    </row>
    <row r="196" spans="1:113">
      <c r="A196" s="5"/>
      <c r="B196" s="5"/>
      <c r="C196" s="5"/>
      <c r="D196" s="5"/>
      <c r="E196" s="5"/>
      <c r="F196" s="5"/>
      <c r="G196" s="5"/>
      <c r="H196" s="5"/>
      <c r="I196" s="5"/>
      <c r="J196" s="5"/>
      <c r="K196" s="5"/>
      <c r="L196" s="5"/>
      <c r="M196" s="5"/>
      <c r="N196" s="5"/>
      <c r="O196" s="16"/>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149"/>
      <c r="CU196" s="149"/>
      <c r="CV196" s="149"/>
      <c r="CW196" s="5"/>
      <c r="CX196" s="5"/>
      <c r="CY196" s="5"/>
      <c r="CZ196" s="5"/>
      <c r="DA196" s="13"/>
      <c r="DB196" s="13"/>
      <c r="DC196" s="13"/>
      <c r="DD196" s="13"/>
      <c r="DE196" s="13"/>
      <c r="DF196" s="13"/>
      <c r="DG196" s="5"/>
      <c r="DH196" s="5"/>
      <c r="DI196" s="5"/>
    </row>
    <row r="197" spans="1:113">
      <c r="A197" s="5"/>
      <c r="B197" s="5"/>
      <c r="C197" s="5"/>
      <c r="D197" s="5"/>
      <c r="E197" s="5"/>
      <c r="F197" s="5"/>
      <c r="G197" s="5"/>
      <c r="H197" s="5"/>
      <c r="I197" s="5"/>
      <c r="J197" s="5"/>
      <c r="K197" s="5"/>
      <c r="L197" s="5"/>
      <c r="M197" s="5"/>
      <c r="N197" s="5"/>
      <c r="O197" s="16"/>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149"/>
      <c r="CU197" s="149"/>
      <c r="CV197" s="149"/>
      <c r="CW197" s="5"/>
      <c r="CX197" s="5"/>
      <c r="CY197" s="5"/>
      <c r="CZ197" s="5"/>
      <c r="DA197" s="13"/>
      <c r="DB197" s="13"/>
      <c r="DC197" s="13"/>
      <c r="DD197" s="13"/>
      <c r="DE197" s="13"/>
      <c r="DF197" s="13"/>
      <c r="DG197" s="5"/>
      <c r="DH197" s="5"/>
      <c r="DI197" s="5"/>
    </row>
    <row r="198" spans="1:113">
      <c r="A198" s="5"/>
      <c r="B198" s="5"/>
      <c r="C198" s="5"/>
      <c r="D198" s="5"/>
      <c r="E198" s="5"/>
      <c r="F198" s="5"/>
      <c r="G198" s="5"/>
      <c r="H198" s="5"/>
      <c r="I198" s="5"/>
      <c r="J198" s="5"/>
      <c r="K198" s="5"/>
      <c r="L198" s="5"/>
      <c r="M198" s="5"/>
      <c r="N198" s="5"/>
      <c r="O198" s="16"/>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149"/>
      <c r="CU198" s="149"/>
      <c r="CV198" s="149"/>
      <c r="CW198" s="5"/>
      <c r="CX198" s="5"/>
      <c r="CY198" s="5"/>
      <c r="CZ198" s="5"/>
      <c r="DA198" s="13"/>
      <c r="DB198" s="13"/>
      <c r="DC198" s="13"/>
      <c r="DD198" s="13"/>
      <c r="DE198" s="13"/>
      <c r="DF198" s="13"/>
      <c r="DG198" s="5"/>
      <c r="DH198" s="5"/>
      <c r="DI198" s="5"/>
    </row>
    <row r="199" spans="1:113">
      <c r="A199" s="5"/>
      <c r="B199" s="5"/>
      <c r="C199" s="5"/>
      <c r="D199" s="5"/>
      <c r="E199" s="5"/>
      <c r="F199" s="5"/>
      <c r="G199" s="5"/>
      <c r="H199" s="5"/>
      <c r="I199" s="5"/>
      <c r="J199" s="5"/>
      <c r="K199" s="5"/>
      <c r="L199" s="5"/>
      <c r="M199" s="5"/>
      <c r="N199" s="5"/>
      <c r="O199" s="16"/>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149"/>
      <c r="CU199" s="149"/>
      <c r="CV199" s="149"/>
      <c r="CW199" s="5"/>
      <c r="CX199" s="5"/>
      <c r="CY199" s="5"/>
      <c r="CZ199" s="5"/>
      <c r="DA199" s="13"/>
      <c r="DB199" s="13"/>
      <c r="DC199" s="13"/>
      <c r="DD199" s="13"/>
      <c r="DE199" s="13"/>
      <c r="DF199" s="13"/>
      <c r="DG199" s="5"/>
      <c r="DH199" s="5"/>
      <c r="DI199" s="5"/>
    </row>
    <row r="200" spans="1:113">
      <c r="A200" s="5"/>
      <c r="B200" s="5"/>
      <c r="C200" s="5"/>
      <c r="D200" s="5"/>
      <c r="E200" s="5"/>
      <c r="F200" s="5"/>
      <c r="G200" s="5"/>
      <c r="H200" s="5"/>
      <c r="I200" s="5"/>
      <c r="J200" s="5"/>
      <c r="K200" s="5"/>
      <c r="L200" s="5"/>
      <c r="M200" s="5"/>
      <c r="N200" s="5"/>
      <c r="O200" s="16"/>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149"/>
      <c r="CU200" s="149"/>
      <c r="CV200" s="149"/>
      <c r="CW200" s="5"/>
      <c r="CX200" s="5"/>
      <c r="CY200" s="5"/>
      <c r="CZ200" s="5"/>
      <c r="DA200" s="13"/>
      <c r="DB200" s="13"/>
      <c r="DC200" s="13"/>
      <c r="DD200" s="13"/>
      <c r="DE200" s="13"/>
      <c r="DF200" s="13"/>
      <c r="DG200" s="5"/>
      <c r="DH200" s="5"/>
      <c r="DI200" s="5"/>
    </row>
    <row r="201" spans="1:113">
      <c r="A201" s="5"/>
      <c r="B201" s="5"/>
      <c r="C201" s="5"/>
      <c r="D201" s="5"/>
      <c r="E201" s="5"/>
      <c r="F201" s="5"/>
      <c r="G201" s="5"/>
      <c r="H201" s="5"/>
      <c r="I201" s="5"/>
      <c r="J201" s="5"/>
      <c r="K201" s="5"/>
      <c r="L201" s="5"/>
      <c r="M201" s="5"/>
      <c r="N201" s="5"/>
      <c r="O201" s="16"/>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149"/>
      <c r="CU201" s="149"/>
      <c r="CV201" s="149"/>
      <c r="CW201" s="5"/>
      <c r="CX201" s="5"/>
      <c r="CY201" s="5"/>
      <c r="CZ201" s="5"/>
      <c r="DA201" s="13"/>
      <c r="DB201" s="13"/>
      <c r="DC201" s="13"/>
      <c r="DD201" s="13"/>
      <c r="DE201" s="13"/>
      <c r="DF201" s="13"/>
      <c r="DG201" s="5"/>
      <c r="DH201" s="5"/>
      <c r="DI201" s="5"/>
    </row>
  </sheetData>
  <mergeCells count="22">
    <mergeCell ref="DO17:DW17"/>
    <mergeCell ref="DB1:DG1"/>
    <mergeCell ref="AQ1:BA1"/>
    <mergeCell ref="AA18:AP18"/>
    <mergeCell ref="CB1:CS1"/>
    <mergeCell ref="CT18:DA18"/>
    <mergeCell ref="BN18:BZ18"/>
    <mergeCell ref="DI1:DN1"/>
    <mergeCell ref="BB1:BM1"/>
    <mergeCell ref="DO1:DW1"/>
    <mergeCell ref="DB18:DG18"/>
    <mergeCell ref="AA1:AP1"/>
    <mergeCell ref="AQ18:BA18"/>
    <mergeCell ref="CB18:CS18"/>
    <mergeCell ref="DI17:DN17"/>
    <mergeCell ref="CT1:DA1"/>
    <mergeCell ref="BN1:BZ1"/>
    <mergeCell ref="C1:O1"/>
    <mergeCell ref="BB18:BM18"/>
    <mergeCell ref="C18:O18"/>
    <mergeCell ref="P18:Z18"/>
    <mergeCell ref="P1:Z1"/>
  </mergeCells>
  <phoneticPr fontId="3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5"/>
  <sheetViews>
    <sheetView workbookViewId="0">
      <selection activeCell="P14" sqref="P14"/>
    </sheetView>
  </sheetViews>
  <sheetFormatPr defaultRowHeight="14.4"/>
  <cols>
    <col min="1" max="113" width="11" customWidth="1"/>
    <col min="114" max="127" width="8" customWidth="1"/>
  </cols>
  <sheetData>
    <row r="1" spans="1:127" s="94" customFormat="1" ht="15.6">
      <c r="A1" s="5" t="s">
        <v>162</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5"/>
      <c r="DJ1" s="201"/>
      <c r="DK1" s="201"/>
      <c r="DL1" s="201"/>
      <c r="DM1" s="201"/>
      <c r="DN1" s="202"/>
      <c r="DO1" s="200"/>
      <c r="DP1" s="222"/>
      <c r="DQ1" s="222"/>
      <c r="DR1" s="222"/>
      <c r="DS1" s="222"/>
      <c r="DT1" s="222"/>
      <c r="DU1" s="222"/>
      <c r="DV1" s="222"/>
      <c r="DW1" s="223"/>
    </row>
    <row r="2" spans="1:127" s="94" customFormat="1" ht="15.6">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s="94" customFormat="1" ht="15.6">
      <c r="A3" s="5">
        <v>2010</v>
      </c>
      <c r="B3" s="5">
        <v>89.3</v>
      </c>
      <c r="C3" s="5">
        <v>77.900000000000006</v>
      </c>
      <c r="D3" s="5">
        <v>70.3</v>
      </c>
      <c r="E3" s="5">
        <v>53.2</v>
      </c>
      <c r="F3" s="5">
        <v>63.2</v>
      </c>
      <c r="G3" s="5">
        <v>70</v>
      </c>
      <c r="H3" s="5">
        <v>55.8</v>
      </c>
      <c r="I3" s="5">
        <v>51.8</v>
      </c>
      <c r="J3" s="5">
        <v>50.8</v>
      </c>
      <c r="K3" s="5">
        <v>52</v>
      </c>
      <c r="L3" s="5">
        <v>56.8</v>
      </c>
      <c r="M3" s="5">
        <v>62</v>
      </c>
      <c r="N3" s="5">
        <v>55.6</v>
      </c>
      <c r="O3" s="5">
        <v>48.3</v>
      </c>
      <c r="P3" s="5">
        <v>73.3</v>
      </c>
      <c r="Q3" s="5">
        <v>68.3</v>
      </c>
      <c r="R3" s="5">
        <v>66</v>
      </c>
      <c r="S3" s="5">
        <v>52.9</v>
      </c>
      <c r="T3" s="5">
        <v>52.9</v>
      </c>
      <c r="U3" s="5">
        <v>58.6</v>
      </c>
      <c r="V3" s="5">
        <v>59</v>
      </c>
      <c r="W3" s="5">
        <v>44.1</v>
      </c>
      <c r="X3" s="5">
        <v>63.6</v>
      </c>
      <c r="Y3" s="5">
        <v>55.5</v>
      </c>
      <c r="Z3" s="5">
        <v>48.4</v>
      </c>
      <c r="AA3" s="5">
        <v>63</v>
      </c>
      <c r="AB3" s="5">
        <v>54.5</v>
      </c>
      <c r="AC3" s="5">
        <v>29.1</v>
      </c>
      <c r="AD3" s="5">
        <v>31.4</v>
      </c>
      <c r="AE3" s="5">
        <v>45</v>
      </c>
      <c r="AF3" s="5">
        <v>31.9</v>
      </c>
      <c r="AG3" s="5">
        <v>62.9</v>
      </c>
      <c r="AH3" s="5">
        <v>41.6</v>
      </c>
      <c r="AI3" s="5">
        <v>35.9</v>
      </c>
      <c r="AJ3" s="5">
        <v>58</v>
      </c>
      <c r="AK3" s="5">
        <v>54.6</v>
      </c>
      <c r="AL3" s="5">
        <v>43.3</v>
      </c>
      <c r="AM3" s="5">
        <v>73.5</v>
      </c>
      <c r="AN3" s="5">
        <v>44.5</v>
      </c>
      <c r="AO3" s="5">
        <v>36.799999999999997</v>
      </c>
      <c r="AP3" s="5">
        <v>41.1</v>
      </c>
      <c r="AQ3" s="5">
        <v>65.709999999999994</v>
      </c>
      <c r="AR3" s="5">
        <v>56.31</v>
      </c>
      <c r="AS3" s="5">
        <v>59.17</v>
      </c>
      <c r="AT3" s="5">
        <v>42.52</v>
      </c>
      <c r="AU3" s="5">
        <v>61.59</v>
      </c>
      <c r="AV3" s="5">
        <v>47.4</v>
      </c>
      <c r="AW3" s="5">
        <v>37.53</v>
      </c>
      <c r="AX3" s="5">
        <v>37.590000000000003</v>
      </c>
      <c r="AY3" s="5">
        <v>35.54</v>
      </c>
      <c r="AZ3" s="5">
        <v>37.200000000000003</v>
      </c>
      <c r="BA3" s="5">
        <v>41.89</v>
      </c>
      <c r="BB3" s="5">
        <v>65.099999999999994</v>
      </c>
      <c r="BC3" s="5">
        <v>56.798254641254701</v>
      </c>
      <c r="BD3" s="5">
        <v>46.324233716475099</v>
      </c>
      <c r="BE3" s="5">
        <v>47</v>
      </c>
      <c r="BF3" s="5">
        <v>50.04</v>
      </c>
      <c r="BG3" s="5">
        <v>57.947935539239097</v>
      </c>
      <c r="BH3" s="5">
        <v>45.498834255489399</v>
      </c>
      <c r="BI3" s="5">
        <v>46</v>
      </c>
      <c r="BJ3" s="5">
        <v>42.46</v>
      </c>
      <c r="BK3" s="5">
        <v>35.700000000000003</v>
      </c>
      <c r="BL3" s="5">
        <v>42.7</v>
      </c>
      <c r="BM3" s="5">
        <v>38.251618871415403</v>
      </c>
      <c r="BN3" s="5">
        <v>67.69</v>
      </c>
      <c r="BO3" s="5">
        <v>55.48</v>
      </c>
      <c r="BP3" s="5">
        <v>50.11</v>
      </c>
      <c r="BQ3" s="5">
        <v>44.5</v>
      </c>
      <c r="BR3" s="5">
        <v>32.840000000000003</v>
      </c>
      <c r="BS3" s="5">
        <v>46.01</v>
      </c>
      <c r="BT3" s="5">
        <v>38.869999999999997</v>
      </c>
      <c r="BU3" s="5">
        <v>36.19</v>
      </c>
      <c r="BV3" s="5">
        <v>39.86</v>
      </c>
      <c r="BW3" s="5">
        <v>41.7</v>
      </c>
      <c r="BX3" s="5">
        <v>35.380000000000003</v>
      </c>
      <c r="BY3" s="5">
        <v>36.090000000000003</v>
      </c>
      <c r="BZ3" s="5">
        <v>34.97</v>
      </c>
      <c r="CA3" s="5">
        <v>53</v>
      </c>
      <c r="CB3" s="5">
        <v>65.75</v>
      </c>
      <c r="CC3" s="5">
        <v>41.020598768598099</v>
      </c>
      <c r="CD3" s="5">
        <v>60.103647000587301</v>
      </c>
      <c r="CE3" s="5">
        <v>38.799999999999997</v>
      </c>
      <c r="CF3" s="5">
        <v>41.3189872444485</v>
      </c>
      <c r="CG3" s="5">
        <v>39.850498346070999</v>
      </c>
      <c r="CH3" s="5">
        <v>32.977473337672897</v>
      </c>
      <c r="CI3" s="5">
        <v>38.382641809459699</v>
      </c>
      <c r="CJ3" s="5">
        <v>39.356149470934099</v>
      </c>
      <c r="CK3" s="5">
        <v>39.475040763271402</v>
      </c>
      <c r="CL3" s="5">
        <v>35.9103319167805</v>
      </c>
      <c r="CM3" s="5">
        <v>34.114713605743702</v>
      </c>
      <c r="CN3" s="5">
        <v>38</v>
      </c>
      <c r="CO3" s="5">
        <v>29.074558661490499</v>
      </c>
      <c r="CP3" s="5">
        <v>32.706435809785198</v>
      </c>
      <c r="CQ3" s="5">
        <v>34.616961593987497</v>
      </c>
      <c r="CR3" s="5">
        <v>29.313523994212801</v>
      </c>
      <c r="CS3" s="5">
        <v>32.729999999999997</v>
      </c>
      <c r="CT3" s="5">
        <v>63.5968318061811</v>
      </c>
      <c r="CU3" s="5">
        <v>35.4547005630439</v>
      </c>
      <c r="CV3" s="5">
        <v>37.771032090199498</v>
      </c>
      <c r="CW3" s="5">
        <v>22.279792746114001</v>
      </c>
      <c r="CX3" s="5">
        <v>20.444529603372299</v>
      </c>
      <c r="CY3" s="5">
        <v>27.287319422150901</v>
      </c>
      <c r="CZ3" s="5">
        <v>30.243519245875898</v>
      </c>
      <c r="DA3" s="5">
        <v>29.070723684210499</v>
      </c>
      <c r="DB3" s="5">
        <v>68.131106645416097</v>
      </c>
      <c r="DC3" s="5">
        <v>25.155029254107799</v>
      </c>
      <c r="DD3" s="5">
        <v>35.979999999999997</v>
      </c>
      <c r="DE3" s="5">
        <v>35</v>
      </c>
      <c r="DF3" s="5">
        <v>26.18</v>
      </c>
      <c r="DG3" s="5">
        <v>25.98</v>
      </c>
      <c r="DH3" s="5"/>
      <c r="DI3" s="6"/>
      <c r="DJ3" s="6"/>
      <c r="DK3" s="6"/>
      <c r="DL3" s="6"/>
      <c r="DM3" s="6"/>
      <c r="DN3" s="6"/>
      <c r="DO3" s="6"/>
      <c r="DP3" s="6"/>
      <c r="DQ3" s="6"/>
      <c r="DR3" s="6"/>
      <c r="DS3" s="6"/>
      <c r="DT3" s="6"/>
      <c r="DU3" s="6"/>
      <c r="DV3" s="6"/>
      <c r="DW3" s="6"/>
    </row>
    <row r="4" spans="1:127" s="94" customFormat="1" ht="15.6">
      <c r="A4" s="5">
        <v>2011</v>
      </c>
      <c r="B4" s="5">
        <v>89.3</v>
      </c>
      <c r="C4" s="5">
        <v>79.73</v>
      </c>
      <c r="D4" s="5">
        <v>72.23</v>
      </c>
      <c r="E4" s="5">
        <v>55.43</v>
      </c>
      <c r="F4" s="5">
        <v>65.2</v>
      </c>
      <c r="G4" s="5">
        <v>71.31</v>
      </c>
      <c r="H4" s="5">
        <v>57.6</v>
      </c>
      <c r="I4" s="5">
        <v>53.15</v>
      </c>
      <c r="J4" s="5">
        <v>52.04</v>
      </c>
      <c r="K4" s="5">
        <v>54</v>
      </c>
      <c r="L4" s="5">
        <v>57.9</v>
      </c>
      <c r="M4" s="5">
        <v>63.02</v>
      </c>
      <c r="N4" s="5">
        <v>56.81</v>
      </c>
      <c r="O4" s="5">
        <v>49.78</v>
      </c>
      <c r="P4" s="5">
        <v>73.900000000000006</v>
      </c>
      <c r="Q4" s="5">
        <v>69</v>
      </c>
      <c r="R4" s="5">
        <v>66.3</v>
      </c>
      <c r="S4" s="5">
        <v>53.3</v>
      </c>
      <c r="T4" s="5">
        <v>53.3</v>
      </c>
      <c r="U4" s="5">
        <v>59.3</v>
      </c>
      <c r="V4" s="5">
        <v>60</v>
      </c>
      <c r="W4" s="5">
        <v>44.8</v>
      </c>
      <c r="X4" s="5">
        <v>64.3</v>
      </c>
      <c r="Y4" s="5">
        <v>56</v>
      </c>
      <c r="Z4" s="5">
        <v>50.5</v>
      </c>
      <c r="AA4" s="5">
        <v>64.599999999999994</v>
      </c>
      <c r="AB4" s="5">
        <v>55.7</v>
      </c>
      <c r="AC4" s="5">
        <v>31.3</v>
      </c>
      <c r="AD4" s="5">
        <v>33.1</v>
      </c>
      <c r="AE4" s="5">
        <v>46.6</v>
      </c>
      <c r="AF4" s="5">
        <v>33.299999999999997</v>
      </c>
      <c r="AG4" s="5">
        <v>63.7</v>
      </c>
      <c r="AH4" s="5">
        <v>43.4</v>
      </c>
      <c r="AI4" s="5">
        <v>37.4</v>
      </c>
      <c r="AJ4" s="5">
        <v>59.4</v>
      </c>
      <c r="AK4" s="5">
        <v>56.3</v>
      </c>
      <c r="AL4" s="5">
        <v>45</v>
      </c>
      <c r="AM4" s="5">
        <v>74.900000000000006</v>
      </c>
      <c r="AN4" s="5">
        <v>46</v>
      </c>
      <c r="AO4" s="5">
        <v>38.1</v>
      </c>
      <c r="AP4" s="5">
        <v>42.8</v>
      </c>
      <c r="AQ4" s="5">
        <v>67.180000000000007</v>
      </c>
      <c r="AR4" s="5">
        <v>57.31</v>
      </c>
      <c r="AS4" s="5">
        <v>60.18</v>
      </c>
      <c r="AT4" s="5">
        <v>44.5</v>
      </c>
      <c r="AU4" s="5">
        <v>63.79</v>
      </c>
      <c r="AV4" s="5">
        <v>49.32</v>
      </c>
      <c r="AW4" s="5">
        <v>39.31</v>
      </c>
      <c r="AX4" s="5">
        <v>39.229999999999997</v>
      </c>
      <c r="AY4" s="5">
        <v>38.43</v>
      </c>
      <c r="AZ4" s="5">
        <v>39.049999999999997</v>
      </c>
      <c r="BA4" s="5">
        <v>42.18</v>
      </c>
      <c r="BB4" s="5">
        <v>66.099999999999994</v>
      </c>
      <c r="BC4" s="5">
        <v>58.950135545880201</v>
      </c>
      <c r="BD4" s="5">
        <v>48.376691257728297</v>
      </c>
      <c r="BE4" s="5">
        <v>50.8</v>
      </c>
      <c r="BF4" s="5">
        <v>51.99</v>
      </c>
      <c r="BG4" s="5">
        <v>60.380589914367299</v>
      </c>
      <c r="BH4" s="5">
        <v>48.1787562068127</v>
      </c>
      <c r="BI4" s="5">
        <v>47.99</v>
      </c>
      <c r="BJ4" s="5">
        <v>44.454768583450203</v>
      </c>
      <c r="BK4" s="5">
        <v>36.909999999999997</v>
      </c>
      <c r="BL4" s="5">
        <v>44.77</v>
      </c>
      <c r="BM4" s="5">
        <v>40.322580645161302</v>
      </c>
      <c r="BN4" s="5">
        <v>68.489999999999995</v>
      </c>
      <c r="BO4" s="5">
        <v>57.48</v>
      </c>
      <c r="BP4" s="5">
        <v>52.08</v>
      </c>
      <c r="BQ4" s="5">
        <v>46.99</v>
      </c>
      <c r="BR4" s="5">
        <v>34.130000000000003</v>
      </c>
      <c r="BS4" s="5">
        <v>47.81</v>
      </c>
      <c r="BT4" s="5">
        <v>40.1</v>
      </c>
      <c r="BU4" s="5">
        <v>39.15</v>
      </c>
      <c r="BV4" s="5">
        <v>41.1</v>
      </c>
      <c r="BW4" s="5">
        <v>43.3</v>
      </c>
      <c r="BX4" s="5">
        <v>37.94</v>
      </c>
      <c r="BY4" s="5">
        <v>37.69</v>
      </c>
      <c r="BZ4" s="5">
        <v>37.5</v>
      </c>
      <c r="CA4" s="5">
        <v>54.5</v>
      </c>
      <c r="CB4" s="5">
        <v>66.86</v>
      </c>
      <c r="CC4" s="5">
        <v>42.690895566795596</v>
      </c>
      <c r="CD4" s="5">
        <v>61.636052135420897</v>
      </c>
      <c r="CE4" s="5">
        <v>39.920849685475503</v>
      </c>
      <c r="CF4" s="5">
        <v>42.992233079985503</v>
      </c>
      <c r="CG4" s="5">
        <v>41.844547195913599</v>
      </c>
      <c r="CH4" s="5">
        <v>34.663451881808598</v>
      </c>
      <c r="CI4" s="5">
        <v>39.950000000000003</v>
      </c>
      <c r="CJ4" s="5">
        <v>40.229999999999997</v>
      </c>
      <c r="CK4" s="5">
        <v>41.199190375485998</v>
      </c>
      <c r="CL4" s="5">
        <v>37.545391628084602</v>
      </c>
      <c r="CM4" s="5">
        <v>35.774469952734599</v>
      </c>
      <c r="CN4" s="5">
        <v>39.345560538116601</v>
      </c>
      <c r="CO4" s="5">
        <v>30.926768750579399</v>
      </c>
      <c r="CP4" s="5">
        <v>34.311500541519401</v>
      </c>
      <c r="CQ4" s="5">
        <v>36.560349808821002</v>
      </c>
      <c r="CR4" s="5">
        <v>31.261941541723498</v>
      </c>
      <c r="CS4" s="5">
        <v>34.450000000000003</v>
      </c>
      <c r="CT4" s="5">
        <v>66.003700277520807</v>
      </c>
      <c r="CU4" s="5">
        <v>37.599593151381598</v>
      </c>
      <c r="CV4" s="5">
        <v>39.991371872303702</v>
      </c>
      <c r="CW4" s="5">
        <v>25.108910891089099</v>
      </c>
      <c r="CX4" s="5">
        <v>22.589845978322899</v>
      </c>
      <c r="CY4" s="5">
        <v>28.229665071770299</v>
      </c>
      <c r="CZ4" s="5">
        <v>32.213978914486503</v>
      </c>
      <c r="DA4" s="5">
        <v>30.596405228758201</v>
      </c>
      <c r="DB4" s="5">
        <v>68.900845503458896</v>
      </c>
      <c r="DC4" s="5">
        <v>25.239105484645101</v>
      </c>
      <c r="DD4" s="5">
        <v>37.4</v>
      </c>
      <c r="DE4" s="5">
        <v>36.5</v>
      </c>
      <c r="DF4" s="5">
        <v>27.99</v>
      </c>
      <c r="DG4" s="5">
        <v>32.1</v>
      </c>
      <c r="DH4" s="5"/>
      <c r="DI4" s="6"/>
      <c r="DJ4" s="6"/>
      <c r="DK4" s="6"/>
      <c r="DL4" s="6"/>
      <c r="DM4" s="6"/>
      <c r="DN4" s="6"/>
      <c r="DO4" s="6"/>
      <c r="DP4" s="6"/>
      <c r="DQ4" s="6"/>
      <c r="DR4" s="6"/>
      <c r="DS4" s="6"/>
      <c r="DT4" s="6"/>
      <c r="DU4" s="6"/>
      <c r="DV4" s="6"/>
      <c r="DW4" s="6"/>
    </row>
    <row r="5" spans="1:127" s="94" customFormat="1" ht="15.6">
      <c r="A5" s="5">
        <v>2012</v>
      </c>
      <c r="B5" s="5">
        <v>89.3</v>
      </c>
      <c r="C5" s="5">
        <v>80.2</v>
      </c>
      <c r="D5" s="5">
        <v>72.900000000000006</v>
      </c>
      <c r="E5" s="5">
        <v>56.7</v>
      </c>
      <c r="F5" s="5">
        <v>66.2</v>
      </c>
      <c r="G5" s="5">
        <v>72.3</v>
      </c>
      <c r="H5" s="5">
        <v>58.7</v>
      </c>
      <c r="I5" s="5">
        <v>54.4</v>
      </c>
      <c r="J5" s="5">
        <v>53.5</v>
      </c>
      <c r="K5" s="5">
        <v>55.8</v>
      </c>
      <c r="L5" s="5">
        <v>58.8</v>
      </c>
      <c r="M5" s="5">
        <v>64.2</v>
      </c>
      <c r="N5" s="5">
        <v>57.9</v>
      </c>
      <c r="O5" s="5">
        <v>51</v>
      </c>
      <c r="P5" s="5">
        <v>74.3</v>
      </c>
      <c r="Q5" s="5">
        <v>69.400000000000006</v>
      </c>
      <c r="R5" s="5">
        <v>66.7</v>
      </c>
      <c r="S5" s="5">
        <v>55.1</v>
      </c>
      <c r="T5" s="5">
        <v>55.1</v>
      </c>
      <c r="U5" s="5">
        <v>60.1</v>
      </c>
      <c r="V5" s="5">
        <v>61.4</v>
      </c>
      <c r="W5" s="5">
        <v>46.6</v>
      </c>
      <c r="X5" s="5">
        <v>65.3</v>
      </c>
      <c r="Y5" s="5">
        <v>56.9</v>
      </c>
      <c r="Z5" s="5">
        <v>52.5</v>
      </c>
      <c r="AA5" s="5">
        <v>66.400000000000006</v>
      </c>
      <c r="AB5" s="5">
        <v>57.2</v>
      </c>
      <c r="AC5" s="5">
        <v>33</v>
      </c>
      <c r="AD5" s="5">
        <v>34.799999999999997</v>
      </c>
      <c r="AE5" s="5">
        <v>48.3</v>
      </c>
      <c r="AF5" s="5">
        <v>34.9</v>
      </c>
      <c r="AG5" s="5">
        <v>65.3</v>
      </c>
      <c r="AH5" s="5">
        <v>45.1</v>
      </c>
      <c r="AI5" s="5">
        <v>38.9</v>
      </c>
      <c r="AJ5" s="5">
        <v>61.2</v>
      </c>
      <c r="AK5" s="5">
        <v>58</v>
      </c>
      <c r="AL5" s="5">
        <v>46.7</v>
      </c>
      <c r="AM5" s="5">
        <v>76.3</v>
      </c>
      <c r="AN5" s="5">
        <v>47.5</v>
      </c>
      <c r="AO5" s="5">
        <v>39.6</v>
      </c>
      <c r="AP5" s="5">
        <v>44.4</v>
      </c>
      <c r="AQ5" s="5">
        <v>68.45</v>
      </c>
      <c r="AR5" s="5">
        <v>58.33</v>
      </c>
      <c r="AS5" s="5">
        <v>61.17</v>
      </c>
      <c r="AT5" s="5">
        <v>46.4</v>
      </c>
      <c r="AU5" s="5">
        <v>65.83</v>
      </c>
      <c r="AV5" s="5">
        <v>50.94</v>
      </c>
      <c r="AW5" s="5">
        <v>40.950000000000003</v>
      </c>
      <c r="AX5" s="5">
        <v>40.78</v>
      </c>
      <c r="AY5" s="5">
        <v>40.65</v>
      </c>
      <c r="AZ5" s="5">
        <v>41.05</v>
      </c>
      <c r="BA5" s="5">
        <v>43.15</v>
      </c>
      <c r="BB5" s="5">
        <v>67.5</v>
      </c>
      <c r="BC5" s="5">
        <v>60.089318638095598</v>
      </c>
      <c r="BD5" s="5">
        <v>50.071496663489</v>
      </c>
      <c r="BE5" s="5">
        <v>53</v>
      </c>
      <c r="BF5" s="5">
        <v>53.68</v>
      </c>
      <c r="BG5" s="5">
        <v>62.088277171333701</v>
      </c>
      <c r="BH5" s="5">
        <v>50.01</v>
      </c>
      <c r="BI5" s="5">
        <v>49.63</v>
      </c>
      <c r="BJ5" s="5">
        <v>46.448928209252699</v>
      </c>
      <c r="BK5" s="5">
        <v>38.9</v>
      </c>
      <c r="BL5" s="5">
        <v>46.45</v>
      </c>
      <c r="BM5" s="5">
        <v>43.250688705234197</v>
      </c>
      <c r="BN5" s="5">
        <v>69.38</v>
      </c>
      <c r="BO5" s="5">
        <v>59.1</v>
      </c>
      <c r="BP5" s="5">
        <v>54.02</v>
      </c>
      <c r="BQ5" s="5">
        <v>47.9</v>
      </c>
      <c r="BR5" s="5">
        <v>36.06</v>
      </c>
      <c r="BS5" s="5">
        <v>49.3</v>
      </c>
      <c r="BT5" s="5">
        <v>42.95</v>
      </c>
      <c r="BU5" s="5">
        <v>41.1</v>
      </c>
      <c r="BV5" s="5">
        <v>42.15</v>
      </c>
      <c r="BW5" s="5">
        <v>45.28</v>
      </c>
      <c r="BX5" s="5">
        <v>39.869999999999997</v>
      </c>
      <c r="BY5" s="5">
        <v>39.01</v>
      </c>
      <c r="BZ5" s="5">
        <v>39.229999999999997</v>
      </c>
      <c r="CA5" s="5">
        <v>56.7</v>
      </c>
      <c r="CB5" s="5">
        <v>68.180000000000007</v>
      </c>
      <c r="CC5" s="5">
        <v>44.440633158838203</v>
      </c>
      <c r="CD5" s="5">
        <v>63.009469994381099</v>
      </c>
      <c r="CE5" s="5">
        <v>41.726600477643998</v>
      </c>
      <c r="CF5" s="5">
        <v>44.787403617983301</v>
      </c>
      <c r="CG5" s="5">
        <v>43.639851029165399</v>
      </c>
      <c r="CH5" s="5">
        <v>36.419277796058203</v>
      </c>
      <c r="CI5" s="5">
        <v>41.705007203031599</v>
      </c>
      <c r="CJ5" s="5">
        <v>41.843000000000004</v>
      </c>
      <c r="CK5" s="5">
        <v>42.9650934299261</v>
      </c>
      <c r="CL5" s="5">
        <v>39.344689410286399</v>
      </c>
      <c r="CM5" s="5">
        <v>37.570439212334101</v>
      </c>
      <c r="CN5" s="5">
        <v>41.081013509717003</v>
      </c>
      <c r="CO5" s="5">
        <v>32.912622946874002</v>
      </c>
      <c r="CP5" s="5">
        <v>36.102061761149898</v>
      </c>
      <c r="CQ5" s="5">
        <v>38.296288828307802</v>
      </c>
      <c r="CR5" s="5">
        <v>33.217363458573303</v>
      </c>
      <c r="CS5" s="5">
        <v>36.15</v>
      </c>
      <c r="CT5" s="5">
        <v>67.059543854278303</v>
      </c>
      <c r="CU5" s="5">
        <v>40.431994600067497</v>
      </c>
      <c r="CV5" s="5">
        <v>42.875536480686698</v>
      </c>
      <c r="CW5" s="5">
        <v>27.834645669291302</v>
      </c>
      <c r="CX5" s="5">
        <v>25.037764350453202</v>
      </c>
      <c r="CY5" s="5">
        <v>31.458003169572098</v>
      </c>
      <c r="CZ5" s="5">
        <v>34.7184466019417</v>
      </c>
      <c r="DA5" s="5">
        <v>32.724319935038601</v>
      </c>
      <c r="DB5" s="5">
        <v>69.9194270367055</v>
      </c>
      <c r="DC5" s="5">
        <v>25.146440631245301</v>
      </c>
      <c r="DD5" s="5">
        <v>39.479999999999997</v>
      </c>
      <c r="DE5" s="5">
        <v>38</v>
      </c>
      <c r="DF5" s="5">
        <v>29.99</v>
      </c>
      <c r="DG5" s="5">
        <v>35</v>
      </c>
      <c r="DH5" s="5"/>
      <c r="DI5" s="6"/>
      <c r="DJ5" s="6"/>
      <c r="DK5" s="6"/>
      <c r="DL5" s="6"/>
      <c r="DM5" s="6"/>
      <c r="DN5" s="6"/>
      <c r="DO5" s="6"/>
      <c r="DP5" s="6"/>
      <c r="DQ5" s="6"/>
      <c r="DR5" s="6"/>
      <c r="DS5" s="6"/>
      <c r="DT5" s="6"/>
      <c r="DU5" s="6"/>
      <c r="DV5" s="6"/>
      <c r="DW5" s="6"/>
    </row>
    <row r="6" spans="1:127" s="94" customFormat="1" ht="15.6">
      <c r="A6" s="5">
        <v>2013</v>
      </c>
      <c r="B6" s="5">
        <v>89.6</v>
      </c>
      <c r="C6" s="5">
        <v>80.5</v>
      </c>
      <c r="D6" s="5">
        <v>73.7</v>
      </c>
      <c r="E6" s="5">
        <v>58.1</v>
      </c>
      <c r="F6" s="5">
        <v>67.5</v>
      </c>
      <c r="G6" s="5">
        <v>73.2</v>
      </c>
      <c r="H6" s="5">
        <v>59.9</v>
      </c>
      <c r="I6" s="5">
        <v>55.7</v>
      </c>
      <c r="J6" s="5">
        <v>55.1</v>
      </c>
      <c r="K6" s="5">
        <v>57.2</v>
      </c>
      <c r="L6" s="5">
        <v>60</v>
      </c>
      <c r="M6" s="5">
        <v>65.400000000000006</v>
      </c>
      <c r="N6" s="5">
        <v>59</v>
      </c>
      <c r="O6" s="5">
        <v>52.4</v>
      </c>
      <c r="P6" s="5">
        <v>74.900000000000006</v>
      </c>
      <c r="Q6" s="5">
        <v>69.8</v>
      </c>
      <c r="R6" s="5">
        <v>67</v>
      </c>
      <c r="S6" s="5">
        <v>57.1</v>
      </c>
      <c r="T6" s="5">
        <v>56</v>
      </c>
      <c r="U6" s="5">
        <v>61</v>
      </c>
      <c r="V6" s="5">
        <v>62.2</v>
      </c>
      <c r="W6" s="5">
        <v>47.7</v>
      </c>
      <c r="X6" s="5">
        <v>65.8</v>
      </c>
      <c r="Y6" s="5">
        <v>58.1</v>
      </c>
      <c r="Z6" s="5">
        <v>53.8</v>
      </c>
      <c r="AA6" s="5">
        <v>67.790000000000006</v>
      </c>
      <c r="AB6" s="5">
        <v>58.53</v>
      </c>
      <c r="AC6" s="5">
        <v>34.4</v>
      </c>
      <c r="AD6" s="5">
        <v>36.159999999999997</v>
      </c>
      <c r="AE6" s="5">
        <v>49.67</v>
      </c>
      <c r="AF6" s="5">
        <v>36.229999999999997</v>
      </c>
      <c r="AG6" s="5">
        <v>66.650000000000006</v>
      </c>
      <c r="AH6" s="5">
        <v>46.47</v>
      </c>
      <c r="AI6" s="5">
        <v>40.19</v>
      </c>
      <c r="AJ6" s="5">
        <v>62.57</v>
      </c>
      <c r="AK6" s="5">
        <v>59.37</v>
      </c>
      <c r="AL6" s="5">
        <v>48.06</v>
      </c>
      <c r="AM6" s="5">
        <v>77.58</v>
      </c>
      <c r="AN6" s="5">
        <v>48.82</v>
      </c>
      <c r="AO6" s="5">
        <v>40.96</v>
      </c>
      <c r="AP6" s="5">
        <v>45.74</v>
      </c>
      <c r="AQ6" s="5">
        <v>69.98</v>
      </c>
      <c r="AR6" s="5">
        <v>59.29</v>
      </c>
      <c r="AS6" s="5">
        <v>62.1</v>
      </c>
      <c r="AT6" s="5">
        <v>48.23</v>
      </c>
      <c r="AU6" s="5">
        <v>67.319999999999993</v>
      </c>
      <c r="AV6" s="5">
        <v>52.63</v>
      </c>
      <c r="AW6" s="5">
        <v>42.7</v>
      </c>
      <c r="AX6" s="5">
        <v>42.28</v>
      </c>
      <c r="AY6" s="5">
        <v>42.69</v>
      </c>
      <c r="AZ6" s="5">
        <v>42.98</v>
      </c>
      <c r="BA6" s="5">
        <v>44.29</v>
      </c>
      <c r="BB6" s="5">
        <v>67.599999999999994</v>
      </c>
      <c r="BC6" s="5">
        <v>60.396728016359901</v>
      </c>
      <c r="BD6" s="5">
        <v>50.495990495990497</v>
      </c>
      <c r="BE6" s="5">
        <v>54.8</v>
      </c>
      <c r="BF6" s="5">
        <v>54.82</v>
      </c>
      <c r="BG6" s="5">
        <v>62.819299905392597</v>
      </c>
      <c r="BH6" s="5">
        <v>51.19</v>
      </c>
      <c r="BI6" s="5">
        <v>51.03</v>
      </c>
      <c r="BJ6" s="5">
        <v>47.895250374603599</v>
      </c>
      <c r="BK6" s="5">
        <v>40.6</v>
      </c>
      <c r="BL6" s="5">
        <v>47.5</v>
      </c>
      <c r="BM6" s="5">
        <v>45</v>
      </c>
      <c r="BN6" s="5">
        <v>70.599999999999994</v>
      </c>
      <c r="BO6" s="5">
        <v>60.12</v>
      </c>
      <c r="BP6" s="5">
        <v>55.1</v>
      </c>
      <c r="BQ6" s="5">
        <v>48.1</v>
      </c>
      <c r="BR6" s="5">
        <v>38.04</v>
      </c>
      <c r="BS6" s="5">
        <v>50.82</v>
      </c>
      <c r="BT6" s="5">
        <v>44.38</v>
      </c>
      <c r="BU6" s="5">
        <v>42.23</v>
      </c>
      <c r="BV6" s="5">
        <v>43.31</v>
      </c>
      <c r="BW6" s="5">
        <v>47.03</v>
      </c>
      <c r="BX6" s="5">
        <v>41.26</v>
      </c>
      <c r="BY6" s="5">
        <v>40.44</v>
      </c>
      <c r="BZ6" s="5">
        <v>40.96</v>
      </c>
      <c r="CA6" s="5">
        <v>58.4</v>
      </c>
      <c r="CB6" s="5">
        <v>69.75</v>
      </c>
      <c r="CC6" s="5">
        <v>45.52</v>
      </c>
      <c r="CD6" s="5">
        <v>63.43</v>
      </c>
      <c r="CE6" s="5">
        <v>43.29</v>
      </c>
      <c r="CF6" s="5">
        <v>45.86</v>
      </c>
      <c r="CG6" s="5">
        <v>45.09</v>
      </c>
      <c r="CH6" s="5">
        <v>37.799999999999997</v>
      </c>
      <c r="CI6" s="5">
        <v>43.11</v>
      </c>
      <c r="CJ6" s="5">
        <v>42.67</v>
      </c>
      <c r="CK6" s="5">
        <v>44.53</v>
      </c>
      <c r="CL6" s="5">
        <v>40.89</v>
      </c>
      <c r="CM6" s="5">
        <v>38.950000000000003</v>
      </c>
      <c r="CN6" s="5">
        <v>42.45</v>
      </c>
      <c r="CO6" s="5">
        <v>34.29</v>
      </c>
      <c r="CP6" s="5">
        <v>37.799999999999997</v>
      </c>
      <c r="CQ6" s="5">
        <v>39.799999999999997</v>
      </c>
      <c r="CR6" s="5">
        <v>34.770000000000003</v>
      </c>
      <c r="CS6" s="5">
        <v>36.89</v>
      </c>
      <c r="CT6" s="5">
        <v>68.049855601155201</v>
      </c>
      <c r="CU6" s="5">
        <v>41.596919986608597</v>
      </c>
      <c r="CV6" s="5">
        <v>44.102564102564102</v>
      </c>
      <c r="CW6" s="5">
        <v>29.0133124510572</v>
      </c>
      <c r="CX6" s="5">
        <v>26.207412953949799</v>
      </c>
      <c r="CY6" s="5">
        <v>32.624113475177303</v>
      </c>
      <c r="CZ6" s="5">
        <v>35.913312693498497</v>
      </c>
      <c r="DA6" s="5">
        <v>33.884630899556299</v>
      </c>
      <c r="DB6" s="5">
        <v>72.099674019558805</v>
      </c>
      <c r="DC6" s="5">
        <v>25.162482041458599</v>
      </c>
      <c r="DD6" s="5">
        <v>41.3</v>
      </c>
      <c r="DE6" s="5">
        <v>39.5</v>
      </c>
      <c r="DF6" s="5">
        <v>31.67</v>
      </c>
      <c r="DG6" s="5">
        <v>38</v>
      </c>
      <c r="DH6" s="5"/>
      <c r="DI6" s="6"/>
      <c r="DJ6" s="6"/>
      <c r="DK6" s="6"/>
      <c r="DL6" s="6"/>
      <c r="DM6" s="6"/>
      <c r="DN6" s="6"/>
      <c r="DO6" s="6"/>
      <c r="DP6" s="6"/>
      <c r="DQ6" s="6"/>
      <c r="DR6" s="6"/>
      <c r="DS6" s="6"/>
      <c r="DT6" s="6"/>
      <c r="DU6" s="6"/>
      <c r="DV6" s="6"/>
      <c r="DW6" s="6"/>
    </row>
    <row r="7" spans="1:127" s="94" customFormat="1" ht="15.6">
      <c r="A7" s="5">
        <v>2014</v>
      </c>
      <c r="B7" s="5">
        <v>89.3</v>
      </c>
      <c r="C7" s="5">
        <v>80.900000000000006</v>
      </c>
      <c r="D7" s="5">
        <v>74.5</v>
      </c>
      <c r="E7" s="5">
        <v>59.5</v>
      </c>
      <c r="F7" s="5">
        <v>68.7</v>
      </c>
      <c r="G7" s="5">
        <v>74</v>
      </c>
      <c r="H7" s="5">
        <v>61.2</v>
      </c>
      <c r="I7" s="5">
        <v>57.1</v>
      </c>
      <c r="J7" s="5">
        <v>56.5</v>
      </c>
      <c r="K7" s="5">
        <v>58.5</v>
      </c>
      <c r="L7" s="5">
        <v>61.2</v>
      </c>
      <c r="M7" s="5">
        <v>66.599999999999994</v>
      </c>
      <c r="N7" s="5">
        <v>60.2</v>
      </c>
      <c r="O7" s="5">
        <v>53.7</v>
      </c>
      <c r="P7" s="5">
        <v>75.099999999999994</v>
      </c>
      <c r="Q7" s="5">
        <v>70.3</v>
      </c>
      <c r="R7" s="5">
        <v>67.2</v>
      </c>
      <c r="S7" s="5">
        <v>59.2</v>
      </c>
      <c r="T7" s="5">
        <v>57.4</v>
      </c>
      <c r="U7" s="5">
        <v>62.1</v>
      </c>
      <c r="V7" s="5">
        <v>63.3</v>
      </c>
      <c r="W7" s="5">
        <v>49</v>
      </c>
      <c r="X7" s="5">
        <v>66.3</v>
      </c>
      <c r="Y7" s="5">
        <v>59.5</v>
      </c>
      <c r="Z7" s="5">
        <v>55.2</v>
      </c>
      <c r="AA7" s="5">
        <v>69.099999999999994</v>
      </c>
      <c r="AB7" s="5">
        <v>59.76</v>
      </c>
      <c r="AC7" s="5">
        <v>35.659999999999997</v>
      </c>
      <c r="AD7" s="5">
        <v>37.43</v>
      </c>
      <c r="AE7" s="5">
        <v>50.91</v>
      </c>
      <c r="AF7" s="5">
        <v>37.5</v>
      </c>
      <c r="AG7" s="5">
        <v>67.900000000000006</v>
      </c>
      <c r="AH7" s="5">
        <v>47.75</v>
      </c>
      <c r="AI7" s="5">
        <v>41.44</v>
      </c>
      <c r="AJ7" s="5">
        <v>63.86</v>
      </c>
      <c r="AK7" s="5">
        <v>60.67</v>
      </c>
      <c r="AL7" s="5">
        <v>49.32</v>
      </c>
      <c r="AM7" s="5">
        <v>78.680000000000007</v>
      </c>
      <c r="AN7" s="5">
        <v>50.06</v>
      </c>
      <c r="AO7" s="5">
        <v>42.23</v>
      </c>
      <c r="AP7" s="5">
        <v>47</v>
      </c>
      <c r="AQ7" s="5">
        <v>71.19</v>
      </c>
      <c r="AR7" s="5">
        <v>60.1</v>
      </c>
      <c r="AS7" s="5">
        <v>62.94</v>
      </c>
      <c r="AT7" s="5">
        <v>49.93</v>
      </c>
      <c r="AU7" s="5">
        <v>68.569999999999993</v>
      </c>
      <c r="AV7" s="5">
        <v>54.23</v>
      </c>
      <c r="AW7" s="5">
        <v>44.31</v>
      </c>
      <c r="AX7" s="5">
        <v>43.64</v>
      </c>
      <c r="AY7" s="5">
        <v>44.51</v>
      </c>
      <c r="AZ7" s="5">
        <v>44.75</v>
      </c>
      <c r="BA7" s="5">
        <v>45.42</v>
      </c>
      <c r="BB7" s="5">
        <v>67.599999999999994</v>
      </c>
      <c r="BC7" s="5">
        <v>60.881104033970303</v>
      </c>
      <c r="BD7" s="5">
        <v>51.599608622172198</v>
      </c>
      <c r="BE7" s="5">
        <v>55.65</v>
      </c>
      <c r="BF7" s="5">
        <v>56.01</v>
      </c>
      <c r="BG7" s="5">
        <v>63.5814129202871</v>
      </c>
      <c r="BH7" s="5">
        <v>52.76</v>
      </c>
      <c r="BI7" s="5">
        <v>52.25</v>
      </c>
      <c r="BJ7" s="5">
        <v>49.489920267400201</v>
      </c>
      <c r="BK7" s="5">
        <v>42.1</v>
      </c>
      <c r="BL7" s="5">
        <v>48.68</v>
      </c>
      <c r="BM7" s="5">
        <v>46.520146520146497</v>
      </c>
      <c r="BN7" s="5">
        <v>72.34</v>
      </c>
      <c r="BO7" s="5">
        <v>61</v>
      </c>
      <c r="BP7" s="5">
        <v>56.55</v>
      </c>
      <c r="BQ7" s="5">
        <v>48.52</v>
      </c>
      <c r="BR7" s="5">
        <v>39.92</v>
      </c>
      <c r="BS7" s="5">
        <v>52.29</v>
      </c>
      <c r="BT7" s="5">
        <v>45.89</v>
      </c>
      <c r="BU7" s="5">
        <v>43.32</v>
      </c>
      <c r="BV7" s="5">
        <v>44.76</v>
      </c>
      <c r="BW7" s="5">
        <v>48.5</v>
      </c>
      <c r="BX7" s="5">
        <v>42.55</v>
      </c>
      <c r="BY7" s="5">
        <v>41.3</v>
      </c>
      <c r="BZ7" s="5">
        <v>42.26</v>
      </c>
      <c r="CA7" s="5">
        <v>59.8</v>
      </c>
      <c r="CB7" s="5">
        <v>71.36</v>
      </c>
      <c r="CC7" s="5">
        <v>46.62</v>
      </c>
      <c r="CD7" s="5">
        <v>64.03</v>
      </c>
      <c r="CE7" s="5">
        <v>44.84</v>
      </c>
      <c r="CF7" s="5">
        <v>47.27</v>
      </c>
      <c r="CG7" s="5">
        <v>46.51</v>
      </c>
      <c r="CH7" s="5">
        <v>39.33</v>
      </c>
      <c r="CI7" s="5">
        <v>44.61</v>
      </c>
      <c r="CJ7" s="5">
        <v>44.21</v>
      </c>
      <c r="CK7" s="5">
        <v>45.93</v>
      </c>
      <c r="CL7" s="5">
        <v>42.43</v>
      </c>
      <c r="CM7" s="5">
        <v>40.46</v>
      </c>
      <c r="CN7" s="5">
        <v>43.85</v>
      </c>
      <c r="CO7" s="5">
        <v>35.81</v>
      </c>
      <c r="CP7" s="5">
        <v>39.39</v>
      </c>
      <c r="CQ7" s="5">
        <v>41.3</v>
      </c>
      <c r="CR7" s="5">
        <v>36.119999999999997</v>
      </c>
      <c r="CS7" s="5">
        <v>38.200000000000003</v>
      </c>
      <c r="CT7" s="5">
        <v>69.0461817084214</v>
      </c>
      <c r="CU7" s="5">
        <v>42.885671492760899</v>
      </c>
      <c r="CV7" s="5">
        <v>45.384942577626497</v>
      </c>
      <c r="CW7" s="5">
        <v>30.307752239968799</v>
      </c>
      <c r="CX7" s="5">
        <v>27.492110636717999</v>
      </c>
      <c r="CY7" s="5">
        <v>33.882352941176499</v>
      </c>
      <c r="CZ7" s="5">
        <v>37.162683114880501</v>
      </c>
      <c r="DA7" s="5">
        <v>35.178499799438399</v>
      </c>
      <c r="DB7" s="5">
        <v>73.200438706201496</v>
      </c>
      <c r="DC7" s="5">
        <v>25.1366862498726</v>
      </c>
      <c r="DD7" s="5">
        <v>43</v>
      </c>
      <c r="DE7" s="5">
        <v>41.3</v>
      </c>
      <c r="DF7" s="5">
        <v>31.7</v>
      </c>
      <c r="DG7" s="5">
        <v>41</v>
      </c>
      <c r="DH7" s="5"/>
      <c r="DI7" s="6"/>
      <c r="DJ7" s="6"/>
      <c r="DK7" s="6"/>
      <c r="DL7" s="6"/>
      <c r="DM7" s="6"/>
      <c r="DN7" s="6"/>
      <c r="DO7" s="6"/>
      <c r="DP7" s="6"/>
      <c r="DQ7" s="6"/>
      <c r="DR7" s="6"/>
      <c r="DS7" s="6"/>
      <c r="DT7" s="6"/>
      <c r="DU7" s="6"/>
      <c r="DV7" s="6"/>
      <c r="DW7" s="6"/>
    </row>
    <row r="8" spans="1:127" s="94" customFormat="1" ht="15.6">
      <c r="A8" s="5">
        <v>2015</v>
      </c>
      <c r="B8" s="5">
        <v>88.53</v>
      </c>
      <c r="C8" s="5">
        <v>81.400000000000006</v>
      </c>
      <c r="D8" s="5">
        <v>75.400000000000006</v>
      </c>
      <c r="E8" s="5">
        <v>61.1</v>
      </c>
      <c r="F8" s="5">
        <v>70</v>
      </c>
      <c r="G8" s="5">
        <v>74.900000000000006</v>
      </c>
      <c r="H8" s="5">
        <v>62.8</v>
      </c>
      <c r="I8" s="5">
        <v>58.7</v>
      </c>
      <c r="J8" s="5">
        <v>58.2</v>
      </c>
      <c r="K8" s="5">
        <v>60.1</v>
      </c>
      <c r="L8" s="5">
        <v>62.8</v>
      </c>
      <c r="M8" s="5">
        <v>67.900000000000006</v>
      </c>
      <c r="N8" s="5">
        <v>61.6</v>
      </c>
      <c r="O8" s="5">
        <v>55.5</v>
      </c>
      <c r="P8" s="5">
        <v>75.3</v>
      </c>
      <c r="Q8" s="5">
        <v>71.099999999999994</v>
      </c>
      <c r="R8" s="5">
        <v>68</v>
      </c>
      <c r="S8" s="5">
        <v>60.9</v>
      </c>
      <c r="T8" s="5">
        <v>59.2</v>
      </c>
      <c r="U8" s="5">
        <v>63.2</v>
      </c>
      <c r="V8" s="5">
        <v>64.5</v>
      </c>
      <c r="W8" s="5">
        <v>50.2</v>
      </c>
      <c r="X8" s="5">
        <v>66.900000000000006</v>
      </c>
      <c r="Y8" s="5">
        <v>60.3</v>
      </c>
      <c r="Z8" s="5">
        <v>56.4</v>
      </c>
      <c r="AA8" s="5">
        <v>70.400000000000006</v>
      </c>
      <c r="AB8" s="5">
        <v>60.76</v>
      </c>
      <c r="AC8" s="5">
        <v>36.96</v>
      </c>
      <c r="AD8" s="5">
        <v>38.729999999999997</v>
      </c>
      <c r="AE8" s="5">
        <v>52.22</v>
      </c>
      <c r="AF8" s="5">
        <v>38.81</v>
      </c>
      <c r="AG8" s="5">
        <v>60.67</v>
      </c>
      <c r="AH8" s="5">
        <v>49.02</v>
      </c>
      <c r="AI8" s="5">
        <v>42.81</v>
      </c>
      <c r="AJ8" s="5">
        <v>65.150000000000006</v>
      </c>
      <c r="AK8" s="5">
        <v>61.96</v>
      </c>
      <c r="AL8" s="5">
        <v>50.64</v>
      </c>
      <c r="AM8" s="5">
        <v>52.73</v>
      </c>
      <c r="AN8" s="5">
        <v>51.11</v>
      </c>
      <c r="AO8" s="5">
        <v>45.87</v>
      </c>
      <c r="AP8" s="5">
        <v>48.28</v>
      </c>
      <c r="AQ8" s="5">
        <v>72.5</v>
      </c>
      <c r="AR8" s="5">
        <v>61.03</v>
      </c>
      <c r="AS8" s="5">
        <v>63.9</v>
      </c>
      <c r="AT8" s="5">
        <v>51.87</v>
      </c>
      <c r="AU8" s="5">
        <v>70.11</v>
      </c>
      <c r="AV8" s="5">
        <v>56.08</v>
      </c>
      <c r="AW8" s="5">
        <v>46.26</v>
      </c>
      <c r="AX8" s="5">
        <v>45.13</v>
      </c>
      <c r="AY8" s="5">
        <v>46.57</v>
      </c>
      <c r="AZ8" s="5">
        <v>46.79</v>
      </c>
      <c r="BA8" s="5">
        <v>46.94</v>
      </c>
      <c r="BB8" s="5">
        <v>70.599999999999994</v>
      </c>
      <c r="BC8" s="5">
        <v>61.301871440195299</v>
      </c>
      <c r="BD8" s="5">
        <v>52.911616908069803</v>
      </c>
      <c r="BE8" s="5">
        <v>57.15</v>
      </c>
      <c r="BF8" s="5">
        <v>57.3</v>
      </c>
      <c r="BG8" s="5">
        <v>64.303916941953801</v>
      </c>
      <c r="BH8" s="8">
        <v>55.21</v>
      </c>
      <c r="BI8" s="5">
        <v>53.6</v>
      </c>
      <c r="BJ8" s="5">
        <v>51.24</v>
      </c>
      <c r="BK8" s="5">
        <v>43.32</v>
      </c>
      <c r="BL8" s="5">
        <v>49.95</v>
      </c>
      <c r="BM8" s="5">
        <v>47.877681424007299</v>
      </c>
      <c r="BN8" s="5">
        <v>74.38</v>
      </c>
      <c r="BO8" s="5">
        <v>62.1</v>
      </c>
      <c r="BP8" s="5">
        <v>58.28</v>
      </c>
      <c r="BQ8" s="5">
        <v>49.2</v>
      </c>
      <c r="BR8" s="5">
        <v>41.95</v>
      </c>
      <c r="BS8" s="5">
        <v>54.01</v>
      </c>
      <c r="BT8" s="5">
        <v>47.59</v>
      </c>
      <c r="BU8" s="5">
        <v>44.61</v>
      </c>
      <c r="BV8" s="5">
        <v>46.39</v>
      </c>
      <c r="BW8" s="5">
        <v>50.34</v>
      </c>
      <c r="BX8" s="5">
        <v>44.25</v>
      </c>
      <c r="BY8" s="5">
        <v>42.75</v>
      </c>
      <c r="BZ8" s="5">
        <v>43.77</v>
      </c>
      <c r="CA8" s="5">
        <v>61.5</v>
      </c>
      <c r="CB8" s="5">
        <v>73.010000000000005</v>
      </c>
      <c r="CC8" s="5">
        <v>47.88</v>
      </c>
      <c r="CD8" s="5">
        <v>64.739999999999995</v>
      </c>
      <c r="CE8" s="5">
        <v>46.0841967702791</v>
      </c>
      <c r="CF8" s="5">
        <v>48.47</v>
      </c>
      <c r="CG8" s="5">
        <v>48</v>
      </c>
      <c r="CH8" s="5">
        <v>40.83</v>
      </c>
      <c r="CI8" s="5">
        <v>45.91</v>
      </c>
      <c r="CJ8" s="5">
        <v>45.61</v>
      </c>
      <c r="CK8" s="5">
        <v>47.3086949854317</v>
      </c>
      <c r="CL8" s="5">
        <v>43.824638592080397</v>
      </c>
      <c r="CM8" s="5">
        <v>41.87</v>
      </c>
      <c r="CN8" s="5">
        <v>45.099921381371601</v>
      </c>
      <c r="CO8" s="5">
        <v>37.223556951888099</v>
      </c>
      <c r="CP8" s="5">
        <v>40.869999999999997</v>
      </c>
      <c r="CQ8" s="5">
        <v>42.55</v>
      </c>
      <c r="CR8" s="5">
        <v>37.520000000000003</v>
      </c>
      <c r="CS8" s="5">
        <v>39.5</v>
      </c>
      <c r="CT8" s="5">
        <v>70.046428036543304</v>
      </c>
      <c r="CU8" s="5">
        <v>44.584091284934701</v>
      </c>
      <c r="CV8" s="5">
        <v>47.078746824724803</v>
      </c>
      <c r="CW8" s="5">
        <v>32.003099573808598</v>
      </c>
      <c r="CX8" s="5">
        <v>29.1896869244936</v>
      </c>
      <c r="CY8" s="5">
        <v>35.625</v>
      </c>
      <c r="CZ8" s="5">
        <v>38.848368522072903</v>
      </c>
      <c r="DA8" s="5">
        <v>36.867277799920302</v>
      </c>
      <c r="DB8" s="5">
        <v>73.800862553909596</v>
      </c>
      <c r="DC8" s="5">
        <v>24.438211739262702</v>
      </c>
      <c r="DD8" s="5">
        <v>46.46</v>
      </c>
      <c r="DE8" s="5">
        <v>44</v>
      </c>
      <c r="DF8" s="5">
        <v>33.97</v>
      </c>
      <c r="DG8" s="5">
        <v>43</v>
      </c>
      <c r="DH8" s="5"/>
      <c r="DI8" s="6"/>
      <c r="DJ8" s="6"/>
      <c r="DK8" s="6"/>
      <c r="DL8" s="6"/>
      <c r="DM8" s="6"/>
      <c r="DN8" s="6"/>
      <c r="DO8" s="6"/>
      <c r="DP8" s="6"/>
      <c r="DQ8" s="6"/>
      <c r="DR8" s="6"/>
      <c r="DS8" s="6"/>
      <c r="DT8" s="6"/>
      <c r="DU8" s="6"/>
      <c r="DV8" s="6"/>
      <c r="DW8" s="6"/>
    </row>
    <row r="9" spans="1:127" s="94" customFormat="1" ht="15.6">
      <c r="A9" s="5">
        <v>2016</v>
      </c>
      <c r="B9" s="5">
        <v>89</v>
      </c>
      <c r="C9" s="5">
        <v>82</v>
      </c>
      <c r="D9" s="5">
        <v>75.8</v>
      </c>
      <c r="E9" s="5">
        <v>62.4</v>
      </c>
      <c r="F9" s="5">
        <v>71</v>
      </c>
      <c r="G9" s="5">
        <v>75.5</v>
      </c>
      <c r="H9" s="5">
        <v>64.400000000000006</v>
      </c>
      <c r="I9" s="5">
        <v>60.2</v>
      </c>
      <c r="J9" s="5">
        <v>59.7</v>
      </c>
      <c r="K9" s="5">
        <v>61.6</v>
      </c>
      <c r="L9" s="5">
        <v>64.400000000000006</v>
      </c>
      <c r="M9" s="5">
        <v>69.2</v>
      </c>
      <c r="N9" s="5">
        <v>63.2</v>
      </c>
      <c r="O9" s="5">
        <v>57.5</v>
      </c>
      <c r="P9" s="5">
        <v>76.2</v>
      </c>
      <c r="Q9" s="5">
        <v>71.900000000000006</v>
      </c>
      <c r="R9" s="5">
        <v>69</v>
      </c>
      <c r="S9" s="5">
        <v>62.9</v>
      </c>
      <c r="T9" s="5">
        <v>60.5</v>
      </c>
      <c r="U9" s="5">
        <v>64.3</v>
      </c>
      <c r="V9" s="5">
        <v>65.7</v>
      </c>
      <c r="W9" s="5">
        <v>53.7</v>
      </c>
      <c r="X9" s="5">
        <v>67.5</v>
      </c>
      <c r="Y9" s="5">
        <v>61.3</v>
      </c>
      <c r="Z9" s="5">
        <v>58</v>
      </c>
      <c r="AA9" s="5">
        <v>72.05</v>
      </c>
      <c r="AB9" s="5">
        <v>62.13</v>
      </c>
      <c r="AC9" s="5">
        <v>38.28</v>
      </c>
      <c r="AD9" s="5">
        <v>40.03</v>
      </c>
      <c r="AE9" s="5">
        <v>53.74</v>
      </c>
      <c r="AF9" s="5">
        <v>40.24</v>
      </c>
      <c r="AG9" s="5">
        <v>62.05</v>
      </c>
      <c r="AH9" s="5">
        <v>50.4</v>
      </c>
      <c r="AI9" s="5">
        <v>43.99</v>
      </c>
      <c r="AJ9" s="5">
        <v>66.489999999999995</v>
      </c>
      <c r="AK9" s="5">
        <v>63.46</v>
      </c>
      <c r="AL9" s="5">
        <v>52.14</v>
      </c>
      <c r="AM9" s="5">
        <v>54.14</v>
      </c>
      <c r="AN9" s="5">
        <v>52.3</v>
      </c>
      <c r="AO9" s="5">
        <v>47.19</v>
      </c>
      <c r="AP9" s="5">
        <v>49.56</v>
      </c>
      <c r="AQ9" s="5">
        <v>73.5</v>
      </c>
      <c r="AR9" s="5">
        <v>61.83</v>
      </c>
      <c r="AS9" s="5">
        <v>64.7</v>
      </c>
      <c r="AT9" s="5">
        <v>53.84</v>
      </c>
      <c r="AU9" s="5">
        <v>70.790000000000006</v>
      </c>
      <c r="AV9" s="5">
        <v>57.93</v>
      </c>
      <c r="AW9" s="5">
        <v>48.14</v>
      </c>
      <c r="AX9" s="5">
        <v>46.55</v>
      </c>
      <c r="AY9" s="5">
        <v>48.67</v>
      </c>
      <c r="AZ9" s="5">
        <v>48.97</v>
      </c>
      <c r="BA9" s="5">
        <v>48.46</v>
      </c>
      <c r="BB9" s="5">
        <v>71.7</v>
      </c>
      <c r="BC9" s="5">
        <v>61.898195092273397</v>
      </c>
      <c r="BD9" s="5">
        <v>56.110296274567297</v>
      </c>
      <c r="BE9" s="5">
        <v>58.46</v>
      </c>
      <c r="BF9" s="5">
        <v>58.5</v>
      </c>
      <c r="BG9" s="5">
        <v>64.904071127749205</v>
      </c>
      <c r="BH9" s="8">
        <v>56.91</v>
      </c>
      <c r="BI9" s="5">
        <v>54.92</v>
      </c>
      <c r="BJ9" s="5">
        <v>53.1</v>
      </c>
      <c r="BK9" s="5">
        <v>45.92</v>
      </c>
      <c r="BL9" s="5">
        <v>51.2</v>
      </c>
      <c r="BM9" s="5">
        <v>49.227974568573998</v>
      </c>
      <c r="BN9" s="5">
        <v>75.989999999999995</v>
      </c>
      <c r="BO9" s="5">
        <v>64.09</v>
      </c>
      <c r="BP9" s="5">
        <v>60.25</v>
      </c>
      <c r="BQ9" s="5">
        <v>51.07</v>
      </c>
      <c r="BR9" s="5">
        <v>43.99</v>
      </c>
      <c r="BS9" s="5">
        <v>55.62</v>
      </c>
      <c r="BT9" s="5">
        <v>49.55</v>
      </c>
      <c r="BU9" s="5">
        <v>46.06</v>
      </c>
      <c r="BV9" s="5">
        <v>47.87</v>
      </c>
      <c r="BW9" s="5">
        <v>52.25</v>
      </c>
      <c r="BX9" s="5">
        <v>46.3</v>
      </c>
      <c r="BY9" s="5">
        <v>44.28</v>
      </c>
      <c r="BZ9" s="5">
        <v>45.29</v>
      </c>
      <c r="CA9" s="5">
        <v>63.3</v>
      </c>
      <c r="CB9" s="5">
        <v>74.010000000000005</v>
      </c>
      <c r="CC9" s="5">
        <v>49.137649597238202</v>
      </c>
      <c r="CD9" s="5">
        <v>65.34</v>
      </c>
      <c r="CE9" s="5">
        <v>47.5</v>
      </c>
      <c r="CF9" s="5">
        <v>49.58</v>
      </c>
      <c r="CG9" s="5">
        <v>49.5</v>
      </c>
      <c r="CH9" s="5">
        <v>42.4</v>
      </c>
      <c r="CI9" s="5">
        <v>47.01</v>
      </c>
      <c r="CJ9" s="5">
        <v>46.7</v>
      </c>
      <c r="CK9" s="5">
        <v>48.73</v>
      </c>
      <c r="CL9" s="5">
        <v>45.074638592080397</v>
      </c>
      <c r="CM9" s="5">
        <v>43.38</v>
      </c>
      <c r="CN9" s="5">
        <v>46.63</v>
      </c>
      <c r="CO9" s="5">
        <v>38.813556951888103</v>
      </c>
      <c r="CP9" s="5">
        <v>42.42</v>
      </c>
      <c r="CQ9" s="5">
        <v>43.95</v>
      </c>
      <c r="CR9" s="5">
        <v>39.1</v>
      </c>
      <c r="CS9" s="5">
        <v>40.08</v>
      </c>
      <c r="CT9" s="5">
        <v>71.046373365041603</v>
      </c>
      <c r="CU9" s="5">
        <v>45.578566732412902</v>
      </c>
      <c r="CV9" s="5">
        <v>48.926315789473698</v>
      </c>
      <c r="CW9" s="5">
        <v>33.808240277243002</v>
      </c>
      <c r="CX9" s="5">
        <v>32.0744186046512</v>
      </c>
      <c r="CY9" s="5">
        <v>37.431906614786001</v>
      </c>
      <c r="CZ9" s="5">
        <v>40.657241115781403</v>
      </c>
      <c r="DA9" s="5">
        <v>38.968253968253997</v>
      </c>
      <c r="DB9" s="5">
        <v>74.899135446685904</v>
      </c>
      <c r="DC9" s="5">
        <v>26.636046667560699</v>
      </c>
      <c r="DD9" s="5">
        <v>49.78</v>
      </c>
      <c r="DE9" s="5">
        <v>47.5</v>
      </c>
      <c r="DF9" s="5">
        <v>39.99</v>
      </c>
      <c r="DG9" s="5">
        <v>46</v>
      </c>
      <c r="DH9" s="5"/>
      <c r="DI9" s="6"/>
      <c r="DJ9" s="6"/>
      <c r="DK9" s="6"/>
      <c r="DL9" s="6"/>
      <c r="DM9" s="6"/>
      <c r="DN9" s="6"/>
      <c r="DO9" s="6"/>
      <c r="DP9" s="6"/>
      <c r="DQ9" s="6"/>
      <c r="DR9" s="6"/>
      <c r="DS9" s="6"/>
      <c r="DT9" s="6"/>
      <c r="DU9" s="6"/>
      <c r="DV9" s="6"/>
      <c r="DW9" s="6"/>
    </row>
    <row r="10" spans="1:127" s="94" customFormat="1" ht="15.6">
      <c r="A10" s="5">
        <v>2017</v>
      </c>
      <c r="B10" s="5">
        <v>89.1</v>
      </c>
      <c r="C10" s="5">
        <v>82.29</v>
      </c>
      <c r="D10" s="5">
        <v>76</v>
      </c>
      <c r="E10" s="5">
        <v>63.76</v>
      </c>
      <c r="F10" s="5">
        <v>71.8</v>
      </c>
      <c r="G10" s="5">
        <v>75.8</v>
      </c>
      <c r="H10" s="5">
        <v>66.03</v>
      </c>
      <c r="I10" s="5">
        <v>61.7</v>
      </c>
      <c r="J10" s="5">
        <v>61.25</v>
      </c>
      <c r="K10" s="5">
        <v>62.9</v>
      </c>
      <c r="L10" s="5">
        <v>66.05</v>
      </c>
      <c r="M10" s="5">
        <v>70.5</v>
      </c>
      <c r="N10" s="5">
        <v>64.930000000000007</v>
      </c>
      <c r="O10" s="5">
        <v>58.53</v>
      </c>
      <c r="P10" s="5">
        <v>76.8</v>
      </c>
      <c r="Q10" s="5">
        <v>72.400000000000006</v>
      </c>
      <c r="R10" s="5">
        <v>69.7</v>
      </c>
      <c r="S10" s="5">
        <v>64.5</v>
      </c>
      <c r="T10" s="5">
        <v>62</v>
      </c>
      <c r="U10" s="5">
        <v>65.5</v>
      </c>
      <c r="V10" s="5">
        <v>66.7</v>
      </c>
      <c r="W10" s="5">
        <v>55.7</v>
      </c>
      <c r="X10" s="5">
        <v>67.900000000000006</v>
      </c>
      <c r="Y10" s="5">
        <v>62.2</v>
      </c>
      <c r="Z10" s="5">
        <v>59.7</v>
      </c>
      <c r="AA10" s="5">
        <v>73.75</v>
      </c>
      <c r="AB10" s="5">
        <v>63.61</v>
      </c>
      <c r="AC10" s="5">
        <v>39.770000000000003</v>
      </c>
      <c r="AD10" s="5">
        <v>41.56</v>
      </c>
      <c r="AE10" s="5">
        <v>55.31</v>
      </c>
      <c r="AF10" s="5">
        <v>41.75</v>
      </c>
      <c r="AG10" s="5">
        <v>63.46</v>
      </c>
      <c r="AH10" s="5">
        <v>51.89</v>
      </c>
      <c r="AI10" s="5">
        <v>45.41</v>
      </c>
      <c r="AJ10" s="5">
        <v>67.89</v>
      </c>
      <c r="AK10" s="5">
        <v>65.05</v>
      </c>
      <c r="AL10" s="5">
        <v>53.69</v>
      </c>
      <c r="AM10" s="5">
        <v>55.79</v>
      </c>
      <c r="AN10" s="5">
        <v>53.67</v>
      </c>
      <c r="AO10" s="5">
        <v>48.57</v>
      </c>
      <c r="AP10" s="5">
        <v>50.9</v>
      </c>
      <c r="AQ10" s="5">
        <v>74.83</v>
      </c>
      <c r="AR10" s="5">
        <v>62.6</v>
      </c>
      <c r="AS10" s="5">
        <v>65.540000000000006</v>
      </c>
      <c r="AT10" s="5">
        <v>55.79</v>
      </c>
      <c r="AU10" s="5">
        <v>72.27</v>
      </c>
      <c r="AV10" s="5">
        <v>59.66</v>
      </c>
      <c r="AW10" s="5">
        <v>49.99</v>
      </c>
      <c r="AX10" s="5">
        <v>47.98</v>
      </c>
      <c r="AY10" s="5">
        <v>50.66</v>
      </c>
      <c r="AZ10" s="5">
        <v>51.03</v>
      </c>
      <c r="BA10" s="5">
        <v>49.91</v>
      </c>
      <c r="BB10" s="5">
        <v>72.599999999999994</v>
      </c>
      <c r="BC10" s="5">
        <v>62.890103217972097</v>
      </c>
      <c r="BD10" s="5">
        <v>58.110005851375099</v>
      </c>
      <c r="BE10" s="5">
        <v>59.86</v>
      </c>
      <c r="BF10" s="5">
        <v>59.7</v>
      </c>
      <c r="BG10" s="5">
        <v>65.409973070851507</v>
      </c>
      <c r="BH10" s="5">
        <v>57.91</v>
      </c>
      <c r="BI10" s="5">
        <v>56.37</v>
      </c>
      <c r="BJ10" s="5">
        <v>54.71</v>
      </c>
      <c r="BK10" s="5">
        <v>44.67</v>
      </c>
      <c r="BL10" s="5">
        <v>52.5</v>
      </c>
      <c r="BM10" s="5">
        <v>50.821081203347703</v>
      </c>
      <c r="BN10" s="5">
        <v>77.59</v>
      </c>
      <c r="BO10" s="5">
        <v>65.67</v>
      </c>
      <c r="BP10" s="5">
        <v>62</v>
      </c>
      <c r="BQ10" s="5">
        <v>52.46</v>
      </c>
      <c r="BR10" s="5">
        <v>45.89</v>
      </c>
      <c r="BS10" s="5">
        <v>57.21</v>
      </c>
      <c r="BT10" s="5">
        <v>51.63</v>
      </c>
      <c r="BU10" s="5">
        <v>48.02</v>
      </c>
      <c r="BV10" s="5">
        <v>50.12</v>
      </c>
      <c r="BW10" s="5">
        <v>53.8</v>
      </c>
      <c r="BX10" s="5">
        <v>48.25</v>
      </c>
      <c r="BY10" s="5">
        <v>46.15</v>
      </c>
      <c r="BZ10" s="5">
        <v>47.31</v>
      </c>
      <c r="CA10" s="5">
        <v>65</v>
      </c>
      <c r="CB10" s="5">
        <v>75.290000000000006</v>
      </c>
      <c r="CC10" s="5">
        <v>50.92</v>
      </c>
      <c r="CD10" s="5">
        <v>65.989999999999995</v>
      </c>
      <c r="CE10" s="5">
        <v>48.95</v>
      </c>
      <c r="CF10" s="5">
        <v>50.98</v>
      </c>
      <c r="CG10" s="5">
        <v>51.01</v>
      </c>
      <c r="CH10" s="5">
        <v>43.98</v>
      </c>
      <c r="CI10" s="5">
        <v>48.52</v>
      </c>
      <c r="CJ10" s="5">
        <v>47.9</v>
      </c>
      <c r="CK10" s="5">
        <v>50.17</v>
      </c>
      <c r="CL10" s="5">
        <v>46.47</v>
      </c>
      <c r="CM10" s="5">
        <v>44.77</v>
      </c>
      <c r="CN10" s="5">
        <v>48.12</v>
      </c>
      <c r="CO10" s="5">
        <v>40.24</v>
      </c>
      <c r="CP10" s="5">
        <v>43.92</v>
      </c>
      <c r="CQ10" s="5">
        <v>45.35</v>
      </c>
      <c r="CR10" s="5">
        <v>40.54</v>
      </c>
      <c r="CS10" s="5">
        <v>41.34</v>
      </c>
      <c r="CT10" s="5">
        <v>72.047766475011102</v>
      </c>
      <c r="CU10" s="5">
        <v>47.272133289774601</v>
      </c>
      <c r="CV10" s="5">
        <v>50.692986140277199</v>
      </c>
      <c r="CW10" s="5">
        <v>35.692425401683202</v>
      </c>
      <c r="CX10" s="5">
        <v>33.375474083438696</v>
      </c>
      <c r="CY10" s="5">
        <v>39.2248062015504</v>
      </c>
      <c r="CZ10" s="5">
        <v>42.291587362009899</v>
      </c>
      <c r="DA10" s="5">
        <v>40.736342042755297</v>
      </c>
      <c r="DB10" s="5">
        <v>76.300638360786905</v>
      </c>
      <c r="DC10" s="5">
        <v>38.091275257148602</v>
      </c>
      <c r="DD10" s="5">
        <v>52.25</v>
      </c>
      <c r="DE10" s="5">
        <v>51</v>
      </c>
      <c r="DF10" s="5">
        <v>41.2</v>
      </c>
      <c r="DG10" s="5">
        <v>48</v>
      </c>
      <c r="DH10" s="5"/>
      <c r="DI10" s="6"/>
      <c r="DJ10" s="6"/>
      <c r="DK10" s="6"/>
      <c r="DL10" s="6"/>
      <c r="DM10" s="6"/>
      <c r="DN10" s="6"/>
      <c r="DO10" s="6"/>
      <c r="DP10" s="6"/>
      <c r="DQ10" s="6"/>
      <c r="DR10" s="6"/>
      <c r="DS10" s="6"/>
      <c r="DT10" s="6"/>
      <c r="DU10" s="6"/>
      <c r="DV10" s="6"/>
      <c r="DW10" s="6"/>
    </row>
    <row r="11" spans="1:127" s="94" customFormat="1" ht="15.6">
      <c r="A11" s="5">
        <v>2018</v>
      </c>
      <c r="B11" s="5">
        <v>89.13</v>
      </c>
      <c r="C11" s="5">
        <v>82.5</v>
      </c>
      <c r="D11" s="5">
        <v>76.3</v>
      </c>
      <c r="E11" s="5">
        <v>65.099999999999994</v>
      </c>
      <c r="F11" s="5">
        <v>72.5</v>
      </c>
      <c r="G11" s="5">
        <v>76.099999999999994</v>
      </c>
      <c r="H11" s="5">
        <v>67.099999999999994</v>
      </c>
      <c r="I11" s="5">
        <v>62.6</v>
      </c>
      <c r="J11" s="5">
        <v>62.4</v>
      </c>
      <c r="K11" s="5">
        <v>64</v>
      </c>
      <c r="L11" s="5">
        <v>67.099999999999994</v>
      </c>
      <c r="M11" s="5">
        <v>71.2</v>
      </c>
      <c r="N11" s="5">
        <v>66</v>
      </c>
      <c r="O11" s="5">
        <v>60</v>
      </c>
      <c r="P11" s="5">
        <v>80.400000000000006</v>
      </c>
      <c r="Q11" s="5">
        <v>75.7</v>
      </c>
      <c r="R11" s="5">
        <v>70.7</v>
      </c>
      <c r="S11" s="5">
        <v>68.5</v>
      </c>
      <c r="T11" s="5">
        <v>64.099999999999994</v>
      </c>
      <c r="U11" s="5">
        <v>68</v>
      </c>
      <c r="V11" s="5">
        <v>66.7</v>
      </c>
      <c r="W11" s="5">
        <v>55.6</v>
      </c>
      <c r="X11" s="5">
        <v>70.099999999999994</v>
      </c>
      <c r="Y11" s="5">
        <v>61.1</v>
      </c>
      <c r="Z11" s="5">
        <v>60</v>
      </c>
      <c r="AA11" s="5">
        <v>74.97</v>
      </c>
      <c r="AB11" s="5">
        <v>65.11</v>
      </c>
      <c r="AC11" s="5">
        <v>41.01</v>
      </c>
      <c r="AD11" s="5">
        <v>42.74</v>
      </c>
      <c r="AE11" s="5">
        <v>57.22</v>
      </c>
      <c r="AF11" s="5">
        <v>43.29</v>
      </c>
      <c r="AG11" s="5">
        <v>64.11</v>
      </c>
      <c r="AH11" s="5">
        <v>53.42</v>
      </c>
      <c r="AI11" s="5">
        <v>46.08</v>
      </c>
      <c r="AJ11" s="5">
        <v>68.25</v>
      </c>
      <c r="AK11" s="5">
        <v>65.540000000000006</v>
      </c>
      <c r="AL11" s="5">
        <v>55.21</v>
      </c>
      <c r="AM11" s="5">
        <v>55.99</v>
      </c>
      <c r="AN11" s="5">
        <v>54.1</v>
      </c>
      <c r="AO11" s="5">
        <v>49.22</v>
      </c>
      <c r="AP11" s="5">
        <v>51.46</v>
      </c>
      <c r="AQ11" s="5">
        <v>76.09</v>
      </c>
      <c r="AR11" s="5">
        <v>63.28</v>
      </c>
      <c r="AS11" s="5">
        <v>66.209999999999994</v>
      </c>
      <c r="AT11" s="5">
        <v>57.67</v>
      </c>
      <c r="AU11" s="5">
        <v>72.47</v>
      </c>
      <c r="AV11" s="5">
        <v>61.43</v>
      </c>
      <c r="AW11" s="5">
        <v>51.86</v>
      </c>
      <c r="AX11" s="5">
        <v>49.41</v>
      </c>
      <c r="AY11" s="5">
        <v>52.64</v>
      </c>
      <c r="AZ11" s="5">
        <v>53.13</v>
      </c>
      <c r="BA11" s="5">
        <v>51.42</v>
      </c>
      <c r="BB11" s="5">
        <v>73.2</v>
      </c>
      <c r="BC11" s="5">
        <v>63.289755939612299</v>
      </c>
      <c r="BD11" s="5">
        <v>59.908984145625404</v>
      </c>
      <c r="BE11" s="5">
        <v>60.86</v>
      </c>
      <c r="BF11" s="5">
        <v>60.8</v>
      </c>
      <c r="BG11" s="5">
        <v>65.908880022269599</v>
      </c>
      <c r="BH11" s="8">
        <v>58.01</v>
      </c>
      <c r="BI11" s="5">
        <v>57.57</v>
      </c>
      <c r="BJ11" s="5">
        <v>55.81</v>
      </c>
      <c r="BK11" s="5">
        <v>47.22</v>
      </c>
      <c r="BL11" s="5">
        <v>53.7</v>
      </c>
      <c r="BM11" s="5">
        <v>52.122524473316197</v>
      </c>
      <c r="BN11" s="5">
        <v>79.12</v>
      </c>
      <c r="BO11" s="5">
        <v>67.150000000000006</v>
      </c>
      <c r="BP11" s="5">
        <v>62.88</v>
      </c>
      <c r="BQ11" s="5">
        <v>53.61</v>
      </c>
      <c r="BR11" s="5">
        <v>47.49</v>
      </c>
      <c r="BS11" s="5">
        <v>58</v>
      </c>
      <c r="BT11" s="5">
        <v>53.14</v>
      </c>
      <c r="BU11" s="5">
        <v>49.2</v>
      </c>
      <c r="BV11" s="5">
        <v>51.63</v>
      </c>
      <c r="BW11" s="5">
        <v>54.88</v>
      </c>
      <c r="BX11" s="5">
        <v>49.69</v>
      </c>
      <c r="BY11" s="5">
        <v>47.75</v>
      </c>
      <c r="BZ11" s="5">
        <v>48.11</v>
      </c>
      <c r="CA11" s="5">
        <v>66.5</v>
      </c>
      <c r="CB11" s="5">
        <v>76.599999999999994</v>
      </c>
      <c r="CC11" s="5">
        <v>52.61</v>
      </c>
      <c r="CD11" s="5">
        <v>66.59</v>
      </c>
      <c r="CE11" s="5">
        <v>50.46</v>
      </c>
      <c r="CF11" s="5">
        <v>52.35</v>
      </c>
      <c r="CG11" s="5">
        <v>52.53</v>
      </c>
      <c r="CH11" s="5">
        <v>45.63</v>
      </c>
      <c r="CI11" s="5">
        <v>50.02</v>
      </c>
      <c r="CJ11" s="5">
        <v>49.1</v>
      </c>
      <c r="CK11" s="5">
        <v>51.83</v>
      </c>
      <c r="CL11" s="5">
        <v>48.14</v>
      </c>
      <c r="CM11" s="5">
        <v>46.32</v>
      </c>
      <c r="CN11" s="5">
        <v>49.64</v>
      </c>
      <c r="CO11" s="5">
        <v>41.86</v>
      </c>
      <c r="CP11" s="5">
        <v>45.52</v>
      </c>
      <c r="CQ11" s="5">
        <v>46.85</v>
      </c>
      <c r="CR11" s="5">
        <v>41.85</v>
      </c>
      <c r="CS11" s="5">
        <v>42.71</v>
      </c>
      <c r="CT11" s="5">
        <v>72.846715328467198</v>
      </c>
      <c r="CU11" s="5">
        <v>48.448415922014597</v>
      </c>
      <c r="CV11" s="5">
        <v>51.8860016764459</v>
      </c>
      <c r="CW11" s="5">
        <v>36.8481157213552</v>
      </c>
      <c r="CX11" s="5">
        <v>34.555535682346601</v>
      </c>
      <c r="CY11" s="5">
        <v>40.432098765432102</v>
      </c>
      <c r="CZ11" s="5">
        <v>43.4584755403868</v>
      </c>
      <c r="DA11" s="5">
        <v>41.916403785489003</v>
      </c>
      <c r="DB11" s="5">
        <v>77.700432069131097</v>
      </c>
      <c r="DC11" s="5">
        <v>41.125124460670399</v>
      </c>
      <c r="DD11" s="5">
        <v>54.63</v>
      </c>
      <c r="DE11" s="5">
        <v>52</v>
      </c>
      <c r="DF11" s="5">
        <v>42.5</v>
      </c>
      <c r="DG11" s="5">
        <v>49.34</v>
      </c>
      <c r="DH11" s="5"/>
      <c r="DI11" s="6"/>
      <c r="DJ11" s="6"/>
      <c r="DK11" s="6"/>
      <c r="DL11" s="6"/>
      <c r="DM11" s="6"/>
      <c r="DN11" s="6"/>
      <c r="DO11" s="6"/>
      <c r="DP11" s="6"/>
      <c r="DQ11" s="6"/>
      <c r="DR11" s="6"/>
      <c r="DS11" s="6"/>
      <c r="DT11" s="6"/>
      <c r="DU11" s="6"/>
      <c r="DV11" s="6"/>
      <c r="DW11" s="6"/>
    </row>
    <row r="12" spans="1:127" s="94" customFormat="1" ht="15.6">
      <c r="A12" s="5">
        <v>2019</v>
      </c>
      <c r="B12" s="5">
        <v>89.22</v>
      </c>
      <c r="C12" s="5">
        <v>83.2</v>
      </c>
      <c r="D12" s="5">
        <v>77.099999999999994</v>
      </c>
      <c r="E12" s="5">
        <v>66.7</v>
      </c>
      <c r="F12" s="5">
        <v>73.3</v>
      </c>
      <c r="G12" s="5">
        <v>77</v>
      </c>
      <c r="H12" s="5">
        <v>68.099999999999994</v>
      </c>
      <c r="I12" s="5">
        <v>63.6</v>
      </c>
      <c r="J12" s="5">
        <v>63.5</v>
      </c>
      <c r="K12" s="5">
        <v>64.900000000000006</v>
      </c>
      <c r="L12" s="5">
        <v>68.2</v>
      </c>
      <c r="M12" s="5">
        <v>72.2</v>
      </c>
      <c r="N12" s="5">
        <v>66.8</v>
      </c>
      <c r="O12" s="5">
        <v>61.1</v>
      </c>
      <c r="P12" s="5">
        <v>82.6</v>
      </c>
      <c r="Q12" s="5">
        <v>77.5</v>
      </c>
      <c r="R12" s="5">
        <v>71.7</v>
      </c>
      <c r="S12" s="5">
        <v>70.7</v>
      </c>
      <c r="T12" s="5">
        <v>65.099999999999994</v>
      </c>
      <c r="U12" s="5">
        <v>70.099999999999994</v>
      </c>
      <c r="V12" s="5">
        <v>67.599999999999994</v>
      </c>
      <c r="W12" s="5">
        <v>57</v>
      </c>
      <c r="X12" s="5">
        <v>71.2</v>
      </c>
      <c r="Y12" s="5">
        <v>61.7</v>
      </c>
      <c r="Z12" s="5">
        <v>61.2</v>
      </c>
      <c r="AA12" s="5">
        <v>76.33</v>
      </c>
      <c r="AB12" s="5">
        <v>65.88</v>
      </c>
      <c r="AC12" s="5">
        <v>42.22</v>
      </c>
      <c r="AD12" s="5">
        <v>43.96</v>
      </c>
      <c r="AE12" s="5">
        <v>58.58</v>
      </c>
      <c r="AF12" s="5">
        <v>44.62</v>
      </c>
      <c r="AG12" s="5">
        <v>65.040000000000006</v>
      </c>
      <c r="AH12" s="5">
        <v>54.54</v>
      </c>
      <c r="AI12" s="5">
        <v>47.09</v>
      </c>
      <c r="AJ12" s="5">
        <v>69.12</v>
      </c>
      <c r="AK12" s="5">
        <v>66.41</v>
      </c>
      <c r="AL12" s="5">
        <v>56.33</v>
      </c>
      <c r="AM12" s="5">
        <v>57.16</v>
      </c>
      <c r="AN12" s="5">
        <v>54.92</v>
      </c>
      <c r="AO12" s="5">
        <v>49.98</v>
      </c>
      <c r="AP12" s="5">
        <v>52.49</v>
      </c>
      <c r="AQ12" s="5">
        <v>77.52</v>
      </c>
      <c r="AR12" s="5">
        <v>64.08</v>
      </c>
      <c r="AS12" s="5">
        <v>66.94</v>
      </c>
      <c r="AT12" s="5">
        <v>59.67</v>
      </c>
      <c r="AU12" s="5">
        <v>72.67</v>
      </c>
      <c r="AV12" s="5">
        <v>63.05</v>
      </c>
      <c r="AW12" s="5">
        <v>53.86</v>
      </c>
      <c r="AX12" s="5">
        <v>50.9</v>
      </c>
      <c r="AY12" s="5">
        <v>54.66</v>
      </c>
      <c r="AZ12" s="5">
        <v>55.26</v>
      </c>
      <c r="BA12" s="5">
        <v>52.96</v>
      </c>
      <c r="BB12" s="5">
        <v>73.7</v>
      </c>
      <c r="BC12" s="5">
        <v>64.000485495812597</v>
      </c>
      <c r="BD12" s="5">
        <v>61.009417304296598</v>
      </c>
      <c r="BE12" s="5">
        <v>61.76</v>
      </c>
      <c r="BF12" s="5">
        <v>61.7</v>
      </c>
      <c r="BG12" s="5">
        <v>66.301783523638804</v>
      </c>
      <c r="BH12" s="8">
        <v>58.41</v>
      </c>
      <c r="BI12" s="5">
        <v>59.27</v>
      </c>
      <c r="BJ12" s="5">
        <v>56.41</v>
      </c>
      <c r="BK12" s="5">
        <v>48.02</v>
      </c>
      <c r="BL12" s="5">
        <v>54.4</v>
      </c>
      <c r="BM12" s="5">
        <v>52.701485817199497</v>
      </c>
      <c r="BN12" s="5">
        <v>79.56</v>
      </c>
      <c r="BO12" s="5">
        <v>67.91</v>
      </c>
      <c r="BP12" s="5">
        <v>63.81</v>
      </c>
      <c r="BQ12" s="5">
        <v>54.93</v>
      </c>
      <c r="BR12" s="5">
        <v>48.78</v>
      </c>
      <c r="BS12" s="5">
        <v>59.2</v>
      </c>
      <c r="BT12" s="5">
        <v>54.45</v>
      </c>
      <c r="BU12" s="5">
        <v>50.48</v>
      </c>
      <c r="BV12" s="5">
        <v>52.93</v>
      </c>
      <c r="BW12" s="5">
        <v>56.04</v>
      </c>
      <c r="BX12" s="5">
        <v>50.9</v>
      </c>
      <c r="BY12" s="5">
        <v>49.03</v>
      </c>
      <c r="BZ12" s="5">
        <v>49.25</v>
      </c>
      <c r="CA12" s="5">
        <v>68.2</v>
      </c>
      <c r="CB12" s="5">
        <v>78</v>
      </c>
      <c r="CC12" s="5">
        <v>54.09</v>
      </c>
      <c r="CD12" s="5">
        <v>66.77</v>
      </c>
      <c r="CE12" s="5">
        <v>52</v>
      </c>
      <c r="CF12" s="5">
        <v>53.89</v>
      </c>
      <c r="CG12" s="5">
        <v>54.13</v>
      </c>
      <c r="CH12" s="5">
        <v>47.2</v>
      </c>
      <c r="CI12" s="5">
        <v>51.52</v>
      </c>
      <c r="CJ12" s="5">
        <v>50.58</v>
      </c>
      <c r="CK12" s="5">
        <v>53.36</v>
      </c>
      <c r="CL12" s="5">
        <v>49.72</v>
      </c>
      <c r="CM12" s="5">
        <v>47.83</v>
      </c>
      <c r="CN12" s="5">
        <v>51.19</v>
      </c>
      <c r="CO12" s="5">
        <v>43.26</v>
      </c>
      <c r="CP12" s="5">
        <v>47.14</v>
      </c>
      <c r="CQ12" s="5">
        <v>48.37</v>
      </c>
      <c r="CR12" s="5">
        <v>43.35</v>
      </c>
      <c r="CS12" s="5">
        <v>44.147023571713902</v>
      </c>
      <c r="CT12" s="5">
        <v>73.597122302158297</v>
      </c>
      <c r="CU12" s="5">
        <v>49.643897701521503</v>
      </c>
      <c r="CV12" s="5">
        <v>52.992884051904603</v>
      </c>
      <c r="CW12" s="5">
        <v>38.517110266159698</v>
      </c>
      <c r="CX12" s="5">
        <v>35.299326957137801</v>
      </c>
      <c r="CY12" s="5">
        <v>41.6282642089094</v>
      </c>
      <c r="CZ12" s="5">
        <v>44.607843137254903</v>
      </c>
      <c r="DA12" s="5">
        <v>43.104806934594201</v>
      </c>
      <c r="DB12" s="5">
        <v>78.799905822205801</v>
      </c>
      <c r="DC12" s="5">
        <v>44.104716887581397</v>
      </c>
      <c r="DD12" s="5">
        <v>57.6</v>
      </c>
      <c r="DE12" s="5">
        <v>51.25</v>
      </c>
      <c r="DF12" s="5">
        <v>47.58</v>
      </c>
      <c r="DG12" s="5">
        <v>46.04</v>
      </c>
      <c r="DH12" s="5"/>
      <c r="DI12" s="6"/>
      <c r="DJ12" s="6"/>
      <c r="DK12" s="6"/>
      <c r="DL12" s="6"/>
      <c r="DM12" s="6"/>
      <c r="DN12" s="6"/>
      <c r="DO12" s="6"/>
      <c r="DP12" s="6"/>
      <c r="DQ12" s="6"/>
      <c r="DR12" s="6"/>
      <c r="DS12" s="6"/>
      <c r="DT12" s="6"/>
      <c r="DU12" s="6"/>
      <c r="DV12" s="6"/>
      <c r="DW12" s="6"/>
    </row>
    <row r="13" spans="1:127" s="94" customFormat="1" ht="15.6">
      <c r="A13" s="5">
        <v>2020</v>
      </c>
      <c r="B13" s="5">
        <v>89.3</v>
      </c>
      <c r="C13" s="5">
        <v>86.8</v>
      </c>
      <c r="D13" s="5">
        <v>82.8</v>
      </c>
      <c r="E13" s="5">
        <v>65.599999999999994</v>
      </c>
      <c r="F13" s="5">
        <v>77.099999999999994</v>
      </c>
      <c r="G13" s="5">
        <v>81.7</v>
      </c>
      <c r="H13" s="5">
        <v>70.400000000000006</v>
      </c>
      <c r="I13" s="5">
        <v>61.5</v>
      </c>
      <c r="J13" s="5">
        <v>65.7</v>
      </c>
      <c r="K13" s="5">
        <v>64.099999999999994</v>
      </c>
      <c r="L13" s="5">
        <v>71</v>
      </c>
      <c r="M13" s="5">
        <v>79.5</v>
      </c>
      <c r="N13" s="5">
        <v>68.099999999999994</v>
      </c>
      <c r="O13" s="5">
        <v>62.2</v>
      </c>
      <c r="P13" s="5">
        <v>83.29</v>
      </c>
      <c r="Q13" s="5">
        <v>78</v>
      </c>
      <c r="R13" s="5">
        <v>72.16</v>
      </c>
      <c r="S13" s="5">
        <v>71.34</v>
      </c>
      <c r="T13" s="5">
        <v>65.64</v>
      </c>
      <c r="U13" s="5">
        <v>71.02</v>
      </c>
      <c r="V13" s="5">
        <v>68.19</v>
      </c>
      <c r="W13" s="5">
        <v>57.57</v>
      </c>
      <c r="X13" s="5">
        <v>71.89</v>
      </c>
      <c r="Y13" s="5">
        <v>61.98</v>
      </c>
      <c r="Z13" s="5">
        <v>61.82</v>
      </c>
      <c r="AA13" s="5">
        <v>82.28</v>
      </c>
      <c r="AB13" s="5">
        <v>64.16</v>
      </c>
      <c r="AC13" s="5">
        <v>42.5</v>
      </c>
      <c r="AD13" s="5">
        <v>43.76</v>
      </c>
      <c r="AE13" s="5">
        <v>55.08</v>
      </c>
      <c r="AF13" s="5">
        <v>41.97</v>
      </c>
      <c r="AG13" s="5">
        <v>61.08</v>
      </c>
      <c r="AH13" s="5">
        <v>61.84</v>
      </c>
      <c r="AI13" s="5">
        <v>48.49</v>
      </c>
      <c r="AJ13" s="5">
        <v>71.69</v>
      </c>
      <c r="AK13" s="5">
        <v>72.31</v>
      </c>
      <c r="AL13" s="5">
        <v>60.82</v>
      </c>
      <c r="AM13" s="5">
        <v>66.17</v>
      </c>
      <c r="AN13" s="5">
        <v>59.68</v>
      </c>
      <c r="AO13" s="5">
        <v>55.52</v>
      </c>
      <c r="AP13" s="5">
        <v>58.29</v>
      </c>
      <c r="AQ13" s="5">
        <v>78.08</v>
      </c>
      <c r="AR13" s="5">
        <v>65.02</v>
      </c>
      <c r="AS13" s="5">
        <v>67.81</v>
      </c>
      <c r="AT13" s="5">
        <v>61.18</v>
      </c>
      <c r="AU13" s="5">
        <v>73.59</v>
      </c>
      <c r="AV13" s="5">
        <v>64.41</v>
      </c>
      <c r="AW13" s="5">
        <v>55.31</v>
      </c>
      <c r="AX13" s="5">
        <v>52.35</v>
      </c>
      <c r="AY13" s="5">
        <v>56.33</v>
      </c>
      <c r="AZ13" s="5">
        <v>56.96</v>
      </c>
      <c r="BA13" s="5">
        <v>54.32</v>
      </c>
      <c r="BB13" s="5">
        <v>74.7</v>
      </c>
      <c r="BC13" s="5">
        <v>65.955206350492105</v>
      </c>
      <c r="BD13" s="5">
        <v>61.938298535369299</v>
      </c>
      <c r="BE13" s="5">
        <v>63.77</v>
      </c>
      <c r="BF13" s="5">
        <v>61.66</v>
      </c>
      <c r="BG13" s="5">
        <v>66.27</v>
      </c>
      <c r="BH13" s="5">
        <v>58.73</v>
      </c>
      <c r="BI13" s="5">
        <v>60.47</v>
      </c>
      <c r="BJ13" s="5">
        <v>55.52</v>
      </c>
      <c r="BK13" s="5">
        <v>50.6</v>
      </c>
      <c r="BL13" s="5">
        <v>56.74</v>
      </c>
      <c r="BM13" s="5">
        <v>56.833829776844603</v>
      </c>
      <c r="BN13" s="5">
        <v>82.6</v>
      </c>
      <c r="BO13" s="5">
        <v>71.260000000000005</v>
      </c>
      <c r="BP13" s="5">
        <v>64.37</v>
      </c>
      <c r="BQ13" s="5">
        <v>54.27</v>
      </c>
      <c r="BR13" s="5">
        <v>52.16</v>
      </c>
      <c r="BS13" s="5">
        <v>60.66</v>
      </c>
      <c r="BT13" s="5">
        <v>56.22</v>
      </c>
      <c r="BU13" s="5">
        <v>51.65</v>
      </c>
      <c r="BV13" s="5">
        <v>50.43</v>
      </c>
      <c r="BW13" s="5">
        <v>58.18</v>
      </c>
      <c r="BX13" s="5">
        <v>46.94</v>
      </c>
      <c r="BY13" s="5">
        <v>47.18</v>
      </c>
      <c r="BZ13" s="5">
        <v>46.95</v>
      </c>
      <c r="CA13" s="5">
        <v>69.5</v>
      </c>
      <c r="CB13" s="5">
        <v>78.77</v>
      </c>
      <c r="CC13" s="5">
        <v>55.4</v>
      </c>
      <c r="CD13" s="5">
        <v>69.569999999999993</v>
      </c>
      <c r="CE13" s="5">
        <v>50.24</v>
      </c>
      <c r="CF13" s="5">
        <v>55.97</v>
      </c>
      <c r="CG13" s="5">
        <v>51.66</v>
      </c>
      <c r="CH13" s="5">
        <v>47.04</v>
      </c>
      <c r="CI13" s="5">
        <v>57.3</v>
      </c>
      <c r="CJ13" s="5">
        <v>50.07</v>
      </c>
      <c r="CK13" s="5">
        <v>53.11</v>
      </c>
      <c r="CL13" s="5">
        <v>50.22</v>
      </c>
      <c r="CM13" s="5">
        <v>50.14</v>
      </c>
      <c r="CN13" s="5">
        <v>51.39</v>
      </c>
      <c r="CO13" s="5">
        <v>44.07</v>
      </c>
      <c r="CP13" s="5">
        <v>49.8</v>
      </c>
      <c r="CQ13" s="5">
        <v>52.78</v>
      </c>
      <c r="CR13" s="5">
        <v>46.16</v>
      </c>
      <c r="CS13" s="5">
        <v>41.29</v>
      </c>
      <c r="CT13" s="5">
        <v>79.676237740753905</v>
      </c>
      <c r="CU13" s="5">
        <v>49.028789455428402</v>
      </c>
      <c r="CV13" s="5">
        <v>53.822222222222202</v>
      </c>
      <c r="CW13" s="5">
        <v>35.088440970793897</v>
      </c>
      <c r="CX13" s="5">
        <v>39.524838012959002</v>
      </c>
      <c r="CY13" s="5">
        <v>47.649402390438198</v>
      </c>
      <c r="CZ13" s="5">
        <v>40.540540540540498</v>
      </c>
      <c r="DA13" s="5">
        <v>35.075287865367599</v>
      </c>
      <c r="DB13" s="5">
        <v>80.069451400714598</v>
      </c>
      <c r="DC13" s="13">
        <v>48.87</v>
      </c>
      <c r="DD13" s="13">
        <v>56.69</v>
      </c>
      <c r="DE13" s="13">
        <v>53.35</v>
      </c>
      <c r="DF13" s="13">
        <v>49</v>
      </c>
      <c r="DG13" s="13">
        <v>52</v>
      </c>
      <c r="DH13" s="5"/>
      <c r="DI13" s="6"/>
      <c r="DJ13" s="6"/>
      <c r="DK13" s="6"/>
      <c r="DL13" s="6"/>
      <c r="DM13" s="6"/>
      <c r="DN13" s="6"/>
      <c r="DO13" s="6"/>
      <c r="DP13" s="6"/>
      <c r="DQ13" s="6"/>
      <c r="DR13" s="6"/>
      <c r="DS13" s="6"/>
      <c r="DT13" s="6"/>
      <c r="DU13" s="6"/>
      <c r="DV13" s="6"/>
      <c r="DW13" s="6"/>
    </row>
    <row r="14" spans="1:127" s="94" customFormat="1" ht="15.6">
      <c r="A14" s="5">
        <v>2021</v>
      </c>
      <c r="B14" s="5">
        <v>89.3</v>
      </c>
      <c r="C14" s="5">
        <v>86.9</v>
      </c>
      <c r="D14" s="5">
        <v>82.9</v>
      </c>
      <c r="E14" s="5">
        <v>66.2</v>
      </c>
      <c r="F14" s="5">
        <v>77.599999999999994</v>
      </c>
      <c r="G14" s="5">
        <v>81.900000000000006</v>
      </c>
      <c r="H14" s="5">
        <v>71.2</v>
      </c>
      <c r="I14" s="5">
        <v>62.4</v>
      </c>
      <c r="J14" s="5">
        <v>66.2</v>
      </c>
      <c r="K14" s="5">
        <v>64.8</v>
      </c>
      <c r="L14" s="5">
        <v>71.400000000000006</v>
      </c>
      <c r="M14" s="5">
        <v>79.900000000000006</v>
      </c>
      <c r="N14" s="5">
        <v>68.599999999999994</v>
      </c>
      <c r="O14" s="5">
        <v>63.2</v>
      </c>
      <c r="P14" s="5">
        <v>83.6</v>
      </c>
      <c r="Q14" s="5">
        <v>78.400000000000006</v>
      </c>
      <c r="R14" s="5">
        <v>72.8</v>
      </c>
      <c r="S14" s="5">
        <v>71.900000000000006</v>
      </c>
      <c r="T14" s="5">
        <v>66</v>
      </c>
      <c r="U14" s="5">
        <v>71.5</v>
      </c>
      <c r="V14" s="5">
        <v>68.7</v>
      </c>
      <c r="W14" s="5">
        <v>58.1</v>
      </c>
      <c r="X14" s="5">
        <v>72.2</v>
      </c>
      <c r="Y14" s="5">
        <v>62.6</v>
      </c>
      <c r="Z14" s="5">
        <v>62.5</v>
      </c>
      <c r="AA14" s="8">
        <v>84.04</v>
      </c>
      <c r="AB14" s="8">
        <v>64.78</v>
      </c>
      <c r="AC14" s="8">
        <v>43.19</v>
      </c>
      <c r="AD14" s="8">
        <v>45.03</v>
      </c>
      <c r="AE14" s="8">
        <v>56.9</v>
      </c>
      <c r="AF14" s="8">
        <v>42.74</v>
      </c>
      <c r="AG14" s="8">
        <v>61.91</v>
      </c>
      <c r="AH14" s="8">
        <v>62.92</v>
      </c>
      <c r="AI14" s="8">
        <v>49.46</v>
      </c>
      <c r="AJ14" s="8">
        <v>72.39</v>
      </c>
      <c r="AK14" s="8">
        <v>72.989999999999995</v>
      </c>
      <c r="AL14" s="8">
        <v>61.75</v>
      </c>
      <c r="AM14" s="8">
        <v>66.33</v>
      </c>
      <c r="AN14" s="8">
        <v>60.09</v>
      </c>
      <c r="AO14" s="8">
        <v>56.17</v>
      </c>
      <c r="AP14" s="8">
        <v>59.25</v>
      </c>
      <c r="AQ14" s="8">
        <v>78.64</v>
      </c>
      <c r="AR14" s="8">
        <v>65.94</v>
      </c>
      <c r="AS14" s="8">
        <v>68.77</v>
      </c>
      <c r="AT14" s="8">
        <v>69.05</v>
      </c>
      <c r="AU14" s="5">
        <v>74.14</v>
      </c>
      <c r="AV14" s="5">
        <v>65.430000000000007</v>
      </c>
      <c r="AW14" s="8">
        <v>56.35</v>
      </c>
      <c r="AX14" s="8">
        <v>53.41</v>
      </c>
      <c r="AY14" s="8">
        <v>57.38</v>
      </c>
      <c r="AZ14" s="8">
        <v>57.96</v>
      </c>
      <c r="BA14" s="8">
        <v>55.31</v>
      </c>
      <c r="BB14" s="8">
        <v>84.56</v>
      </c>
      <c r="BC14" s="8">
        <v>66.3</v>
      </c>
      <c r="BD14" s="8">
        <v>62.04</v>
      </c>
      <c r="BE14" s="8">
        <v>63.87</v>
      </c>
      <c r="BF14" s="5">
        <v>62.46</v>
      </c>
      <c r="BG14" s="5">
        <v>66.72</v>
      </c>
      <c r="BH14" s="8">
        <v>59.76</v>
      </c>
      <c r="BI14" s="8">
        <v>61.22</v>
      </c>
      <c r="BJ14" s="8">
        <v>56.52</v>
      </c>
      <c r="BK14" s="8">
        <v>48.65</v>
      </c>
      <c r="BL14" s="8">
        <v>57.35</v>
      </c>
      <c r="BM14" s="8">
        <v>57.749552999999999</v>
      </c>
      <c r="BN14" s="8">
        <v>83.16</v>
      </c>
      <c r="BO14" s="8">
        <v>72.040000000000006</v>
      </c>
      <c r="BP14" s="8">
        <v>65.2</v>
      </c>
      <c r="BQ14" s="8">
        <v>55.23</v>
      </c>
      <c r="BR14" s="8">
        <v>53.04</v>
      </c>
      <c r="BS14" s="8">
        <v>61.6</v>
      </c>
      <c r="BT14" s="8">
        <v>57.2</v>
      </c>
      <c r="BU14" s="8">
        <v>52.37</v>
      </c>
      <c r="BV14" s="8">
        <v>51.24</v>
      </c>
      <c r="BW14" s="8">
        <v>59.04</v>
      </c>
      <c r="BX14" s="8">
        <v>47.91</v>
      </c>
      <c r="BY14" s="8">
        <v>48.11</v>
      </c>
      <c r="BZ14" s="8">
        <v>47.76</v>
      </c>
      <c r="CA14" s="5">
        <v>70.3</v>
      </c>
      <c r="CB14" s="5">
        <v>79.48</v>
      </c>
      <c r="CC14" s="5">
        <v>56.2</v>
      </c>
      <c r="CD14" s="5">
        <v>69.92</v>
      </c>
      <c r="CE14" s="5">
        <v>51.36</v>
      </c>
      <c r="CF14" s="5">
        <v>57.07</v>
      </c>
      <c r="CG14" s="5">
        <v>53.63</v>
      </c>
      <c r="CH14" s="5">
        <v>48.06</v>
      </c>
      <c r="CI14" s="5">
        <v>58.21</v>
      </c>
      <c r="CJ14" s="5">
        <v>51.08</v>
      </c>
      <c r="CK14" s="5">
        <v>54.07</v>
      </c>
      <c r="CL14" s="5">
        <v>51.22</v>
      </c>
      <c r="CM14" s="5">
        <v>51.11</v>
      </c>
      <c r="CN14" s="5">
        <v>52.94</v>
      </c>
      <c r="CO14" s="5">
        <v>44.86</v>
      </c>
      <c r="CP14" s="5">
        <v>50.83</v>
      </c>
      <c r="CQ14" s="5">
        <v>53.55</v>
      </c>
      <c r="CR14" s="5">
        <v>46.92</v>
      </c>
      <c r="CS14" s="5">
        <v>42.12</v>
      </c>
      <c r="CT14" s="5">
        <v>80.5</v>
      </c>
      <c r="CU14" s="5">
        <v>50.01</v>
      </c>
      <c r="CV14" s="5">
        <v>54.81</v>
      </c>
      <c r="CW14" s="5">
        <v>45.68</v>
      </c>
      <c r="CX14" s="5">
        <v>40.5</v>
      </c>
      <c r="CY14" s="5">
        <v>48.61</v>
      </c>
      <c r="CZ14" s="5">
        <v>41.45</v>
      </c>
      <c r="DA14" s="5">
        <v>36.06</v>
      </c>
      <c r="DB14" s="5">
        <v>80.25</v>
      </c>
      <c r="DC14" s="13">
        <v>50.15</v>
      </c>
      <c r="DD14" s="13">
        <v>57.98</v>
      </c>
      <c r="DE14" s="13">
        <v>56</v>
      </c>
      <c r="DF14" s="13">
        <v>44.7</v>
      </c>
      <c r="DG14" s="113">
        <v>55.344363636363596</v>
      </c>
      <c r="DI14" s="6"/>
      <c r="DJ14" s="6"/>
      <c r="DK14" s="6"/>
      <c r="DL14" s="6"/>
      <c r="DM14" s="6"/>
      <c r="DN14" s="6"/>
      <c r="DO14" s="6"/>
      <c r="DP14" s="6"/>
      <c r="DQ14" s="6"/>
      <c r="DR14" s="6"/>
      <c r="DS14" s="6"/>
      <c r="DT14" s="6"/>
      <c r="DU14" s="6"/>
      <c r="DV14" s="6"/>
      <c r="DW14" s="6"/>
    </row>
    <row r="15" spans="1:127">
      <c r="DC15" s="151"/>
      <c r="DD15" s="151"/>
      <c r="DE15" s="151"/>
      <c r="DF15" s="151"/>
      <c r="DG15" s="151"/>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4"/>
  <sheetViews>
    <sheetView workbookViewId="0">
      <selection activeCell="BN14" sqref="BN14"/>
    </sheetView>
  </sheetViews>
  <sheetFormatPr defaultRowHeight="14.4"/>
  <cols>
    <col min="1" max="113" width="10" customWidth="1"/>
    <col min="114" max="127" width="8" customWidth="1"/>
  </cols>
  <sheetData>
    <row r="1" spans="1:127" ht="15.6">
      <c r="A1" s="10" t="s">
        <v>162</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1"/>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5"/>
      <c r="DJ1" s="219"/>
      <c r="DK1" s="219"/>
      <c r="DL1" s="219"/>
      <c r="DM1" s="219"/>
      <c r="DN1" s="220"/>
      <c r="DO1" s="206"/>
      <c r="DP1" s="219"/>
      <c r="DQ1" s="219"/>
      <c r="DR1" s="219"/>
      <c r="DS1" s="219"/>
      <c r="DT1" s="219"/>
      <c r="DU1" s="219"/>
      <c r="DV1" s="219"/>
      <c r="DW1" s="220"/>
    </row>
    <row r="2" spans="1:127" ht="15.6">
      <c r="A2" s="10"/>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ht="15.6">
      <c r="A3" s="5">
        <v>2010</v>
      </c>
      <c r="B3" s="10">
        <v>9.84</v>
      </c>
      <c r="C3" s="10">
        <v>9.1999999999999993</v>
      </c>
      <c r="D3" s="10">
        <v>9.5</v>
      </c>
      <c r="E3" s="10">
        <v>10.43</v>
      </c>
      <c r="F3" s="10">
        <v>9.8000000000000007</v>
      </c>
      <c r="G3" s="10">
        <v>8.51</v>
      </c>
      <c r="H3" s="10">
        <v>16.510000000000002</v>
      </c>
      <c r="I3" s="10">
        <v>9.18</v>
      </c>
      <c r="J3" s="10">
        <v>10.4</v>
      </c>
      <c r="K3" s="10">
        <v>11.97</v>
      </c>
      <c r="L3" s="10">
        <v>12.45</v>
      </c>
      <c r="M3" s="10">
        <v>10.36</v>
      </c>
      <c r="N3" s="10">
        <v>14.24</v>
      </c>
      <c r="O3" s="10">
        <v>10.220000000000001</v>
      </c>
      <c r="P3" s="10">
        <v>9.02</v>
      </c>
      <c r="Q3" s="10">
        <v>8.61</v>
      </c>
      <c r="R3" s="10">
        <v>9.1</v>
      </c>
      <c r="S3" s="10">
        <v>7.62</v>
      </c>
      <c r="T3" s="10">
        <v>9.99</v>
      </c>
      <c r="U3" s="10">
        <v>10.89</v>
      </c>
      <c r="V3" s="10">
        <v>11.97</v>
      </c>
      <c r="W3" s="10">
        <v>10.5</v>
      </c>
      <c r="X3" s="10">
        <v>9.94</v>
      </c>
      <c r="Y3" s="10">
        <v>9.83</v>
      </c>
      <c r="Z3" s="10">
        <v>11.69</v>
      </c>
      <c r="AA3" s="10">
        <v>8.4600000000000009</v>
      </c>
      <c r="AB3" s="10">
        <v>9.18</v>
      </c>
      <c r="AC3" s="10">
        <v>9.51</v>
      </c>
      <c r="AD3" s="10">
        <v>10.56</v>
      </c>
      <c r="AE3" s="10">
        <v>10.61</v>
      </c>
      <c r="AF3" s="10">
        <v>10.029999999999999</v>
      </c>
      <c r="AG3" s="10">
        <v>9.27</v>
      </c>
      <c r="AH3" s="10">
        <v>10.75</v>
      </c>
      <c r="AI3" s="10">
        <v>10.65</v>
      </c>
      <c r="AJ3" s="10">
        <v>10.63</v>
      </c>
      <c r="AK3" s="10">
        <v>10.76</v>
      </c>
      <c r="AL3" s="10">
        <v>11.44</v>
      </c>
      <c r="AM3" s="10">
        <v>10.15</v>
      </c>
      <c r="AN3" s="10">
        <v>10.029999999999999</v>
      </c>
      <c r="AO3" s="10">
        <v>10.34</v>
      </c>
      <c r="AP3" s="10">
        <v>10.9</v>
      </c>
      <c r="AQ3" s="10">
        <v>7.71</v>
      </c>
      <c r="AR3" s="10">
        <v>6.86</v>
      </c>
      <c r="AS3" s="10">
        <v>8.39</v>
      </c>
      <c r="AT3" s="10">
        <v>7.49</v>
      </c>
      <c r="AU3" s="10">
        <v>8.1199999999999992</v>
      </c>
      <c r="AV3" s="10">
        <v>7.4</v>
      </c>
      <c r="AW3" s="10">
        <v>7.92</v>
      </c>
      <c r="AX3" s="10">
        <v>7.77</v>
      </c>
      <c r="AY3" s="10">
        <v>7.6</v>
      </c>
      <c r="AZ3" s="10">
        <v>6.94</v>
      </c>
      <c r="BA3" s="10">
        <v>7.37</v>
      </c>
      <c r="BB3" s="10">
        <v>8.1300000000000008</v>
      </c>
      <c r="BC3" s="10">
        <v>7.8</v>
      </c>
      <c r="BD3" s="10">
        <v>8.5399999999999991</v>
      </c>
      <c r="BE3" s="10">
        <v>10.71</v>
      </c>
      <c r="BF3" s="10">
        <v>8.49</v>
      </c>
      <c r="BG3" s="10">
        <v>7.86</v>
      </c>
      <c r="BH3" s="10">
        <v>8.7100000000000009</v>
      </c>
      <c r="BI3" s="10">
        <v>9.02</v>
      </c>
      <c r="BJ3" s="10">
        <v>9.89</v>
      </c>
      <c r="BK3" s="10">
        <v>9.84</v>
      </c>
      <c r="BL3" s="10">
        <v>7.62</v>
      </c>
      <c r="BM3" s="10">
        <v>9.17</v>
      </c>
      <c r="BN3" s="10">
        <v>9.0299999999999994</v>
      </c>
      <c r="BO3" s="10">
        <v>9.42</v>
      </c>
      <c r="BP3" s="10">
        <v>11.09</v>
      </c>
      <c r="BQ3" s="10">
        <v>8.92</v>
      </c>
      <c r="BR3" s="10">
        <v>9.85</v>
      </c>
      <c r="BS3" s="10">
        <v>9.1300000000000008</v>
      </c>
      <c r="BT3" s="10">
        <v>11.43</v>
      </c>
      <c r="BU3" s="10">
        <v>11.16</v>
      </c>
      <c r="BV3" s="10">
        <v>11.23</v>
      </c>
      <c r="BW3" s="10">
        <v>8.16</v>
      </c>
      <c r="BX3" s="10">
        <v>9.43</v>
      </c>
      <c r="BY3" s="10">
        <v>10.47</v>
      </c>
      <c r="BZ3" s="10">
        <v>9.9499999999999993</v>
      </c>
      <c r="CA3" s="10">
        <v>11.72</v>
      </c>
      <c r="CB3" s="10">
        <v>9.7100000000000009</v>
      </c>
      <c r="CC3" s="10">
        <v>12.67</v>
      </c>
      <c r="CD3" s="10">
        <v>9.1300000000000008</v>
      </c>
      <c r="CE3" s="10">
        <v>5.49</v>
      </c>
      <c r="CF3" s="10">
        <v>8.93</v>
      </c>
      <c r="CG3" s="10">
        <v>11.65</v>
      </c>
      <c r="CH3" s="10">
        <v>11.15</v>
      </c>
      <c r="CI3" s="10">
        <v>11.39</v>
      </c>
      <c r="CJ3" s="10">
        <v>11.84</v>
      </c>
      <c r="CK3" s="10">
        <v>12.24</v>
      </c>
      <c r="CL3" s="10">
        <v>12</v>
      </c>
      <c r="CM3" s="10">
        <v>13.32</v>
      </c>
      <c r="CN3" s="10">
        <v>10.56</v>
      </c>
      <c r="CO3" s="10">
        <v>12.56</v>
      </c>
      <c r="CP3" s="10">
        <v>10.91</v>
      </c>
      <c r="CQ3" s="10">
        <v>10.88</v>
      </c>
      <c r="CR3" s="10">
        <v>10.47</v>
      </c>
      <c r="CS3" s="10">
        <v>13.6</v>
      </c>
      <c r="CT3" s="10">
        <v>7.63</v>
      </c>
      <c r="CU3" s="10">
        <v>7.44</v>
      </c>
      <c r="CV3" s="10">
        <v>8.7799999999999994</v>
      </c>
      <c r="CW3" s="10">
        <v>8.6999999999999993</v>
      </c>
      <c r="CX3" s="10">
        <v>6.81</v>
      </c>
      <c r="CY3" s="10">
        <v>7.72</v>
      </c>
      <c r="CZ3" s="10">
        <v>7.26</v>
      </c>
      <c r="DA3" s="10">
        <v>7.1</v>
      </c>
      <c r="DB3" s="10">
        <v>7.92</v>
      </c>
      <c r="DC3" s="10">
        <v>7.4</v>
      </c>
      <c r="DD3" s="10">
        <v>9.27</v>
      </c>
      <c r="DE3" s="10">
        <v>8.68</v>
      </c>
      <c r="DF3" s="10">
        <v>7.46</v>
      </c>
      <c r="DG3" s="10">
        <v>9.65</v>
      </c>
      <c r="DH3" s="10"/>
      <c r="DI3" s="6"/>
      <c r="DJ3" s="6"/>
      <c r="DK3" s="6"/>
      <c r="DL3" s="6"/>
      <c r="DM3" s="6"/>
      <c r="DN3" s="6"/>
      <c r="DO3" s="6"/>
      <c r="DP3" s="6"/>
      <c r="DQ3" s="6"/>
      <c r="DR3" s="6"/>
      <c r="DS3" s="6"/>
      <c r="DT3" s="6"/>
      <c r="DU3" s="6"/>
      <c r="DV3" s="6"/>
      <c r="DW3" s="6"/>
    </row>
    <row r="4" spans="1:127" ht="15.6">
      <c r="A4" s="5">
        <v>2011</v>
      </c>
      <c r="B4" s="10">
        <v>10.02</v>
      </c>
      <c r="C4" s="10">
        <v>9.2100000000000009</v>
      </c>
      <c r="D4" s="18">
        <v>9.83893677042634</v>
      </c>
      <c r="E4" s="18">
        <v>10.6115674688645</v>
      </c>
      <c r="F4" s="18">
        <v>10.0912579977885</v>
      </c>
      <c r="G4" s="18">
        <v>8.8343198747050504</v>
      </c>
      <c r="H4" s="18">
        <v>16.9070418385969</v>
      </c>
      <c r="I4" s="18">
        <v>9.4461173592939307</v>
      </c>
      <c r="J4" s="18">
        <v>10.666036680797299</v>
      </c>
      <c r="K4" s="18">
        <v>12.3119023937618</v>
      </c>
      <c r="L4" s="18">
        <v>12.9313176830617</v>
      </c>
      <c r="M4" s="18">
        <v>10.780458178364</v>
      </c>
      <c r="N4" s="18">
        <v>14.647947038507001</v>
      </c>
      <c r="O4" s="18">
        <v>10.302652275911001</v>
      </c>
      <c r="P4" s="18">
        <v>9.2769389959106601</v>
      </c>
      <c r="Q4" s="18">
        <v>8.9840558424414905</v>
      </c>
      <c r="R4" s="18">
        <v>9.3606362779901797</v>
      </c>
      <c r="S4" s="18">
        <v>7.9551860081342403</v>
      </c>
      <c r="T4" s="18">
        <v>10.458040478504</v>
      </c>
      <c r="U4" s="18">
        <v>11.3999512310812</v>
      </c>
      <c r="V4" s="18">
        <v>12.365049272502601</v>
      </c>
      <c r="W4" s="18">
        <v>11.452704155247501</v>
      </c>
      <c r="X4" s="18">
        <v>10.4293807399072</v>
      </c>
      <c r="Y4" s="18">
        <v>10.157446093036</v>
      </c>
      <c r="Z4" s="18">
        <v>11.719847197153699</v>
      </c>
      <c r="AA4" s="10">
        <v>10.42</v>
      </c>
      <c r="AB4" s="10">
        <v>11.26</v>
      </c>
      <c r="AC4" s="10">
        <v>9.98</v>
      </c>
      <c r="AD4" s="10">
        <v>10.52</v>
      </c>
      <c r="AE4" s="10">
        <v>11.45</v>
      </c>
      <c r="AF4" s="10">
        <v>11.53</v>
      </c>
      <c r="AG4" s="10">
        <v>10.45</v>
      </c>
      <c r="AH4" s="10">
        <v>10.88</v>
      </c>
      <c r="AI4" s="10">
        <v>12.33</v>
      </c>
      <c r="AJ4" s="10">
        <v>13.78</v>
      </c>
      <c r="AK4" s="10">
        <v>11.79</v>
      </c>
      <c r="AL4" s="10">
        <v>12.22</v>
      </c>
      <c r="AM4" s="10">
        <v>10.15</v>
      </c>
      <c r="AN4" s="10">
        <v>12.83</v>
      </c>
      <c r="AO4" s="10">
        <v>11.95</v>
      </c>
      <c r="AP4" s="10">
        <v>12.3</v>
      </c>
      <c r="AQ4" s="82">
        <v>8.0470442587434192</v>
      </c>
      <c r="AR4" s="82">
        <v>7.3706680060271204</v>
      </c>
      <c r="AS4" s="82">
        <v>8.9560291340706808</v>
      </c>
      <c r="AT4" s="82">
        <v>8.0514208389715805</v>
      </c>
      <c r="AU4" s="82">
        <v>8.5686889818689007</v>
      </c>
      <c r="AV4" s="82">
        <v>7.9419828424869596</v>
      </c>
      <c r="AW4" s="82">
        <v>8.3045433033601501</v>
      </c>
      <c r="AX4" s="82">
        <v>8.2790988735919893</v>
      </c>
      <c r="AY4" s="82">
        <v>8.12729362049153</v>
      </c>
      <c r="AZ4" s="82">
        <v>7.4769475766059603</v>
      </c>
      <c r="BA4" s="82">
        <v>7.9442021607986701</v>
      </c>
      <c r="BB4" s="18">
        <v>8.3244712031277093</v>
      </c>
      <c r="BC4" s="18">
        <v>8.1891777597537896</v>
      </c>
      <c r="BD4" s="18">
        <v>8.8488397638757501</v>
      </c>
      <c r="BE4" s="18">
        <v>11.1672531925129</v>
      </c>
      <c r="BF4" s="18">
        <v>8.9152188494059903</v>
      </c>
      <c r="BG4" s="18">
        <v>8.3523360281293595</v>
      </c>
      <c r="BH4" s="18">
        <v>9.2093629384375504</v>
      </c>
      <c r="BI4" s="18">
        <v>9.4755928551518291</v>
      </c>
      <c r="BJ4" s="18">
        <v>10.646926127413799</v>
      </c>
      <c r="BK4" s="18">
        <v>10.128570880828899</v>
      </c>
      <c r="BL4" s="18">
        <v>7.9195110902318397</v>
      </c>
      <c r="BM4" s="18">
        <v>9.5063967700804106</v>
      </c>
      <c r="BN4" s="18">
        <v>8.9753423180399903</v>
      </c>
      <c r="BO4" s="18">
        <v>9.7915166852904001</v>
      </c>
      <c r="BP4" s="18">
        <v>11.936520253314001</v>
      </c>
      <c r="BQ4" s="18">
        <v>9.1945685325857909</v>
      </c>
      <c r="BR4" s="18">
        <v>10.0087967089957</v>
      </c>
      <c r="BS4" s="18">
        <v>9.4628324327876001</v>
      </c>
      <c r="BT4" s="18">
        <v>11.849981543927401</v>
      </c>
      <c r="BU4" s="18">
        <v>11.532315260487501</v>
      </c>
      <c r="BV4" s="18">
        <v>11.5706917342197</v>
      </c>
      <c r="BW4" s="18">
        <v>8.38342536398706</v>
      </c>
      <c r="BX4" s="18">
        <v>9.6109231692371697</v>
      </c>
      <c r="BY4" s="18">
        <v>10.8092862695164</v>
      </c>
      <c r="BZ4" s="18">
        <v>10.114471981880801</v>
      </c>
      <c r="CA4" s="10">
        <v>12.11</v>
      </c>
      <c r="CB4" s="18">
        <v>9.9334740825604406</v>
      </c>
      <c r="CC4" s="18">
        <v>13.4325250878342</v>
      </c>
      <c r="CD4" s="18">
        <v>9.7205113052828995</v>
      </c>
      <c r="CE4" s="18">
        <v>6.4406521129519998</v>
      </c>
      <c r="CF4" s="18">
        <v>9.6691024818326703</v>
      </c>
      <c r="CG4" s="18">
        <v>12.196304683984801</v>
      </c>
      <c r="CH4" s="18">
        <v>11.458455030602201</v>
      </c>
      <c r="CI4" s="18">
        <v>11.9352394943657</v>
      </c>
      <c r="CJ4" s="18">
        <v>12.363596668810599</v>
      </c>
      <c r="CK4" s="18">
        <v>12.656652038358301</v>
      </c>
      <c r="CL4" s="18">
        <v>12.454278303828</v>
      </c>
      <c r="CM4" s="18">
        <v>13.705081515923499</v>
      </c>
      <c r="CN4" s="18">
        <v>10.872899548683099</v>
      </c>
      <c r="CO4" s="18">
        <v>12.989590899478999</v>
      </c>
      <c r="CP4" s="18">
        <v>11.4333277622514</v>
      </c>
      <c r="CQ4" s="18">
        <v>11.110062527167401</v>
      </c>
      <c r="CR4" s="18">
        <v>11.0468392659483</v>
      </c>
      <c r="CS4" s="18">
        <v>13.994446152888999</v>
      </c>
      <c r="CT4" s="18">
        <v>7.8020627084630201</v>
      </c>
      <c r="CU4" s="18">
        <v>7.45593162346292</v>
      </c>
      <c r="CV4" s="18">
        <v>9.0294206850108996</v>
      </c>
      <c r="CW4" s="18">
        <v>8.9599896607952907</v>
      </c>
      <c r="CX4" s="18">
        <v>6.8219579314448602</v>
      </c>
      <c r="CY4" s="18">
        <v>7.9463339230083703</v>
      </c>
      <c r="CZ4" s="18">
        <v>7.5378955934987797</v>
      </c>
      <c r="DA4" s="18">
        <v>7.3217137609321199</v>
      </c>
      <c r="DB4" s="18">
        <v>8.1502209861832604</v>
      </c>
      <c r="DC4" s="18">
        <v>7.5899905119777697</v>
      </c>
      <c r="DD4" s="18">
        <v>9.5558225472308305</v>
      </c>
      <c r="DE4" s="18">
        <v>8.9664582069430097</v>
      </c>
      <c r="DF4" s="18">
        <v>7.4559957035427198</v>
      </c>
      <c r="DG4" s="18">
        <v>9.7993076923731692</v>
      </c>
      <c r="DH4" s="10"/>
      <c r="DI4" s="6"/>
      <c r="DJ4" s="6"/>
      <c r="DK4" s="6"/>
      <c r="DL4" s="6"/>
      <c r="DM4" s="6"/>
      <c r="DN4" s="6"/>
      <c r="DO4" s="6"/>
      <c r="DP4" s="6"/>
      <c r="DQ4" s="6"/>
      <c r="DR4" s="6"/>
      <c r="DS4" s="6"/>
      <c r="DT4" s="6"/>
      <c r="DU4" s="6"/>
      <c r="DV4" s="6"/>
      <c r="DW4" s="6"/>
    </row>
    <row r="5" spans="1:127" ht="15.6">
      <c r="A5" s="5">
        <v>2012</v>
      </c>
      <c r="B5" s="10">
        <v>10.3</v>
      </c>
      <c r="C5" s="10">
        <v>9.69</v>
      </c>
      <c r="D5" s="18">
        <v>10.1899659760471</v>
      </c>
      <c r="E5" s="18">
        <v>10.7962956995458</v>
      </c>
      <c r="F5" s="18">
        <v>10.391172242646</v>
      </c>
      <c r="G5" s="18">
        <v>9.1709997236907803</v>
      </c>
      <c r="H5" s="18">
        <v>17.313631964389302</v>
      </c>
      <c r="I5" s="18">
        <v>9.71994914657453</v>
      </c>
      <c r="J5" s="18">
        <v>10.9388786996262</v>
      </c>
      <c r="K5" s="18">
        <v>12.6635706393917</v>
      </c>
      <c r="L5" s="18">
        <v>13.4312431341577</v>
      </c>
      <c r="M5" s="18">
        <v>11.2179805536153</v>
      </c>
      <c r="N5" s="18">
        <v>15.0675809299794</v>
      </c>
      <c r="O5" s="18">
        <v>10.3859729861384</v>
      </c>
      <c r="P5" s="18">
        <v>9.5411970214909001</v>
      </c>
      <c r="Q5" s="18">
        <v>9.3743622973411203</v>
      </c>
      <c r="R5" s="18">
        <v>9.6287375306401994</v>
      </c>
      <c r="S5" s="18">
        <v>8.30511606614367</v>
      </c>
      <c r="T5" s="18">
        <v>10.9480090740769</v>
      </c>
      <c r="U5" s="18">
        <v>11.933782192013799</v>
      </c>
      <c r="V5" s="18">
        <v>12.773136467119301</v>
      </c>
      <c r="W5" s="18">
        <v>12.491850711202201</v>
      </c>
      <c r="X5" s="18">
        <v>10.9428553941597</v>
      </c>
      <c r="Y5" s="18">
        <v>10.4957997083348</v>
      </c>
      <c r="Z5" s="18">
        <v>11.7497706009094</v>
      </c>
      <c r="AA5" s="10">
        <v>12.12</v>
      </c>
      <c r="AB5" s="10">
        <v>11.48</v>
      </c>
      <c r="AC5" s="10">
        <v>10.6</v>
      </c>
      <c r="AD5" s="10">
        <v>11.44</v>
      </c>
      <c r="AE5" s="10">
        <v>11.72</v>
      </c>
      <c r="AF5" s="10">
        <v>12.24</v>
      </c>
      <c r="AG5" s="10">
        <v>10.74</v>
      </c>
      <c r="AH5" s="10">
        <v>11.66</v>
      </c>
      <c r="AI5" s="10">
        <v>13.16</v>
      </c>
      <c r="AJ5" s="10">
        <v>15.66</v>
      </c>
      <c r="AK5" s="10">
        <v>11.46</v>
      </c>
      <c r="AL5" s="10">
        <v>12.04</v>
      </c>
      <c r="AM5" s="10">
        <v>9.84</v>
      </c>
      <c r="AN5" s="10">
        <v>12.41</v>
      </c>
      <c r="AO5" s="10">
        <v>12.71</v>
      </c>
      <c r="AP5" s="10">
        <v>13.18</v>
      </c>
      <c r="AQ5" s="82">
        <v>8.2531261841606707</v>
      </c>
      <c r="AR5" s="82">
        <v>7.7602405110860602</v>
      </c>
      <c r="AS5" s="82">
        <v>9.4154612925944008</v>
      </c>
      <c r="AT5" s="82">
        <v>8.4960377318404898</v>
      </c>
      <c r="AU5" s="82">
        <v>8.9369463262115705</v>
      </c>
      <c r="AV5" s="82">
        <v>8.3443825687262407</v>
      </c>
      <c r="AW5" s="82">
        <v>8.5473501098978595</v>
      </c>
      <c r="AX5" s="82">
        <v>8.6891747277419906</v>
      </c>
      <c r="AY5" s="82">
        <v>8.5780511056694806</v>
      </c>
      <c r="AZ5" s="82">
        <v>7.8971914187998804</v>
      </c>
      <c r="BA5" s="82">
        <v>8.3663034877351006</v>
      </c>
      <c r="BB5" s="18">
        <v>8.5235941957813601</v>
      </c>
      <c r="BC5" s="18">
        <v>8.5977733821597706</v>
      </c>
      <c r="BD5" s="18">
        <v>9.1688483801813394</v>
      </c>
      <c r="BE5" s="18">
        <v>11.6440283721466</v>
      </c>
      <c r="BF5" s="18">
        <v>9.3617346446176608</v>
      </c>
      <c r="BG5" s="18">
        <v>8.8755110848330396</v>
      </c>
      <c r="BH5" s="18">
        <v>9.7373554227172203</v>
      </c>
      <c r="BI5" s="18">
        <v>9.9541973344350705</v>
      </c>
      <c r="BJ5" s="18">
        <v>11.4617832115882</v>
      </c>
      <c r="BK5" s="18">
        <v>10.425604480485299</v>
      </c>
      <c r="BL5" s="18">
        <v>8.2307947386227198</v>
      </c>
      <c r="BM5" s="18">
        <v>9.8551340839907606</v>
      </c>
      <c r="BN5" s="18">
        <v>8.9210154735326199</v>
      </c>
      <c r="BO5" s="18">
        <v>10.177685668611501</v>
      </c>
      <c r="BP5" s="18">
        <v>12.8476569664361</v>
      </c>
      <c r="BQ5" s="18">
        <v>9.4775886211229707</v>
      </c>
      <c r="BR5" s="18">
        <v>10.1701534580715</v>
      </c>
      <c r="BS5" s="18">
        <v>9.8077982093118194</v>
      </c>
      <c r="BT5" s="18">
        <v>12.285394802398899</v>
      </c>
      <c r="BU5" s="18">
        <v>11.9170515472467</v>
      </c>
      <c r="BV5" s="18">
        <v>11.9217192527462</v>
      </c>
      <c r="BW5" s="18">
        <v>8.6129682394046103</v>
      </c>
      <c r="BX5" s="18">
        <v>9.7953175148441005</v>
      </c>
      <c r="BY5" s="18">
        <v>11.159567302421699</v>
      </c>
      <c r="BZ5" s="18">
        <v>10.2816626605279</v>
      </c>
      <c r="CA5" s="10">
        <v>12.61</v>
      </c>
      <c r="CB5" s="18">
        <v>10.1620913850566</v>
      </c>
      <c r="CC5" s="18">
        <v>14.240941612888401</v>
      </c>
      <c r="CD5" s="18">
        <v>10.3492157761372</v>
      </c>
      <c r="CE5" s="18">
        <v>7.5559197887200504</v>
      </c>
      <c r="CF5" s="18">
        <v>10.469377693637499</v>
      </c>
      <c r="CG5" s="18">
        <v>12.768227291381001</v>
      </c>
      <c r="CH5" s="18">
        <v>11.775443200747301</v>
      </c>
      <c r="CI5" s="18">
        <v>12.506579612630899</v>
      </c>
      <c r="CJ5" s="18">
        <v>12.910348191640701</v>
      </c>
      <c r="CK5" s="18">
        <v>13.0874869951045</v>
      </c>
      <c r="CL5" s="18">
        <v>12.9257540057667</v>
      </c>
      <c r="CM5" s="18">
        <v>14.1012957476057</v>
      </c>
      <c r="CN5" s="18">
        <v>11.1950705109615</v>
      </c>
      <c r="CO5" s="18">
        <v>13.4338751382029</v>
      </c>
      <c r="CP5" s="18">
        <v>11.981758361051099</v>
      </c>
      <c r="CQ5" s="18">
        <v>11.3449898306589</v>
      </c>
      <c r="CR5" s="18">
        <v>11.655459194622599</v>
      </c>
      <c r="CS5" s="18">
        <v>14.4003325828022</v>
      </c>
      <c r="CT5" s="18">
        <v>7.9780055710077704</v>
      </c>
      <c r="CU5" s="18">
        <v>7.4718973620637703</v>
      </c>
      <c r="CV5" s="18">
        <v>9.2859268686677297</v>
      </c>
      <c r="CW5" s="18">
        <v>9.2277488185699408</v>
      </c>
      <c r="CX5" s="18">
        <v>6.8339368602648198</v>
      </c>
      <c r="CY5" s="18">
        <v>8.1793034735691297</v>
      </c>
      <c r="CZ5" s="18">
        <v>7.82642837169261</v>
      </c>
      <c r="DA5" s="18">
        <v>7.5503510418342001</v>
      </c>
      <c r="DB5" s="18">
        <v>8.3871341065179301</v>
      </c>
      <c r="DC5" s="18">
        <v>7.7848589151233298</v>
      </c>
      <c r="DD5" s="18">
        <v>9.8504578807082108</v>
      </c>
      <c r="DE5" s="18">
        <v>9.2623701355824597</v>
      </c>
      <c r="DF5" s="18">
        <v>7.4519935564674897</v>
      </c>
      <c r="DG5" s="18">
        <v>9.9509255181144098</v>
      </c>
      <c r="DH5" s="10"/>
      <c r="DI5" s="6"/>
      <c r="DJ5" s="6"/>
      <c r="DK5" s="6"/>
      <c r="DL5" s="6"/>
      <c r="DM5" s="6"/>
      <c r="DN5" s="6"/>
      <c r="DO5" s="6"/>
      <c r="DP5" s="6"/>
      <c r="DQ5" s="6"/>
      <c r="DR5" s="6"/>
      <c r="DS5" s="6"/>
      <c r="DT5" s="6"/>
      <c r="DU5" s="6"/>
      <c r="DV5" s="6"/>
      <c r="DW5" s="6"/>
    </row>
    <row r="6" spans="1:127" ht="15.6">
      <c r="A6" s="5">
        <v>2013</v>
      </c>
      <c r="B6" s="10">
        <v>10.63</v>
      </c>
      <c r="C6" s="10">
        <v>9.93</v>
      </c>
      <c r="D6" s="18">
        <v>10.5535190453814</v>
      </c>
      <c r="E6" s="18">
        <v>10.9842397152005</v>
      </c>
      <c r="F6" s="10">
        <v>10.7</v>
      </c>
      <c r="G6" s="18">
        <v>9.5205105910594607</v>
      </c>
      <c r="H6" s="10">
        <v>17.73</v>
      </c>
      <c r="I6" s="18">
        <v>10.0017189939991</v>
      </c>
      <c r="J6" s="18">
        <v>11.218700140096701</v>
      </c>
      <c r="K6" s="18">
        <v>13.0252836815955</v>
      </c>
      <c r="L6" s="18">
        <v>13.950495730621199</v>
      </c>
      <c r="M6" s="18">
        <v>11.673259672196</v>
      </c>
      <c r="N6" s="18">
        <v>15.499236478985701</v>
      </c>
      <c r="O6" s="18">
        <v>10.4699675365156</v>
      </c>
      <c r="P6" s="18">
        <v>9.8129825627866492</v>
      </c>
      <c r="Q6" s="18">
        <v>9.7816253619733704</v>
      </c>
      <c r="R6" s="18">
        <v>9.90451756489629</v>
      </c>
      <c r="S6" s="18">
        <v>8.6704387303565493</v>
      </c>
      <c r="T6" s="18">
        <v>11.460933138711299</v>
      </c>
      <c r="U6" s="18">
        <v>12.492611110312399</v>
      </c>
      <c r="V6" s="18">
        <v>13.194691878056</v>
      </c>
      <c r="W6" s="18">
        <v>13.625282909230201</v>
      </c>
      <c r="X6" s="18">
        <v>11.481610189883201</v>
      </c>
      <c r="Y6" s="18">
        <v>10.8454241852201</v>
      </c>
      <c r="Z6" s="18">
        <v>11.779770405839701</v>
      </c>
      <c r="AA6" s="10">
        <v>12.7</v>
      </c>
      <c r="AB6" s="10">
        <v>10.26</v>
      </c>
      <c r="AC6" s="10">
        <v>8.5500000000000007</v>
      </c>
      <c r="AD6" s="10">
        <v>10.71</v>
      </c>
      <c r="AE6" s="10">
        <v>12.55</v>
      </c>
      <c r="AF6" s="10">
        <v>12.98</v>
      </c>
      <c r="AG6" s="10">
        <v>10.61</v>
      </c>
      <c r="AH6" s="10">
        <v>12.18</v>
      </c>
      <c r="AI6" s="10">
        <v>13.85</v>
      </c>
      <c r="AJ6" s="10">
        <v>14.76</v>
      </c>
      <c r="AK6" s="10">
        <v>13.81</v>
      </c>
      <c r="AL6" s="10">
        <v>12.31</v>
      </c>
      <c r="AM6" s="10">
        <v>12.16</v>
      </c>
      <c r="AN6" s="10">
        <v>11.75</v>
      </c>
      <c r="AO6" s="10">
        <v>14.8</v>
      </c>
      <c r="AP6" s="10">
        <v>12.12</v>
      </c>
      <c r="AQ6" s="82">
        <v>8.5760578069129902</v>
      </c>
      <c r="AR6" s="82">
        <v>8.1910835990746005</v>
      </c>
      <c r="AS6" s="82">
        <v>9.9113793290925898</v>
      </c>
      <c r="AT6" s="82">
        <v>8.9897223762207297</v>
      </c>
      <c r="AU6" s="82">
        <v>9.3314883680705698</v>
      </c>
      <c r="AV6" s="82">
        <v>8.80353200883002</v>
      </c>
      <c r="AW6" s="82">
        <v>8.7950891552177701</v>
      </c>
      <c r="AX6" s="82">
        <v>9.1627640863724</v>
      </c>
      <c r="AY6" s="82">
        <v>9.0482384210824005</v>
      </c>
      <c r="AZ6" s="82">
        <v>8.3646812957157799</v>
      </c>
      <c r="BA6" s="82">
        <v>8.8694565896314792</v>
      </c>
      <c r="BB6" s="18">
        <v>8.7274802496836994</v>
      </c>
      <c r="BC6" s="18">
        <v>9.0267557134084502</v>
      </c>
      <c r="BD6" s="18">
        <v>9.5004297582548496</v>
      </c>
      <c r="BE6" s="18">
        <v>12.141159011444</v>
      </c>
      <c r="BF6" s="18">
        <v>9.8306140361404495</v>
      </c>
      <c r="BG6" s="18">
        <v>9.4314568704723296</v>
      </c>
      <c r="BH6" s="18">
        <v>10.295618845966199</v>
      </c>
      <c r="BI6" s="18">
        <v>10.4569757362466</v>
      </c>
      <c r="BJ6" s="18">
        <v>12.3390049688789</v>
      </c>
      <c r="BK6" s="18">
        <v>10.731348979276801</v>
      </c>
      <c r="BL6" s="18">
        <v>8.5543136763706702</v>
      </c>
      <c r="BM6" s="18">
        <v>10.2166646482834</v>
      </c>
      <c r="BN6" s="18">
        <v>8.86701746395204</v>
      </c>
      <c r="BO6" s="18">
        <v>10.579084823975601</v>
      </c>
      <c r="BP6" s="18">
        <v>13.8283424334982</v>
      </c>
      <c r="BQ6" s="18">
        <v>9.7693204148621593</v>
      </c>
      <c r="BR6" s="18">
        <v>10.334111518896201</v>
      </c>
      <c r="BS6" s="18">
        <v>10.1653396483365</v>
      </c>
      <c r="BT6" s="18">
        <v>12.736806795125799</v>
      </c>
      <c r="BU6" s="18">
        <v>12.314623245370001</v>
      </c>
      <c r="BV6" s="18">
        <v>12.283396118917</v>
      </c>
      <c r="BW6" s="18">
        <v>8.8487961271372004</v>
      </c>
      <c r="BX6" s="18">
        <v>9.9832496345121804</v>
      </c>
      <c r="BY6" s="18">
        <v>11.521199390239699</v>
      </c>
      <c r="BZ6" s="18">
        <v>10.451616975583899</v>
      </c>
      <c r="CA6" s="10">
        <v>12.99</v>
      </c>
      <c r="CB6" s="18">
        <v>10.395970277865199</v>
      </c>
      <c r="CC6" s="18">
        <v>15.098011482991801</v>
      </c>
      <c r="CD6" s="18">
        <v>11.0185836750004</v>
      </c>
      <c r="CE6" s="18">
        <v>8.8643079694928293</v>
      </c>
      <c r="CF6" s="18">
        <v>11.335888671981399</v>
      </c>
      <c r="CG6" s="18">
        <v>13.3669691261848</v>
      </c>
      <c r="CH6" s="18">
        <v>12.1012005723026</v>
      </c>
      <c r="CI6" s="18">
        <v>13.105269792107199</v>
      </c>
      <c r="CJ6" s="18">
        <v>13.4812785384589</v>
      </c>
      <c r="CK6" s="18">
        <v>13.532987659606</v>
      </c>
      <c r="CL6" s="18">
        <v>13.4150781395532</v>
      </c>
      <c r="CM6" s="18">
        <v>14.5089645421232</v>
      </c>
      <c r="CN6" s="18">
        <v>11.5267876047452</v>
      </c>
      <c r="CO6" s="18">
        <v>13.893355273880401</v>
      </c>
      <c r="CP6" s="18">
        <v>12.5564959220892</v>
      </c>
      <c r="CQ6" s="18">
        <v>11.5848847783731</v>
      </c>
      <c r="CR6" s="18">
        <v>12.297610725292801</v>
      </c>
      <c r="CS6" s="18">
        <v>14.8179910965969</v>
      </c>
      <c r="CT6" s="18">
        <v>8.15791608826604</v>
      </c>
      <c r="CU6" s="18">
        <v>7.4878972888549002</v>
      </c>
      <c r="CV6" s="18">
        <v>9.5497198345611594</v>
      </c>
      <c r="CW6" s="18">
        <v>9.5035096559543302</v>
      </c>
      <c r="CX6" s="18">
        <v>6.8459368233299598</v>
      </c>
      <c r="CY6" s="18">
        <v>8.4191031941195096</v>
      </c>
      <c r="CZ6" s="18">
        <v>8.1260055008010408</v>
      </c>
      <c r="DA6" s="18">
        <v>7.7861280454740296</v>
      </c>
      <c r="DB6" s="18">
        <v>8.6309338900095707</v>
      </c>
      <c r="DC6" s="18">
        <v>7.9847304463340096</v>
      </c>
      <c r="DD6" s="18">
        <v>10.1541777256763</v>
      </c>
      <c r="DE6" s="18">
        <v>9.5680477785641909</v>
      </c>
      <c r="DF6" s="18">
        <v>7.4479935576205998</v>
      </c>
      <c r="DG6" s="18">
        <v>10.104889220299601</v>
      </c>
      <c r="DH6" s="10"/>
      <c r="DI6" s="6"/>
      <c r="DJ6" s="6"/>
      <c r="DK6" s="6"/>
      <c r="DL6" s="6"/>
      <c r="DM6" s="6"/>
      <c r="DN6" s="6"/>
      <c r="DO6" s="6"/>
      <c r="DP6" s="6"/>
      <c r="DQ6" s="6"/>
      <c r="DR6" s="6"/>
      <c r="DS6" s="6"/>
      <c r="DT6" s="6"/>
      <c r="DU6" s="6"/>
      <c r="DV6" s="6"/>
      <c r="DW6" s="6"/>
    </row>
    <row r="7" spans="1:127" ht="15.6">
      <c r="A7" s="5">
        <v>2014</v>
      </c>
      <c r="B7" s="10">
        <v>11.13</v>
      </c>
      <c r="C7" s="10">
        <v>10.29</v>
      </c>
      <c r="D7" s="18">
        <v>10.9300427992629</v>
      </c>
      <c r="E7" s="18">
        <v>11.175455496839</v>
      </c>
      <c r="F7" s="10">
        <v>11.1</v>
      </c>
      <c r="G7" s="18">
        <v>9.8833414726129796</v>
      </c>
      <c r="H7" s="10">
        <v>18.239999999999998</v>
      </c>
      <c r="I7" s="18">
        <v>10.291657016557201</v>
      </c>
      <c r="J7" s="18">
        <v>11.5056795389554</v>
      </c>
      <c r="K7" s="18">
        <v>13.3973284326535</v>
      </c>
      <c r="L7" s="18">
        <v>14.489822660952401</v>
      </c>
      <c r="M7" s="18">
        <v>12.1470161873834</v>
      </c>
      <c r="N7" s="18">
        <v>15.943258081564499</v>
      </c>
      <c r="O7" s="18">
        <v>10.5546413765947</v>
      </c>
      <c r="P7" s="18">
        <v>10.092510044668201</v>
      </c>
      <c r="Q7" s="18">
        <v>10.206581705204499</v>
      </c>
      <c r="R7" s="18">
        <v>10.1881963114241</v>
      </c>
      <c r="S7" s="18">
        <v>9.0518310855797406</v>
      </c>
      <c r="T7" s="18">
        <v>11.9978881567638</v>
      </c>
      <c r="U7" s="18">
        <v>13.077608577265799</v>
      </c>
      <c r="V7" s="18">
        <v>13.6301600006393</v>
      </c>
      <c r="W7" s="18">
        <v>14.8615556372346</v>
      </c>
      <c r="X7" s="18">
        <v>12.0468897562868</v>
      </c>
      <c r="Y7" s="18">
        <v>11.206694966173099</v>
      </c>
      <c r="Z7" s="18">
        <v>11.8098468070141</v>
      </c>
      <c r="AA7" s="10">
        <v>11.42</v>
      </c>
      <c r="AB7" s="10">
        <v>10.34</v>
      </c>
      <c r="AC7" s="10">
        <v>10.01</v>
      </c>
      <c r="AD7" s="10">
        <v>12.42</v>
      </c>
      <c r="AE7" s="10">
        <v>11.81</v>
      </c>
      <c r="AF7" s="10">
        <v>10.73</v>
      </c>
      <c r="AG7" s="10">
        <v>11.96</v>
      </c>
      <c r="AH7" s="10">
        <v>10.87</v>
      </c>
      <c r="AI7" s="10">
        <v>12.66</v>
      </c>
      <c r="AJ7" s="10">
        <v>13.91</v>
      </c>
      <c r="AK7" s="10">
        <v>11.39</v>
      </c>
      <c r="AL7" s="10">
        <v>14.38</v>
      </c>
      <c r="AM7" s="10">
        <v>12.43</v>
      </c>
      <c r="AN7" s="10">
        <v>11.95</v>
      </c>
      <c r="AO7" s="10">
        <v>11.37</v>
      </c>
      <c r="AP7" s="10">
        <v>15.39</v>
      </c>
      <c r="AQ7" s="82">
        <v>8.8110945074169909</v>
      </c>
      <c r="AR7" s="82">
        <v>8.5792724776938893</v>
      </c>
      <c r="AS7" s="82">
        <v>10.373602399781801</v>
      </c>
      <c r="AT7" s="82">
        <v>9.43618273242752</v>
      </c>
      <c r="AU7" s="82">
        <v>9.7262867963504895</v>
      </c>
      <c r="AV7" s="82">
        <v>9.2568103676276099</v>
      </c>
      <c r="AW7" s="82">
        <v>9.1520736256202309</v>
      </c>
      <c r="AX7" s="82">
        <v>9.63004077450206</v>
      </c>
      <c r="AY7" s="82">
        <v>9.5304156135383202</v>
      </c>
      <c r="AZ7" s="82">
        <v>8.8787631364079296</v>
      </c>
      <c r="BA7" s="82">
        <v>9.3696607273614791</v>
      </c>
      <c r="BB7" s="18">
        <v>8.9362432981989794</v>
      </c>
      <c r="BC7" s="18">
        <v>9.4771419398685897</v>
      </c>
      <c r="BD7" s="18">
        <v>9.8440024143740104</v>
      </c>
      <c r="BE7" s="18">
        <v>12.659514167259999</v>
      </c>
      <c r="BF7" s="18">
        <v>10.3229770973185</v>
      </c>
      <c r="BG7" s="18">
        <v>10.022226083587</v>
      </c>
      <c r="BH7" s="18">
        <v>10.8858887058921</v>
      </c>
      <c r="BI7" s="18">
        <v>10.9851490657288</v>
      </c>
      <c r="BJ7" s="18">
        <v>13.283364447871101</v>
      </c>
      <c r="BK7" s="18">
        <v>11.046059835723099</v>
      </c>
      <c r="BL7" s="18">
        <v>8.8905488227479594</v>
      </c>
      <c r="BM7" s="18">
        <v>10.5914577768197</v>
      </c>
      <c r="BN7" s="18">
        <v>8.8133462988935101</v>
      </c>
      <c r="BO7" s="18">
        <v>10.9963148162484</v>
      </c>
      <c r="BP7" s="18">
        <v>14.8838854397848</v>
      </c>
      <c r="BQ7" s="18">
        <v>10.0700320707668</v>
      </c>
      <c r="BR7" s="18">
        <v>10.5007128284998</v>
      </c>
      <c r="BS7" s="18">
        <v>10.5359151932727</v>
      </c>
      <c r="BT7" s="18">
        <v>13.2048053762738</v>
      </c>
      <c r="BU7" s="18">
        <v>12.725458564492399</v>
      </c>
      <c r="BV7" s="18">
        <v>12.656045408842401</v>
      </c>
      <c r="BW7" s="18">
        <v>9.0910811143373191</v>
      </c>
      <c r="BX7" s="18">
        <v>10.1747874036704</v>
      </c>
      <c r="BY7" s="18">
        <v>11.894550370322699</v>
      </c>
      <c r="BZ7" s="18">
        <v>10.624380609537001</v>
      </c>
      <c r="CA7" s="10">
        <v>13.51</v>
      </c>
      <c r="CB7" s="18">
        <v>10.6352318556377</v>
      </c>
      <c r="CC7" s="18">
        <v>16.0066628272846</v>
      </c>
      <c r="CD7" s="18">
        <v>11.731245036259301</v>
      </c>
      <c r="CE7" s="18">
        <v>10.399257532526599</v>
      </c>
      <c r="CF7" s="18">
        <v>12.274117501907501</v>
      </c>
      <c r="CG7" s="18">
        <v>13.993787825267599</v>
      </c>
      <c r="CH7" s="18">
        <v>12.4359697375809</v>
      </c>
      <c r="CI7" s="18">
        <v>13.7326192806915</v>
      </c>
      <c r="CJ7" s="18">
        <v>14.077456961942501</v>
      </c>
      <c r="CK7" s="18">
        <v>13.9936532554763</v>
      </c>
      <c r="CL7" s="18">
        <v>13.922926384799601</v>
      </c>
      <c r="CM7" s="18">
        <v>14.928419051159301</v>
      </c>
      <c r="CN7" s="18">
        <v>11.868333688011299</v>
      </c>
      <c r="CO7" s="18">
        <v>14.368551053250499</v>
      </c>
      <c r="CP7" s="18">
        <v>13.1588023302126</v>
      </c>
      <c r="CQ7" s="18">
        <v>11.8298524133965</v>
      </c>
      <c r="CR7" s="18">
        <v>12.975141264327799</v>
      </c>
      <c r="CS7" s="18">
        <v>15.247763124655499</v>
      </c>
      <c r="CT7" s="18">
        <v>8.3418837340800707</v>
      </c>
      <c r="CU7" s="18">
        <v>7.5039314770451</v>
      </c>
      <c r="CV7" s="18">
        <v>9.8210065843104104</v>
      </c>
      <c r="CW7" s="18">
        <v>9.7875112940941396</v>
      </c>
      <c r="CX7" s="18">
        <v>6.8579578575750704</v>
      </c>
      <c r="CY7" s="18">
        <v>8.6659333306657995</v>
      </c>
      <c r="CZ7" s="18">
        <v>8.4370497324015208</v>
      </c>
      <c r="DA7" s="18">
        <v>8.0292677260460206</v>
      </c>
      <c r="DB7" s="18">
        <v>8.8818205202924592</v>
      </c>
      <c r="DC7" s="18">
        <v>8.1897335578885393</v>
      </c>
      <c r="DD7" s="18">
        <v>10.4672621855023</v>
      </c>
      <c r="DE7" s="18">
        <v>9.8838134249458296</v>
      </c>
      <c r="DF7" s="18">
        <v>7.4439957058489297</v>
      </c>
      <c r="DG7" s="18">
        <v>10.2612350950322</v>
      </c>
      <c r="DH7" s="10"/>
      <c r="DI7" s="6"/>
      <c r="DJ7" s="6"/>
      <c r="DK7" s="6"/>
      <c r="DL7" s="6"/>
      <c r="DM7" s="6"/>
      <c r="DN7" s="6"/>
      <c r="DO7" s="6"/>
      <c r="DP7" s="6"/>
      <c r="DQ7" s="6"/>
      <c r="DR7" s="6"/>
      <c r="DS7" s="6"/>
      <c r="DT7" s="6"/>
      <c r="DU7" s="6"/>
      <c r="DV7" s="6"/>
      <c r="DW7" s="6"/>
    </row>
    <row r="8" spans="1:127" ht="15.6">
      <c r="A8" s="5">
        <v>2015</v>
      </c>
      <c r="B8" s="10">
        <v>11.73</v>
      </c>
      <c r="C8" s="10">
        <v>10.69</v>
      </c>
      <c r="D8" s="10">
        <v>11.32</v>
      </c>
      <c r="E8" s="10">
        <v>11.37</v>
      </c>
      <c r="F8" s="10">
        <v>11.64</v>
      </c>
      <c r="G8" s="10">
        <v>10.26</v>
      </c>
      <c r="H8" s="10">
        <v>18.75</v>
      </c>
      <c r="I8" s="10">
        <v>10.59</v>
      </c>
      <c r="J8" s="10">
        <v>11.8</v>
      </c>
      <c r="K8" s="10">
        <v>13.78</v>
      </c>
      <c r="L8" s="10">
        <v>15.05</v>
      </c>
      <c r="M8" s="10">
        <v>12.64</v>
      </c>
      <c r="N8" s="10">
        <v>16.399999999999999</v>
      </c>
      <c r="O8" s="10">
        <v>10.64</v>
      </c>
      <c r="P8" s="92">
        <v>10.38</v>
      </c>
      <c r="Q8" s="92">
        <v>10.65</v>
      </c>
      <c r="R8" s="92">
        <v>10.48</v>
      </c>
      <c r="S8" s="92">
        <v>9.4499999999999993</v>
      </c>
      <c r="T8" s="92">
        <v>12.56</v>
      </c>
      <c r="U8" s="92">
        <v>13.69</v>
      </c>
      <c r="V8" s="92">
        <v>14.08</v>
      </c>
      <c r="W8" s="92">
        <v>16.21</v>
      </c>
      <c r="X8" s="92">
        <v>12.64</v>
      </c>
      <c r="Y8" s="92">
        <v>11.58</v>
      </c>
      <c r="Z8" s="92">
        <v>11.84</v>
      </c>
      <c r="AA8" s="10">
        <v>11.63</v>
      </c>
      <c r="AB8" s="10">
        <v>9.83</v>
      </c>
      <c r="AC8" s="10">
        <v>9.59</v>
      </c>
      <c r="AD8" s="10">
        <v>11.72</v>
      </c>
      <c r="AE8" s="10">
        <v>11.53</v>
      </c>
      <c r="AF8" s="10">
        <v>10.65</v>
      </c>
      <c r="AG8" s="10">
        <v>12.28</v>
      </c>
      <c r="AH8" s="10">
        <v>11.52</v>
      </c>
      <c r="AI8" s="10">
        <v>11.01</v>
      </c>
      <c r="AJ8" s="10">
        <v>14.58</v>
      </c>
      <c r="AK8" s="10">
        <v>12.08</v>
      </c>
      <c r="AL8" s="10">
        <v>13.83</v>
      </c>
      <c r="AM8" s="10">
        <v>12.45</v>
      </c>
      <c r="AN8" s="10">
        <v>11.43</v>
      </c>
      <c r="AO8" s="10">
        <v>12.11</v>
      </c>
      <c r="AP8" s="10">
        <v>14.91</v>
      </c>
      <c r="AQ8" s="10">
        <v>9.31</v>
      </c>
      <c r="AR8" s="10">
        <v>11.47</v>
      </c>
      <c r="AS8" s="82">
        <v>10.8524590163934</v>
      </c>
      <c r="AT8" s="10">
        <v>9.43</v>
      </c>
      <c r="AU8" s="10">
        <v>9.15</v>
      </c>
      <c r="AV8" s="82">
        <v>9.6691888087277906</v>
      </c>
      <c r="AW8" s="82">
        <v>9.4432194682705504</v>
      </c>
      <c r="AX8" s="82">
        <v>10.025579845661101</v>
      </c>
      <c r="AY8" s="10">
        <v>9.2899999999999991</v>
      </c>
      <c r="AZ8" s="82">
        <v>9.2538026598709902</v>
      </c>
      <c r="BA8" s="82">
        <v>9.7987992116962292</v>
      </c>
      <c r="BB8" s="92">
        <v>9.15</v>
      </c>
      <c r="BC8" s="92">
        <v>9.9499999999999993</v>
      </c>
      <c r="BD8" s="92">
        <v>10.199999999999999</v>
      </c>
      <c r="BE8" s="92">
        <v>13.2</v>
      </c>
      <c r="BF8" s="92">
        <v>10.84</v>
      </c>
      <c r="BG8" s="92">
        <v>10.65</v>
      </c>
      <c r="BH8" s="92">
        <v>11.51</v>
      </c>
      <c r="BI8" s="92">
        <v>11.54</v>
      </c>
      <c r="BJ8" s="92">
        <v>14.3</v>
      </c>
      <c r="BK8" s="92">
        <v>11.37</v>
      </c>
      <c r="BL8" s="92">
        <v>9.24</v>
      </c>
      <c r="BM8" s="92">
        <v>10.98</v>
      </c>
      <c r="BN8" s="92">
        <v>8.76</v>
      </c>
      <c r="BO8" s="92">
        <v>11.43</v>
      </c>
      <c r="BP8" s="92">
        <v>16.02</v>
      </c>
      <c r="BQ8" s="92">
        <v>10.38</v>
      </c>
      <c r="BR8" s="92">
        <v>10.67</v>
      </c>
      <c r="BS8" s="92">
        <v>10.92</v>
      </c>
      <c r="BT8" s="92">
        <v>13.69</v>
      </c>
      <c r="BU8" s="92">
        <v>13.15</v>
      </c>
      <c r="BV8" s="92">
        <v>13.04</v>
      </c>
      <c r="BW8" s="92">
        <v>9.34</v>
      </c>
      <c r="BX8" s="92">
        <v>10.37</v>
      </c>
      <c r="BY8" s="92">
        <v>12.28</v>
      </c>
      <c r="BZ8" s="92">
        <v>10.8</v>
      </c>
      <c r="CA8" s="10">
        <v>14</v>
      </c>
      <c r="CB8" s="10">
        <v>10.88</v>
      </c>
      <c r="CC8" s="10">
        <v>16.97</v>
      </c>
      <c r="CD8" s="10">
        <v>12.49</v>
      </c>
      <c r="CE8" s="10">
        <v>12.2</v>
      </c>
      <c r="CF8" s="10">
        <v>13.29</v>
      </c>
      <c r="CG8" s="10">
        <v>14.65</v>
      </c>
      <c r="CH8" s="10">
        <v>12.78</v>
      </c>
      <c r="CI8" s="10">
        <v>14.39</v>
      </c>
      <c r="CJ8" s="10">
        <v>14.7</v>
      </c>
      <c r="CK8" s="10">
        <v>14.47</v>
      </c>
      <c r="CL8" s="10">
        <v>14.45</v>
      </c>
      <c r="CM8" s="10">
        <v>15.36</v>
      </c>
      <c r="CN8" s="10">
        <v>12.22</v>
      </c>
      <c r="CO8" s="10">
        <v>14.86</v>
      </c>
      <c r="CP8" s="10">
        <v>13.79</v>
      </c>
      <c r="CQ8" s="10">
        <v>12.08</v>
      </c>
      <c r="CR8" s="10">
        <v>13.69</v>
      </c>
      <c r="CS8" s="10">
        <v>15.69</v>
      </c>
      <c r="CT8" s="10">
        <v>8.5299999999999994</v>
      </c>
      <c r="CU8" s="10">
        <v>7.52</v>
      </c>
      <c r="CV8" s="10">
        <v>10.1</v>
      </c>
      <c r="CW8" s="10">
        <v>10.08</v>
      </c>
      <c r="CX8" s="10">
        <v>6.87</v>
      </c>
      <c r="CY8" s="10">
        <v>8.92</v>
      </c>
      <c r="CZ8" s="10">
        <v>8.76</v>
      </c>
      <c r="DA8" s="10">
        <v>8.2799999999999994</v>
      </c>
      <c r="DB8" s="10">
        <v>9.14</v>
      </c>
      <c r="DC8" s="10">
        <v>8.4</v>
      </c>
      <c r="DD8" s="10">
        <v>10.79</v>
      </c>
      <c r="DE8" s="10">
        <v>10.210000000000001</v>
      </c>
      <c r="DF8" s="10">
        <v>7.44</v>
      </c>
      <c r="DG8" s="10">
        <v>10.42</v>
      </c>
      <c r="DH8" s="10"/>
      <c r="DI8" s="6"/>
      <c r="DJ8" s="6"/>
      <c r="DK8" s="6"/>
      <c r="DL8" s="6"/>
      <c r="DM8" s="6"/>
      <c r="DN8" s="6"/>
      <c r="DO8" s="6"/>
      <c r="DP8" s="6"/>
      <c r="DQ8" s="6"/>
      <c r="DR8" s="6"/>
      <c r="DS8" s="6"/>
      <c r="DT8" s="6"/>
      <c r="DU8" s="6"/>
      <c r="DV8" s="6"/>
      <c r="DW8" s="6"/>
    </row>
    <row r="9" spans="1:127" ht="15.6">
      <c r="A9" s="5">
        <v>2016</v>
      </c>
      <c r="B9" s="10">
        <v>12.36</v>
      </c>
      <c r="C9" s="10">
        <v>10.979799999999999</v>
      </c>
      <c r="D9" s="18">
        <v>11.713172072500299</v>
      </c>
      <c r="E9" s="10">
        <v>11.6257175660161</v>
      </c>
      <c r="F9" s="10">
        <v>11.9</v>
      </c>
      <c r="G9" s="18">
        <v>10.521663366597499</v>
      </c>
      <c r="H9" s="10">
        <v>19.2</v>
      </c>
      <c r="I9" s="18">
        <v>10.8371167752313</v>
      </c>
      <c r="J9" s="18">
        <v>12.1060315545599</v>
      </c>
      <c r="K9" s="18">
        <v>14.304999126179601</v>
      </c>
      <c r="L9" s="18">
        <v>15.556477750441999</v>
      </c>
      <c r="M9" s="18">
        <v>13.1208536307666</v>
      </c>
      <c r="N9" s="18">
        <v>16.9071582473223</v>
      </c>
      <c r="O9" s="18">
        <v>10.793887158943299</v>
      </c>
      <c r="P9" s="18">
        <v>10.6242331530439</v>
      </c>
      <c r="Q9" s="18">
        <v>11.0124723814919</v>
      </c>
      <c r="R9" s="18">
        <v>10.6931513370697</v>
      </c>
      <c r="S9" s="18">
        <v>9.8640854508646196</v>
      </c>
      <c r="T9" s="18">
        <v>12.844789053771001</v>
      </c>
      <c r="U9" s="18">
        <v>14.0378663038908</v>
      </c>
      <c r="V9" s="18">
        <v>14.863752432143899</v>
      </c>
      <c r="W9" s="18">
        <v>16.382298104822102</v>
      </c>
      <c r="X9" s="18">
        <v>13.284776799430301</v>
      </c>
      <c r="Y9" s="18">
        <v>11.993409566731099</v>
      </c>
      <c r="Z9" s="18">
        <v>12.474298593348101</v>
      </c>
      <c r="AA9" s="10">
        <v>12.1</v>
      </c>
      <c r="AB9" s="10">
        <v>10.3</v>
      </c>
      <c r="AC9" s="10">
        <v>9.67</v>
      </c>
      <c r="AD9" s="10">
        <v>11.85</v>
      </c>
      <c r="AE9" s="10">
        <v>12</v>
      </c>
      <c r="AF9" s="10">
        <v>11.01</v>
      </c>
      <c r="AG9" s="10">
        <v>12.89</v>
      </c>
      <c r="AH9" s="10">
        <v>11.99</v>
      </c>
      <c r="AI9" s="10">
        <v>11.71</v>
      </c>
      <c r="AJ9" s="10">
        <v>15.05</v>
      </c>
      <c r="AK9" s="10">
        <v>12.52</v>
      </c>
      <c r="AL9" s="10">
        <v>14.1</v>
      </c>
      <c r="AM9" s="10">
        <v>12.92</v>
      </c>
      <c r="AN9" s="10">
        <v>11.9</v>
      </c>
      <c r="AO9" s="10">
        <v>12.58</v>
      </c>
      <c r="AP9" s="10">
        <v>14.57</v>
      </c>
      <c r="AQ9" s="10">
        <v>9.89</v>
      </c>
      <c r="AR9" s="10">
        <v>11.64</v>
      </c>
      <c r="AS9" s="10">
        <v>9.94</v>
      </c>
      <c r="AT9" s="10">
        <v>9.77</v>
      </c>
      <c r="AU9" s="10">
        <v>9.76</v>
      </c>
      <c r="AV9" s="10">
        <v>9.89</v>
      </c>
      <c r="AW9" s="10">
        <v>9.91</v>
      </c>
      <c r="AX9" s="10">
        <v>9.6199999999999992</v>
      </c>
      <c r="AY9" s="10">
        <v>9.65</v>
      </c>
      <c r="AZ9" s="10">
        <v>9.2899999999999991</v>
      </c>
      <c r="BA9" s="10">
        <v>9.73</v>
      </c>
      <c r="BB9" s="18">
        <v>10.044953568802301</v>
      </c>
      <c r="BC9" s="18">
        <v>10.296946211739099</v>
      </c>
      <c r="BD9" s="18">
        <v>10.8792928768399</v>
      </c>
      <c r="BE9" s="18">
        <v>14.0337974117912</v>
      </c>
      <c r="BF9" s="18">
        <v>11.550542044754501</v>
      </c>
      <c r="BG9" s="18">
        <v>11.188680111515399</v>
      </c>
      <c r="BH9" s="18">
        <v>12.318236280485401</v>
      </c>
      <c r="BI9" s="18">
        <v>12.175939878720399</v>
      </c>
      <c r="BJ9" s="18">
        <v>14.725867770797301</v>
      </c>
      <c r="BK9" s="18">
        <v>12.114038577780899</v>
      </c>
      <c r="BL9" s="18">
        <v>9.8030653131398999</v>
      </c>
      <c r="BM9" s="18">
        <v>11.6286885046683</v>
      </c>
      <c r="BN9" s="18">
        <v>9.1864157566104403</v>
      </c>
      <c r="BO9" s="18">
        <v>11.9919582314752</v>
      </c>
      <c r="BP9" s="18">
        <v>16.190338889171301</v>
      </c>
      <c r="BQ9" s="18">
        <v>11.134157990143899</v>
      </c>
      <c r="BR9" s="18">
        <v>11.5121504112139</v>
      </c>
      <c r="BS9" s="18">
        <v>11.6358030721511</v>
      </c>
      <c r="BT9" s="18">
        <v>14.642049119956701</v>
      </c>
      <c r="BU9" s="18">
        <v>13.8576317024818</v>
      </c>
      <c r="BV9" s="18">
        <v>13.7792857036134</v>
      </c>
      <c r="BW9" s="18">
        <v>9.8718748855391798</v>
      </c>
      <c r="BX9" s="18">
        <v>11.072231662961199</v>
      </c>
      <c r="BY9" s="18">
        <v>12.927924081321899</v>
      </c>
      <c r="BZ9" s="18">
        <v>11.500921500632099</v>
      </c>
      <c r="CA9" s="10">
        <v>14.48</v>
      </c>
      <c r="CB9" s="18">
        <v>11.3799024122336</v>
      </c>
      <c r="CC9" s="18">
        <v>17.757450230914301</v>
      </c>
      <c r="CD9" s="18">
        <v>13.1044877840281</v>
      </c>
      <c r="CE9" s="18">
        <v>13.1352035274787</v>
      </c>
      <c r="CF9" s="18">
        <v>14.4578924663144</v>
      </c>
      <c r="CG9" s="18">
        <v>15.3265580736639</v>
      </c>
      <c r="CH9" s="18">
        <v>13.8070991054564</v>
      </c>
      <c r="CI9" s="18">
        <v>15.3461958835881</v>
      </c>
      <c r="CJ9" s="18">
        <v>15.638318631577199</v>
      </c>
      <c r="CK9" s="18">
        <v>15.3105157237248</v>
      </c>
      <c r="CL9" s="18">
        <v>15.525527892799101</v>
      </c>
      <c r="CM9" s="18">
        <v>16.195926126699899</v>
      </c>
      <c r="CN9" s="18">
        <v>12.8578456298516</v>
      </c>
      <c r="CO9" s="18">
        <v>15.701213270014099</v>
      </c>
      <c r="CP9" s="18">
        <v>14.538268300633799</v>
      </c>
      <c r="CQ9" s="18">
        <v>12.935833294998501</v>
      </c>
      <c r="CR9" s="18">
        <v>14.719180481216499</v>
      </c>
      <c r="CS9" s="18">
        <v>16.8809496679267</v>
      </c>
      <c r="CT9" s="18">
        <v>8.8902571394895702</v>
      </c>
      <c r="CU9" s="18">
        <v>8.0935720557693305</v>
      </c>
      <c r="CV9" s="18">
        <v>10.5900763928245</v>
      </c>
      <c r="CW9" s="18">
        <v>10.538373135464299</v>
      </c>
      <c r="CX9" s="18">
        <v>7.3052446502479498</v>
      </c>
      <c r="CY9" s="18">
        <v>9.2332172985034795</v>
      </c>
      <c r="CZ9" s="18">
        <v>9.1396376125380492</v>
      </c>
      <c r="DA9" s="18">
        <v>8.6811921108301302</v>
      </c>
      <c r="DB9" s="18">
        <v>9.2050669677913302</v>
      </c>
      <c r="DC9" s="18">
        <v>8.6806144566857508</v>
      </c>
      <c r="DD9" s="18">
        <v>11.2711351904235</v>
      </c>
      <c r="DE9" s="18">
        <v>10.475796120562601</v>
      </c>
      <c r="DF9" s="18">
        <v>7.9416379004901403</v>
      </c>
      <c r="DG9" s="18">
        <v>11.030218862976801</v>
      </c>
      <c r="DH9" s="10"/>
      <c r="DI9" s="6"/>
      <c r="DJ9" s="6"/>
      <c r="DK9" s="6"/>
      <c r="DL9" s="6"/>
      <c r="DM9" s="6"/>
      <c r="DN9" s="6"/>
      <c r="DO9" s="6"/>
      <c r="DP9" s="6"/>
      <c r="DQ9" s="6"/>
      <c r="DR9" s="6"/>
      <c r="DS9" s="6"/>
      <c r="DT9" s="6"/>
      <c r="DU9" s="6"/>
      <c r="DV9" s="6"/>
      <c r="DW9" s="6"/>
    </row>
    <row r="10" spans="1:127" ht="15.6">
      <c r="A10" s="5">
        <v>2017</v>
      </c>
      <c r="B10" s="10">
        <v>13.14</v>
      </c>
      <c r="C10" s="10">
        <v>11.88</v>
      </c>
      <c r="D10" s="10">
        <v>12.12</v>
      </c>
      <c r="E10" s="10">
        <v>11.793233297198601</v>
      </c>
      <c r="F10" s="10">
        <v>12.6</v>
      </c>
      <c r="G10" s="10">
        <v>10.79</v>
      </c>
      <c r="H10" s="10">
        <v>20.12</v>
      </c>
      <c r="I10" s="10">
        <v>11.09</v>
      </c>
      <c r="J10" s="10">
        <v>12.42</v>
      </c>
      <c r="K10" s="10">
        <v>14.85</v>
      </c>
      <c r="L10" s="10">
        <v>16.079999999999998</v>
      </c>
      <c r="M10" s="10">
        <v>13.62</v>
      </c>
      <c r="N10" s="10">
        <v>17.43</v>
      </c>
      <c r="O10" s="10">
        <v>10.95</v>
      </c>
      <c r="P10" s="18">
        <v>10.874212918134599</v>
      </c>
      <c r="Q10" s="18">
        <v>11.3872814979457</v>
      </c>
      <c r="R10" s="18">
        <v>10.910637931056799</v>
      </c>
      <c r="S10" s="18">
        <v>10.296315532482399</v>
      </c>
      <c r="T10" s="18">
        <v>13.136035496486899</v>
      </c>
      <c r="U10" s="18">
        <v>14.394571977057099</v>
      </c>
      <c r="V10" s="18">
        <v>15.6911318440385</v>
      </c>
      <c r="W10" s="18">
        <v>16.556427587616199</v>
      </c>
      <c r="X10" s="18">
        <v>13.962444193883099</v>
      </c>
      <c r="Y10" s="18">
        <v>12.421577982327999</v>
      </c>
      <c r="Z10" s="18">
        <v>13.1425781584466</v>
      </c>
      <c r="AA10" s="10">
        <v>12.13</v>
      </c>
      <c r="AB10" s="10">
        <v>11.48</v>
      </c>
      <c r="AC10" s="10">
        <v>10.17</v>
      </c>
      <c r="AD10" s="10">
        <v>12.61</v>
      </c>
      <c r="AE10" s="10">
        <v>11.28</v>
      </c>
      <c r="AF10" s="10">
        <v>10.75</v>
      </c>
      <c r="AG10" s="10">
        <v>13.87</v>
      </c>
      <c r="AH10" s="10">
        <v>12.27</v>
      </c>
      <c r="AI10" s="10">
        <v>12.77</v>
      </c>
      <c r="AJ10" s="10">
        <v>15.68</v>
      </c>
      <c r="AK10" s="10">
        <v>13.15</v>
      </c>
      <c r="AL10" s="10">
        <v>14.1</v>
      </c>
      <c r="AM10" s="10">
        <v>12.93</v>
      </c>
      <c r="AN10" s="10">
        <v>11.9</v>
      </c>
      <c r="AO10" s="10">
        <v>12.72</v>
      </c>
      <c r="AP10" s="10">
        <v>14.46</v>
      </c>
      <c r="AQ10" s="10">
        <v>10.199999999999999</v>
      </c>
      <c r="AR10" s="10">
        <v>11.74</v>
      </c>
      <c r="AS10" s="10">
        <v>10.18</v>
      </c>
      <c r="AT10" s="10">
        <v>10.119999999999999</v>
      </c>
      <c r="AU10" s="10">
        <v>10.08</v>
      </c>
      <c r="AV10" s="10">
        <v>10.17</v>
      </c>
      <c r="AW10" s="10">
        <v>10.19</v>
      </c>
      <c r="AX10" s="10">
        <v>9.94</v>
      </c>
      <c r="AY10" s="10">
        <v>9.9499999999999993</v>
      </c>
      <c r="AZ10" s="10">
        <v>9.59</v>
      </c>
      <c r="BA10" s="10">
        <v>10.07</v>
      </c>
      <c r="BB10" s="18">
        <v>11.0274417704256</v>
      </c>
      <c r="BC10" s="18">
        <v>10.6559900791405</v>
      </c>
      <c r="BD10" s="18">
        <v>11.603824852947101</v>
      </c>
      <c r="BE10" s="18">
        <v>14.9202628632725</v>
      </c>
      <c r="BF10" s="18">
        <v>12.307658812513001</v>
      </c>
      <c r="BG10" s="18">
        <v>11.754606820452601</v>
      </c>
      <c r="BH10" s="18">
        <v>13.1832271991196</v>
      </c>
      <c r="BI10" s="18">
        <v>12.8469247773149</v>
      </c>
      <c r="BJ10" s="18">
        <v>15.164418293916601</v>
      </c>
      <c r="BK10" s="18">
        <v>12.9067661094076</v>
      </c>
      <c r="BL10" s="18">
        <v>10.400442590225801</v>
      </c>
      <c r="BM10" s="18">
        <v>12.315700941585099</v>
      </c>
      <c r="BN10" s="18">
        <v>9.6335884079110308</v>
      </c>
      <c r="BO10" s="18">
        <v>12.5815452515701</v>
      </c>
      <c r="BP10" s="18">
        <v>16.362488972922201</v>
      </c>
      <c r="BQ10" s="18">
        <v>11.943109262956201</v>
      </c>
      <c r="BR10" s="18">
        <v>12.4207691743591</v>
      </c>
      <c r="BS10" s="18">
        <v>12.398526843761999</v>
      </c>
      <c r="BT10" s="18">
        <v>15.660306970871</v>
      </c>
      <c r="BU10" s="18">
        <v>14.603342692139201</v>
      </c>
      <c r="BV10" s="18">
        <v>14.560484240936001</v>
      </c>
      <c r="BW10" s="18">
        <v>10.434037875346799</v>
      </c>
      <c r="BX10" s="18">
        <v>11.8220167790048</v>
      </c>
      <c r="BY10" s="18">
        <v>13.6100342876566</v>
      </c>
      <c r="BZ10" s="18">
        <v>12.2473329040465</v>
      </c>
      <c r="CA10" s="10">
        <v>15.14</v>
      </c>
      <c r="CB10" s="18">
        <v>11.9027737970552</v>
      </c>
      <c r="CC10" s="18">
        <v>18.5814401121625</v>
      </c>
      <c r="CD10" s="18">
        <v>13.749207372437301</v>
      </c>
      <c r="CE10" s="18">
        <v>14.1420960416631</v>
      </c>
      <c r="CF10" s="18">
        <v>15.728416446012901</v>
      </c>
      <c r="CG10" s="18">
        <v>16.034360572381701</v>
      </c>
      <c r="CH10" s="18">
        <v>14.91674379561</v>
      </c>
      <c r="CI10" s="18">
        <v>16.3659296801568</v>
      </c>
      <c r="CJ10" s="18">
        <v>16.6365312668527</v>
      </c>
      <c r="CK10" s="18">
        <v>16.199854300374898</v>
      </c>
      <c r="CL10" s="18">
        <v>16.681108397929599</v>
      </c>
      <c r="CM10" s="18">
        <v>17.077345254005198</v>
      </c>
      <c r="CN10" s="18">
        <v>13.528984798780099</v>
      </c>
      <c r="CO10" s="18">
        <v>16.5900469818618</v>
      </c>
      <c r="CP10" s="18">
        <v>15.3271388818864</v>
      </c>
      <c r="CQ10" s="18">
        <v>13.8522999201979</v>
      </c>
      <c r="CR10" s="18">
        <v>15.825732216115799</v>
      </c>
      <c r="CS10" s="18">
        <v>18.162298386939199</v>
      </c>
      <c r="CT10" s="18">
        <v>9.2657294262890098</v>
      </c>
      <c r="CU10" s="18">
        <v>8.7108921039800808</v>
      </c>
      <c r="CV10" s="18">
        <v>11.1039324758276</v>
      </c>
      <c r="CW10" s="18">
        <v>11.017590113321001</v>
      </c>
      <c r="CX10" s="18">
        <v>7.7680639592396403</v>
      </c>
      <c r="CY10" s="18">
        <v>9.5574329239219509</v>
      </c>
      <c r="CZ10" s="18">
        <v>9.5357278183242205</v>
      </c>
      <c r="DA10" s="18">
        <v>9.1018232445820395</v>
      </c>
      <c r="DB10" s="18">
        <v>9.2705971423985893</v>
      </c>
      <c r="DC10" s="18">
        <v>8.9706032554311506</v>
      </c>
      <c r="DD10" s="18">
        <v>11.7737246043376</v>
      </c>
      <c r="DE10" s="18">
        <v>10.7485116904599</v>
      </c>
      <c r="DF10" s="18">
        <v>8.4770984600136305</v>
      </c>
      <c r="DG10" s="18">
        <v>11.676173528327199</v>
      </c>
      <c r="DH10" s="10"/>
      <c r="DI10" s="6"/>
      <c r="DJ10" s="6"/>
      <c r="DK10" s="6"/>
      <c r="DL10" s="6"/>
      <c r="DM10" s="6"/>
      <c r="DN10" s="6"/>
      <c r="DO10" s="6"/>
      <c r="DP10" s="6"/>
      <c r="DQ10" s="6"/>
      <c r="DR10" s="6"/>
      <c r="DS10" s="6"/>
      <c r="DT10" s="6"/>
      <c r="DU10" s="6"/>
      <c r="DV10" s="6"/>
      <c r="DW10" s="6"/>
    </row>
    <row r="11" spans="1:127" ht="15.6">
      <c r="A11" s="5">
        <v>2018</v>
      </c>
      <c r="B11" s="10">
        <v>13.9</v>
      </c>
      <c r="C11" s="10">
        <v>12.47</v>
      </c>
      <c r="D11" s="18">
        <v>12.8669809978876</v>
      </c>
      <c r="E11" s="10">
        <v>13.11</v>
      </c>
      <c r="F11" s="10">
        <v>17.829999999999998</v>
      </c>
      <c r="G11" s="18">
        <v>11.4026093504951</v>
      </c>
      <c r="H11" s="10">
        <v>21.51</v>
      </c>
      <c r="I11" s="10">
        <v>11.83</v>
      </c>
      <c r="J11" s="10">
        <v>12.95</v>
      </c>
      <c r="K11" s="10">
        <v>15.58</v>
      </c>
      <c r="L11" s="10">
        <v>17.95</v>
      </c>
      <c r="M11" s="18">
        <v>14.2790545905532</v>
      </c>
      <c r="N11" s="10">
        <v>18.850000000000001</v>
      </c>
      <c r="O11" s="10">
        <v>11.17</v>
      </c>
      <c r="P11" s="18">
        <v>11.130074508487899</v>
      </c>
      <c r="Q11" s="18">
        <v>11.774847229709</v>
      </c>
      <c r="R11" s="18">
        <v>11.1325479561797</v>
      </c>
      <c r="S11" s="18">
        <v>10.7474853165578</v>
      </c>
      <c r="T11" s="18">
        <v>13.433885744842501</v>
      </c>
      <c r="U11" s="18">
        <v>14.760341630070201</v>
      </c>
      <c r="V11" s="18">
        <v>16.564566698147601</v>
      </c>
      <c r="W11" s="18">
        <v>16.732407914326298</v>
      </c>
      <c r="X11" s="18">
        <v>14.6746799596707</v>
      </c>
      <c r="Y11" s="18">
        <v>12.865032142240899</v>
      </c>
      <c r="Z11" s="18">
        <v>13.8466591414593</v>
      </c>
      <c r="AA11" s="10">
        <v>12.59</v>
      </c>
      <c r="AB11" s="10">
        <v>12.05</v>
      </c>
      <c r="AC11" s="10">
        <v>10.77</v>
      </c>
      <c r="AD11" s="10">
        <v>13.39</v>
      </c>
      <c r="AE11" s="10">
        <v>12.51</v>
      </c>
      <c r="AF11" s="10">
        <v>10.65</v>
      </c>
      <c r="AG11" s="10">
        <v>15.18</v>
      </c>
      <c r="AH11" s="10">
        <v>13.48</v>
      </c>
      <c r="AI11" s="10">
        <v>13.43</v>
      </c>
      <c r="AJ11" s="10">
        <v>17.04</v>
      </c>
      <c r="AK11" s="10">
        <v>13.6</v>
      </c>
      <c r="AL11" s="10">
        <v>15.42</v>
      </c>
      <c r="AM11" s="10">
        <v>13.94</v>
      </c>
      <c r="AN11" s="10">
        <v>13.11</v>
      </c>
      <c r="AO11" s="10">
        <v>12.95</v>
      </c>
      <c r="AP11" s="10">
        <v>14.98</v>
      </c>
      <c r="AQ11" s="10">
        <v>10.69</v>
      </c>
      <c r="AR11" s="10">
        <v>11.84</v>
      </c>
      <c r="AS11" s="10">
        <v>10.67</v>
      </c>
      <c r="AT11" s="10">
        <v>10.49</v>
      </c>
      <c r="AU11" s="10">
        <v>10.47</v>
      </c>
      <c r="AV11" s="10">
        <v>10.58</v>
      </c>
      <c r="AW11" s="10">
        <v>10.57</v>
      </c>
      <c r="AX11" s="10">
        <v>10.33</v>
      </c>
      <c r="AY11" s="10">
        <v>10.34</v>
      </c>
      <c r="AZ11" s="10">
        <v>10.09</v>
      </c>
      <c r="BA11" s="10">
        <v>10.58</v>
      </c>
      <c r="BB11" s="18">
        <v>12.1060262914314</v>
      </c>
      <c r="BC11" s="18">
        <v>11.027553434948301</v>
      </c>
      <c r="BD11" s="18">
        <v>12.3766087320358</v>
      </c>
      <c r="BE11" s="18">
        <v>15.862723208624001</v>
      </c>
      <c r="BF11" s="18">
        <v>13.114403190629501</v>
      </c>
      <c r="BG11" s="18">
        <v>12.349158267669599</v>
      </c>
      <c r="BH11" s="18">
        <v>14.1089580867138</v>
      </c>
      <c r="BI11" s="18">
        <v>13.5548859371776</v>
      </c>
      <c r="BJ11" s="18">
        <v>15.6160292739354</v>
      </c>
      <c r="BK11" s="18">
        <v>13.7513687391169</v>
      </c>
      <c r="BL11" s="18">
        <v>11.0342227270071</v>
      </c>
      <c r="BM11" s="18">
        <v>13.043301454129701</v>
      </c>
      <c r="BN11" s="18">
        <v>10.1025283496728</v>
      </c>
      <c r="BO11" s="18">
        <v>13.200119435191899</v>
      </c>
      <c r="BP11" s="18">
        <v>16.536469509484299</v>
      </c>
      <c r="BQ11" s="18">
        <v>12.810834819586301</v>
      </c>
      <c r="BR11" s="18">
        <v>13.4011024328201</v>
      </c>
      <c r="BS11" s="18">
        <v>13.211246954102</v>
      </c>
      <c r="BT11" s="18">
        <v>16.7493779328776</v>
      </c>
      <c r="BU11" s="18">
        <v>15.3891821028741</v>
      </c>
      <c r="BV11" s="18">
        <v>15.3859718051241</v>
      </c>
      <c r="BW11" s="18">
        <v>11.028213753361999</v>
      </c>
      <c r="BX11" s="18">
        <v>12.622575554537599</v>
      </c>
      <c r="BY11" s="18">
        <v>14.3281343660435</v>
      </c>
      <c r="BZ11" s="18">
        <v>13.042186511254499</v>
      </c>
      <c r="CA11" s="10">
        <v>15.85</v>
      </c>
      <c r="CB11" s="18">
        <v>12.4496695078474</v>
      </c>
      <c r="CC11" s="18">
        <v>19.4436651744514</v>
      </c>
      <c r="CD11" s="18">
        <v>14.425646121070701</v>
      </c>
      <c r="CE11" s="18">
        <v>15.2261729354423</v>
      </c>
      <c r="CF11" s="18">
        <v>17.110590943706999</v>
      </c>
      <c r="CG11" s="18">
        <v>16.774850408646699</v>
      </c>
      <c r="CH11" s="18">
        <v>16.115568068598499</v>
      </c>
      <c r="CI11" s="18">
        <v>17.453423397409001</v>
      </c>
      <c r="CJ11" s="18">
        <v>17.698461011921001</v>
      </c>
      <c r="CK11" s="18">
        <v>17.140851692324901</v>
      </c>
      <c r="CL11" s="18">
        <v>17.922699911063098</v>
      </c>
      <c r="CM11" s="18">
        <v>18.006733214454201</v>
      </c>
      <c r="CN11" s="18">
        <v>14.235155324985501</v>
      </c>
      <c r="CO11" s="18">
        <v>17.529196892447299</v>
      </c>
      <c r="CP11" s="18">
        <v>16.158814890931101</v>
      </c>
      <c r="CQ11" s="18">
        <v>14.8336955728478</v>
      </c>
      <c r="CR11" s="18">
        <v>17.015471784982498</v>
      </c>
      <c r="CS11" s="18">
        <v>19.540907898265601</v>
      </c>
      <c r="CT11" s="18">
        <v>9.6570594589266694</v>
      </c>
      <c r="CU11" s="18">
        <v>9.3752969299993207</v>
      </c>
      <c r="CV11" s="18">
        <v>11.6427220970079</v>
      </c>
      <c r="CW11" s="18">
        <v>11.518598776565399</v>
      </c>
      <c r="CX11" s="18">
        <v>8.2602049026228901</v>
      </c>
      <c r="CY11" s="18">
        <v>9.8930330720227406</v>
      </c>
      <c r="CZ11" s="18">
        <v>9.94898363370792</v>
      </c>
      <c r="DA11" s="18">
        <v>9.5428352832169008</v>
      </c>
      <c r="DB11" s="18">
        <v>9.3365938213560096</v>
      </c>
      <c r="DC11" s="18">
        <v>9.27027956003427</v>
      </c>
      <c r="DD11" s="18">
        <v>12.2987249036427</v>
      </c>
      <c r="DE11" s="18">
        <v>11.0283268431676</v>
      </c>
      <c r="DF11" s="18">
        <v>9.0486621527191993</v>
      </c>
      <c r="DG11" s="18">
        <v>12.359956765791299</v>
      </c>
      <c r="DH11" s="10"/>
      <c r="DI11" s="6"/>
      <c r="DJ11" s="6"/>
      <c r="DK11" s="6"/>
      <c r="DL11" s="6"/>
      <c r="DM11" s="6"/>
      <c r="DN11" s="6"/>
      <c r="DO11" s="6"/>
      <c r="DP11" s="6"/>
      <c r="DQ11" s="6"/>
      <c r="DR11" s="6"/>
      <c r="DS11" s="6"/>
      <c r="DT11" s="6"/>
      <c r="DU11" s="6"/>
      <c r="DV11" s="6"/>
      <c r="DW11" s="6"/>
    </row>
    <row r="12" spans="1:127" ht="15.6">
      <c r="A12" s="5">
        <v>2019</v>
      </c>
      <c r="B12" s="10">
        <v>14.89</v>
      </c>
      <c r="C12" s="10">
        <v>12.66</v>
      </c>
      <c r="D12" s="10">
        <v>13.66</v>
      </c>
      <c r="E12" s="10">
        <v>12.73</v>
      </c>
      <c r="F12" s="10">
        <v>13.72</v>
      </c>
      <c r="G12" s="10">
        <v>12.05</v>
      </c>
      <c r="H12" s="10">
        <v>21.69</v>
      </c>
      <c r="I12" s="10">
        <v>12.04</v>
      </c>
      <c r="J12" s="10">
        <v>13.63</v>
      </c>
      <c r="K12" s="10">
        <v>16.059999999999999</v>
      </c>
      <c r="L12" s="10">
        <v>19.55</v>
      </c>
      <c r="M12" s="10">
        <v>14.97</v>
      </c>
      <c r="N12" s="10">
        <v>19.59</v>
      </c>
      <c r="O12" s="10">
        <v>11.59</v>
      </c>
      <c r="P12" s="18">
        <v>11.391956318779</v>
      </c>
      <c r="Q12" s="18">
        <v>12.1756037477424</v>
      </c>
      <c r="R12" s="18">
        <v>11.358971380020501</v>
      </c>
      <c r="S12" s="18">
        <v>11.218424713697299</v>
      </c>
      <c r="T12" s="18">
        <v>13.738489535427</v>
      </c>
      <c r="U12" s="18">
        <v>15.135405580911501</v>
      </c>
      <c r="V12" s="18">
        <v>17.4866206354403</v>
      </c>
      <c r="W12" s="18">
        <v>16.910258757802499</v>
      </c>
      <c r="X12" s="18">
        <v>15.423247457855901</v>
      </c>
      <c r="Y12" s="18">
        <v>13.32431775225</v>
      </c>
      <c r="Z12" s="18">
        <v>14.5884595144322</v>
      </c>
      <c r="AA12" s="10">
        <v>12.9</v>
      </c>
      <c r="AB12" s="10">
        <v>12.49</v>
      </c>
      <c r="AC12" s="10">
        <v>11.47</v>
      </c>
      <c r="AD12" s="10">
        <v>14.18</v>
      </c>
      <c r="AE12" s="10">
        <v>14</v>
      </c>
      <c r="AF12" s="10">
        <v>11.65</v>
      </c>
      <c r="AG12" s="10">
        <v>16</v>
      </c>
      <c r="AH12" s="10">
        <v>14.26</v>
      </c>
      <c r="AI12" s="10">
        <v>14.23</v>
      </c>
      <c r="AJ12" s="10">
        <v>17.239999999999998</v>
      </c>
      <c r="AK12" s="10">
        <v>15.24</v>
      </c>
      <c r="AL12" s="10">
        <v>17.12</v>
      </c>
      <c r="AM12" s="10">
        <v>14.86</v>
      </c>
      <c r="AN12" s="10">
        <v>14.47</v>
      </c>
      <c r="AO12" s="10">
        <v>13.73</v>
      </c>
      <c r="AP12" s="10">
        <v>15.36</v>
      </c>
      <c r="AQ12" s="10">
        <v>11.15</v>
      </c>
      <c r="AR12" s="10">
        <v>11.95</v>
      </c>
      <c r="AS12" s="10">
        <v>10.97</v>
      </c>
      <c r="AT12" s="10">
        <v>10.92</v>
      </c>
      <c r="AU12" s="10">
        <v>10.84</v>
      </c>
      <c r="AV12" s="10">
        <v>10.97</v>
      </c>
      <c r="AW12" s="10">
        <v>11.02</v>
      </c>
      <c r="AX12" s="10">
        <v>10.86</v>
      </c>
      <c r="AY12" s="10">
        <v>10.84</v>
      </c>
      <c r="AZ12" s="10">
        <v>10.6</v>
      </c>
      <c r="BA12" s="10">
        <v>11.05</v>
      </c>
      <c r="BB12" s="18">
        <v>13.2901062295222</v>
      </c>
      <c r="BC12" s="18">
        <v>11.412072820778</v>
      </c>
      <c r="BD12" s="18">
        <v>13.200857962536499</v>
      </c>
      <c r="BE12" s="18">
        <v>16.8647154476627</v>
      </c>
      <c r="BF12" s="18">
        <v>13.974028177604101</v>
      </c>
      <c r="BG12" s="18">
        <v>12.9737823007916</v>
      </c>
      <c r="BH12" s="18">
        <v>15.0996941254219</v>
      </c>
      <c r="BI12" s="18">
        <v>14.3018610254754</v>
      </c>
      <c r="BJ12" s="18">
        <v>16.081089663837201</v>
      </c>
      <c r="BK12" s="18">
        <v>14.6512411084391</v>
      </c>
      <c r="BL12" s="18">
        <v>11.706624033829399</v>
      </c>
      <c r="BM12" s="18">
        <v>13.8138879492314</v>
      </c>
      <c r="BN12" s="18">
        <v>10.5942951613057</v>
      </c>
      <c r="BO12" s="18">
        <v>13.849105942021501</v>
      </c>
      <c r="BP12" s="18">
        <v>16.712299961860101</v>
      </c>
      <c r="BQ12" s="18">
        <v>13.741604900473</v>
      </c>
      <c r="BR12" s="18">
        <v>14.4588103920065</v>
      </c>
      <c r="BS12" s="18">
        <v>14.0772406497699</v>
      </c>
      <c r="BT12" s="18">
        <v>17.914186590351498</v>
      </c>
      <c r="BU12" s="18">
        <v>16.2173093371904</v>
      </c>
      <c r="BV12" s="18">
        <v>16.258259304489702</v>
      </c>
      <c r="BW12" s="18">
        <v>11.656225522930599</v>
      </c>
      <c r="BX12" s="18">
        <v>13.4773462606626</v>
      </c>
      <c r="BY12" s="18">
        <v>15.0841232338102</v>
      </c>
      <c r="BZ12" s="18">
        <v>13.888626228013001</v>
      </c>
      <c r="CA12" s="10">
        <v>16.5</v>
      </c>
      <c r="CB12" s="18">
        <v>13.021693388222801</v>
      </c>
      <c r="CC12" s="18">
        <v>20.345899625331899</v>
      </c>
      <c r="CD12" s="18">
        <v>15.1353645612717</v>
      </c>
      <c r="CE12" s="18">
        <v>16.3933508566905</v>
      </c>
      <c r="CF12" s="18">
        <v>18.614227531919401</v>
      </c>
      <c r="CG12" s="18">
        <v>17.549537130726801</v>
      </c>
      <c r="CH12" s="18">
        <v>17.4107390816799</v>
      </c>
      <c r="CI12" s="18">
        <v>18.613179589703901</v>
      </c>
      <c r="CJ12" s="18">
        <v>18.828175006324301</v>
      </c>
      <c r="CK12" s="18">
        <v>18.136508593875199</v>
      </c>
      <c r="CL12" s="18">
        <v>19.256704317195702</v>
      </c>
      <c r="CM12" s="18">
        <v>18.986700581021701</v>
      </c>
      <c r="CN12" s="18">
        <v>14.9781857353211</v>
      </c>
      <c r="CO12" s="18">
        <v>18.5215113634174</v>
      </c>
      <c r="CP12" s="18">
        <v>17.035619021365701</v>
      </c>
      <c r="CQ12" s="18">
        <v>15.8846202880063</v>
      </c>
      <c r="CR12" s="18">
        <v>18.2946530442808</v>
      </c>
      <c r="CS12" s="18">
        <v>21.0241607836974</v>
      </c>
      <c r="CT12" s="18">
        <v>10.0649169755215</v>
      </c>
      <c r="CU12" s="18">
        <v>10.0903778254232</v>
      </c>
      <c r="CV12" s="18">
        <v>12.207655091855401</v>
      </c>
      <c r="CW12" s="18">
        <v>12.0423900699552</v>
      </c>
      <c r="CX12" s="18">
        <v>8.7835251346197598</v>
      </c>
      <c r="CY12" s="18">
        <v>10.2404174994694</v>
      </c>
      <c r="CZ12" s="18">
        <v>10.380148975475199</v>
      </c>
      <c r="DA12" s="18">
        <v>10.005215745847099</v>
      </c>
      <c r="DB12" s="18">
        <v>9.4030603256727403</v>
      </c>
      <c r="DC12" s="18">
        <v>9.5799669959942797</v>
      </c>
      <c r="DD12" s="18">
        <v>12.8471354085992</v>
      </c>
      <c r="DE12" s="18">
        <v>11.3154264015624</v>
      </c>
      <c r="DF12" s="18">
        <v>9.6587632124684806</v>
      </c>
      <c r="DG12" s="18">
        <v>13.0837839024577</v>
      </c>
      <c r="DH12" s="10"/>
      <c r="DI12" s="6"/>
      <c r="DJ12" s="6"/>
      <c r="DK12" s="6"/>
      <c r="DL12" s="6"/>
      <c r="DM12" s="6"/>
      <c r="DN12" s="6"/>
      <c r="DO12" s="6"/>
      <c r="DP12" s="6"/>
      <c r="DQ12" s="6"/>
      <c r="DR12" s="6"/>
      <c r="DS12" s="6"/>
      <c r="DT12" s="6"/>
      <c r="DU12" s="6"/>
      <c r="DV12" s="6"/>
      <c r="DW12" s="6"/>
    </row>
    <row r="13" spans="1:127" ht="15.6">
      <c r="A13" s="5">
        <v>2020</v>
      </c>
      <c r="B13" s="10">
        <v>16.28</v>
      </c>
      <c r="C13" s="10">
        <v>13.7</v>
      </c>
      <c r="D13" s="10">
        <v>14.65</v>
      </c>
      <c r="E13" s="10">
        <v>14.72</v>
      </c>
      <c r="F13" s="10">
        <v>14.88</v>
      </c>
      <c r="G13" s="10">
        <v>12.44</v>
      </c>
      <c r="H13" s="10">
        <v>22.67</v>
      </c>
      <c r="I13" s="10">
        <v>14.63</v>
      </c>
      <c r="J13" s="10">
        <v>16.420000000000002</v>
      </c>
      <c r="K13" s="10">
        <v>19.88</v>
      </c>
      <c r="L13" s="10">
        <v>19.989999999999998</v>
      </c>
      <c r="M13" s="10">
        <v>17.510000000000002</v>
      </c>
      <c r="N13" s="10">
        <v>22.01</v>
      </c>
      <c r="O13" s="10">
        <v>13.56</v>
      </c>
      <c r="P13" s="10">
        <v>11.66</v>
      </c>
      <c r="Q13" s="10">
        <v>12.59</v>
      </c>
      <c r="R13" s="10">
        <v>11.59</v>
      </c>
      <c r="S13" s="10">
        <v>11.71</v>
      </c>
      <c r="T13" s="10">
        <v>14.05</v>
      </c>
      <c r="U13" s="10">
        <v>15.52</v>
      </c>
      <c r="V13" s="10">
        <v>18.46</v>
      </c>
      <c r="W13" s="10">
        <v>17.09</v>
      </c>
      <c r="X13" s="10">
        <v>16.21</v>
      </c>
      <c r="Y13" s="10">
        <v>13.8</v>
      </c>
      <c r="Z13" s="10">
        <v>15.37</v>
      </c>
      <c r="AA13" s="10">
        <v>11.99</v>
      </c>
      <c r="AB13" s="10">
        <v>13.44</v>
      </c>
      <c r="AC13" s="10">
        <v>13.61</v>
      </c>
      <c r="AD13" s="10">
        <v>14.83</v>
      </c>
      <c r="AE13" s="10">
        <v>14.4</v>
      </c>
      <c r="AF13" s="10">
        <v>13.79</v>
      </c>
      <c r="AG13" s="10">
        <v>16.37</v>
      </c>
      <c r="AH13" s="10">
        <v>15.97</v>
      </c>
      <c r="AI13" s="10">
        <v>16.86</v>
      </c>
      <c r="AJ13" s="10">
        <v>17.53</v>
      </c>
      <c r="AK13" s="10">
        <v>16.11</v>
      </c>
      <c r="AL13" s="10">
        <v>18.04</v>
      </c>
      <c r="AM13" s="10">
        <v>17.46</v>
      </c>
      <c r="AN13" s="10">
        <v>16.739999999999998</v>
      </c>
      <c r="AO13" s="10">
        <v>17.059999999999999</v>
      </c>
      <c r="AP13" s="10">
        <v>18.11</v>
      </c>
      <c r="AQ13" s="10">
        <v>10.54</v>
      </c>
      <c r="AR13" s="10">
        <v>11.37</v>
      </c>
      <c r="AS13" s="10">
        <v>13.56</v>
      </c>
      <c r="AT13" s="10">
        <v>12.62</v>
      </c>
      <c r="AU13" s="10">
        <v>12.25</v>
      </c>
      <c r="AV13" s="10">
        <v>12.15</v>
      </c>
      <c r="AW13" s="10">
        <v>11.08</v>
      </c>
      <c r="AX13" s="10">
        <v>12.52</v>
      </c>
      <c r="AY13" s="10">
        <v>12.51</v>
      </c>
      <c r="AZ13" s="10">
        <v>11.79</v>
      </c>
      <c r="BA13" s="10">
        <v>12.45</v>
      </c>
      <c r="BB13" s="92">
        <v>14.59</v>
      </c>
      <c r="BC13" s="92">
        <v>11.81</v>
      </c>
      <c r="BD13" s="92">
        <v>14.08</v>
      </c>
      <c r="BE13" s="92">
        <v>17.93</v>
      </c>
      <c r="BF13" s="92">
        <v>14.89</v>
      </c>
      <c r="BG13" s="92">
        <v>13.63</v>
      </c>
      <c r="BH13" s="92">
        <v>16.16</v>
      </c>
      <c r="BI13" s="92">
        <v>15.09</v>
      </c>
      <c r="BJ13" s="92">
        <v>16.559999999999999</v>
      </c>
      <c r="BK13" s="92">
        <v>15.61</v>
      </c>
      <c r="BL13" s="92">
        <v>12.42</v>
      </c>
      <c r="BM13" s="92">
        <v>14.63</v>
      </c>
      <c r="BN13" s="92">
        <v>11.11</v>
      </c>
      <c r="BO13" s="92">
        <v>14.53</v>
      </c>
      <c r="BP13" s="92">
        <v>16.89</v>
      </c>
      <c r="BQ13" s="92">
        <v>14.74</v>
      </c>
      <c r="BR13" s="92">
        <v>15.6</v>
      </c>
      <c r="BS13" s="92">
        <v>15</v>
      </c>
      <c r="BT13" s="92">
        <v>19.16</v>
      </c>
      <c r="BU13" s="92">
        <v>17.09</v>
      </c>
      <c r="BV13" s="92">
        <v>17.18</v>
      </c>
      <c r="BW13" s="92">
        <v>12.32</v>
      </c>
      <c r="BX13" s="92">
        <v>14.39</v>
      </c>
      <c r="BY13" s="92">
        <v>15.88</v>
      </c>
      <c r="BZ13" s="92">
        <v>14.79</v>
      </c>
      <c r="CA13" s="10">
        <v>17.079999999999998</v>
      </c>
      <c r="CB13" s="10">
        <v>13.62</v>
      </c>
      <c r="CC13" s="10">
        <v>21.29</v>
      </c>
      <c r="CD13" s="10">
        <v>15.88</v>
      </c>
      <c r="CE13" s="10">
        <v>17.649999999999999</v>
      </c>
      <c r="CF13" s="10">
        <v>20.25</v>
      </c>
      <c r="CG13" s="10">
        <v>18.36</v>
      </c>
      <c r="CH13" s="10">
        <v>18.809999999999999</v>
      </c>
      <c r="CI13" s="10">
        <v>19.850000000000001</v>
      </c>
      <c r="CJ13" s="10">
        <v>20.03</v>
      </c>
      <c r="CK13" s="10">
        <v>19.190000000000001</v>
      </c>
      <c r="CL13" s="10">
        <v>20.69</v>
      </c>
      <c r="CM13" s="10">
        <v>20.02</v>
      </c>
      <c r="CN13" s="10">
        <v>15.76</v>
      </c>
      <c r="CO13" s="10">
        <v>19.57</v>
      </c>
      <c r="CP13" s="10">
        <v>17.96</v>
      </c>
      <c r="CQ13" s="10">
        <v>17.010000000000002</v>
      </c>
      <c r="CR13" s="10">
        <v>19.670000000000002</v>
      </c>
      <c r="CS13" s="10">
        <v>22.62</v>
      </c>
      <c r="CT13" s="10">
        <v>10.49</v>
      </c>
      <c r="CU13" s="10">
        <v>10.86</v>
      </c>
      <c r="CV13" s="10">
        <v>12.8</v>
      </c>
      <c r="CW13" s="10">
        <v>12.59</v>
      </c>
      <c r="CX13" s="10">
        <v>9.34</v>
      </c>
      <c r="CY13" s="10">
        <v>10.6</v>
      </c>
      <c r="CZ13" s="10">
        <v>10.83</v>
      </c>
      <c r="DA13" s="10">
        <v>10.49</v>
      </c>
      <c r="DB13" s="10">
        <v>9.4700000000000006</v>
      </c>
      <c r="DC13" s="10">
        <v>9.9</v>
      </c>
      <c r="DD13" s="10">
        <v>13.42</v>
      </c>
      <c r="DE13" s="10">
        <v>11.61</v>
      </c>
      <c r="DF13" s="10">
        <v>10.31</v>
      </c>
      <c r="DG13" s="10">
        <v>13.85</v>
      </c>
      <c r="DH13" s="10"/>
      <c r="DI13" s="6"/>
      <c r="DJ13" s="6"/>
      <c r="DK13" s="6"/>
      <c r="DL13" s="6"/>
      <c r="DM13" s="6"/>
      <c r="DN13" s="6"/>
      <c r="DO13" s="6"/>
      <c r="DP13" s="6"/>
      <c r="DQ13" s="6"/>
      <c r="DR13" s="6"/>
      <c r="DS13" s="6"/>
      <c r="DT13" s="6"/>
      <c r="DU13" s="6"/>
      <c r="DV13" s="6"/>
      <c r="DW13" s="6"/>
    </row>
    <row r="14" spans="1:127" ht="15.6">
      <c r="A14" s="93">
        <v>2021</v>
      </c>
      <c r="B14" s="10">
        <v>21.33</v>
      </c>
      <c r="C14" s="10">
        <v>14.49</v>
      </c>
      <c r="D14" s="19">
        <v>14.6877420419955</v>
      </c>
      <c r="E14" s="10">
        <v>14.83</v>
      </c>
      <c r="F14" s="19">
        <v>16.1139697970832</v>
      </c>
      <c r="G14" s="19">
        <v>12.804995124665499</v>
      </c>
      <c r="H14" s="19">
        <v>23.100887463732398</v>
      </c>
      <c r="I14" s="19">
        <v>13.526047457018301</v>
      </c>
      <c r="J14" s="19">
        <v>15.0560245255403</v>
      </c>
      <c r="K14" s="19">
        <v>18.202260397231701</v>
      </c>
      <c r="L14" s="10">
        <v>21.03</v>
      </c>
      <c r="M14" s="19">
        <v>16.846968081099199</v>
      </c>
      <c r="N14" s="10">
        <v>22.96</v>
      </c>
      <c r="O14" s="19">
        <v>12.3372673510294</v>
      </c>
      <c r="P14" s="10">
        <v>12.4</v>
      </c>
      <c r="Q14" s="10">
        <v>13.3</v>
      </c>
      <c r="R14" s="20">
        <v>11.893688795900101</v>
      </c>
      <c r="S14" s="20">
        <v>11.984120475421401</v>
      </c>
      <c r="T14" s="20">
        <v>14.696726344555699</v>
      </c>
      <c r="U14" s="20">
        <v>16.193958518796901</v>
      </c>
      <c r="V14" s="20">
        <v>18.491030757551901</v>
      </c>
      <c r="W14" s="20">
        <v>18.8857944439867</v>
      </c>
      <c r="X14" s="20">
        <v>16.569834714796301</v>
      </c>
      <c r="Y14" s="20">
        <v>14.0598387342111</v>
      </c>
      <c r="Z14" s="20">
        <v>14.885849066180899</v>
      </c>
      <c r="AA14" s="21">
        <v>12.44</v>
      </c>
      <c r="AB14" s="21">
        <v>13.75</v>
      </c>
      <c r="AC14" s="21">
        <v>14.11</v>
      </c>
      <c r="AD14" s="21">
        <v>15.13</v>
      </c>
      <c r="AE14" s="21">
        <v>14.84</v>
      </c>
      <c r="AF14" s="21">
        <v>14.03</v>
      </c>
      <c r="AG14" s="21">
        <v>17.12</v>
      </c>
      <c r="AH14" s="21">
        <v>16.52</v>
      </c>
      <c r="AI14" s="21">
        <v>17.18</v>
      </c>
      <c r="AJ14" s="21">
        <v>18.079999999999998</v>
      </c>
      <c r="AK14" s="21">
        <v>16.579999999999998</v>
      </c>
      <c r="AL14" s="21">
        <v>18.71</v>
      </c>
      <c r="AM14" s="21">
        <v>18.13</v>
      </c>
      <c r="AN14" s="21">
        <v>17.72</v>
      </c>
      <c r="AO14" s="21">
        <v>17.25</v>
      </c>
      <c r="AP14" s="21">
        <v>18.739999999999998</v>
      </c>
      <c r="AQ14" s="8">
        <v>10.7</v>
      </c>
      <c r="AR14" s="21">
        <v>11.87</v>
      </c>
      <c r="AS14" s="21">
        <v>14.17</v>
      </c>
      <c r="AT14" s="22">
        <v>13.16</v>
      </c>
      <c r="AU14" s="10">
        <v>12.79</v>
      </c>
      <c r="AV14" s="10">
        <v>12.64</v>
      </c>
      <c r="AW14" s="8">
        <v>11.55</v>
      </c>
      <c r="AX14" s="21">
        <v>13.13</v>
      </c>
      <c r="AY14" s="8">
        <v>13.1</v>
      </c>
      <c r="AZ14" s="8">
        <v>12.4</v>
      </c>
      <c r="BA14" s="8">
        <v>13.11</v>
      </c>
      <c r="BB14" s="21">
        <v>10.6</v>
      </c>
      <c r="BC14" s="23">
        <v>13.0436303</v>
      </c>
      <c r="BD14" s="24">
        <v>14.02</v>
      </c>
      <c r="BE14" s="24">
        <v>18.02</v>
      </c>
      <c r="BF14" s="23">
        <v>15.826253400000001</v>
      </c>
      <c r="BG14" s="23">
        <v>14.230157999999999</v>
      </c>
      <c r="BH14" s="23">
        <v>17.940579100000001</v>
      </c>
      <c r="BI14" s="23">
        <v>17.270710099999999</v>
      </c>
      <c r="BJ14" s="23">
        <v>18.860738699999999</v>
      </c>
      <c r="BK14" s="23">
        <v>16.547113100000001</v>
      </c>
      <c r="BL14" s="23">
        <v>12.455105700000001</v>
      </c>
      <c r="BM14" s="23">
        <v>15.819156</v>
      </c>
      <c r="BN14" s="24">
        <v>10.67</v>
      </c>
      <c r="BO14" s="24">
        <v>14.73</v>
      </c>
      <c r="BP14" s="25">
        <v>18.420000000000002</v>
      </c>
      <c r="BQ14" s="25">
        <v>14.53</v>
      </c>
      <c r="BR14" s="25">
        <v>15.07</v>
      </c>
      <c r="BS14" s="25">
        <v>14.95</v>
      </c>
      <c r="BT14" s="25">
        <v>19.04</v>
      </c>
      <c r="BU14" s="25">
        <v>17.149999999999999</v>
      </c>
      <c r="BV14" s="25">
        <v>17.14</v>
      </c>
      <c r="BW14" s="25">
        <v>12.25</v>
      </c>
      <c r="BX14" s="25">
        <v>14.06</v>
      </c>
      <c r="BY14" s="25">
        <v>15.94</v>
      </c>
      <c r="BZ14" s="25">
        <v>14.45</v>
      </c>
      <c r="CA14" s="93">
        <v>17.75</v>
      </c>
      <c r="CB14" s="26">
        <v>14.139535510541</v>
      </c>
      <c r="CC14" s="26">
        <v>22.080380386531701</v>
      </c>
      <c r="CD14" s="26">
        <v>16.5284390785753</v>
      </c>
      <c r="CE14" s="26">
        <v>18.770486237909299</v>
      </c>
      <c r="CF14" s="26">
        <v>21.7224281122398</v>
      </c>
      <c r="CG14" s="26">
        <v>19.063904432740198</v>
      </c>
      <c r="CH14" s="26">
        <v>18.367295869635399</v>
      </c>
      <c r="CI14" s="26">
        <v>19.989159054496401</v>
      </c>
      <c r="CJ14" s="26">
        <v>20.1482343309019</v>
      </c>
      <c r="CK14" s="26">
        <v>19.204234536086702</v>
      </c>
      <c r="CL14" s="26">
        <v>20.501381784491301</v>
      </c>
      <c r="CM14" s="26">
        <v>20.923911897729901</v>
      </c>
      <c r="CN14" s="26">
        <v>16.4425958055321</v>
      </c>
      <c r="CO14" s="26">
        <v>19.611923320298001</v>
      </c>
      <c r="CP14" s="26">
        <v>18.283352489099101</v>
      </c>
      <c r="CQ14" s="26">
        <v>16.623575844250102</v>
      </c>
      <c r="CR14" s="26">
        <v>19.780275729686501</v>
      </c>
      <c r="CS14" s="26">
        <v>22.1960255499928</v>
      </c>
      <c r="CT14" s="5">
        <v>10.4999434900101</v>
      </c>
      <c r="CU14" s="5">
        <v>10.3490877180884</v>
      </c>
      <c r="CV14" s="10">
        <v>12.56</v>
      </c>
      <c r="CW14" s="10">
        <v>13.23</v>
      </c>
      <c r="CX14" s="10">
        <v>12.85</v>
      </c>
      <c r="CY14" s="10">
        <v>13.59</v>
      </c>
      <c r="CZ14" s="10">
        <v>11.38</v>
      </c>
      <c r="DA14" s="10">
        <v>12.42</v>
      </c>
      <c r="DB14" s="5">
        <v>9.8293466757338006</v>
      </c>
      <c r="DC14" s="5">
        <v>10.016186757467599</v>
      </c>
      <c r="DD14" s="5">
        <v>13.534568364730299</v>
      </c>
      <c r="DE14" s="5">
        <v>11.920612968561199</v>
      </c>
      <c r="DF14" s="5">
        <v>9.8527542675910809</v>
      </c>
      <c r="DG14" s="5">
        <v>13.577492833254</v>
      </c>
      <c r="DH14" s="5"/>
      <c r="DI14" s="6"/>
      <c r="DJ14" s="6"/>
      <c r="DK14" s="6"/>
      <c r="DL14" s="6"/>
      <c r="DM14" s="6"/>
      <c r="DN14" s="6"/>
      <c r="DO14" s="27"/>
      <c r="DP14" s="27"/>
      <c r="DQ14" s="27"/>
      <c r="DR14" s="27"/>
      <c r="DS14" s="27"/>
      <c r="DT14" s="27"/>
      <c r="DU14" s="27"/>
      <c r="DV14" s="27"/>
      <c r="DW14" s="27"/>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193"/>
  <sheetViews>
    <sheetView workbookViewId="0">
      <selection activeCell="I15" sqref="I15"/>
    </sheetView>
  </sheetViews>
  <sheetFormatPr defaultRowHeight="14.4"/>
  <cols>
    <col min="1" max="113" width="9" customWidth="1"/>
    <col min="114" max="127" width="8" customWidth="1"/>
  </cols>
  <sheetData>
    <row r="1" spans="1:127" ht="15.6">
      <c r="A1" s="5" t="s">
        <v>161</v>
      </c>
      <c r="B1" s="5"/>
      <c r="C1" s="199" t="s">
        <v>1</v>
      </c>
      <c r="D1" s="199"/>
      <c r="E1" s="199"/>
      <c r="F1" s="199"/>
      <c r="G1" s="199"/>
      <c r="H1" s="199"/>
      <c r="I1" s="199"/>
      <c r="J1" s="199"/>
      <c r="K1" s="199"/>
      <c r="L1" s="199"/>
      <c r="M1" s="199"/>
      <c r="N1" s="199"/>
      <c r="O1" s="199"/>
      <c r="P1" s="199" t="s">
        <v>222</v>
      </c>
      <c r="Q1" s="199"/>
      <c r="R1" s="199"/>
      <c r="S1" s="199"/>
      <c r="T1" s="199"/>
      <c r="U1" s="199"/>
      <c r="V1" s="199"/>
      <c r="W1" s="199"/>
      <c r="X1" s="199"/>
      <c r="Y1" s="199"/>
      <c r="Z1" s="199"/>
      <c r="AA1" s="199" t="s">
        <v>3</v>
      </c>
      <c r="AB1" s="199"/>
      <c r="AC1" s="199"/>
      <c r="AD1" s="199"/>
      <c r="AE1" s="199"/>
      <c r="AF1" s="199"/>
      <c r="AG1" s="199"/>
      <c r="AH1" s="199"/>
      <c r="AI1" s="199"/>
      <c r="AJ1" s="199"/>
      <c r="AK1" s="199"/>
      <c r="AL1" s="199"/>
      <c r="AM1" s="199"/>
      <c r="AN1" s="199"/>
      <c r="AO1" s="199"/>
      <c r="AP1" s="199"/>
      <c r="AQ1" s="199" t="s">
        <v>132</v>
      </c>
      <c r="AR1" s="199"/>
      <c r="AS1" s="199"/>
      <c r="AT1" s="199"/>
      <c r="AU1" s="199"/>
      <c r="AV1" s="199"/>
      <c r="AW1" s="199"/>
      <c r="AX1" s="199"/>
      <c r="AY1" s="199"/>
      <c r="AZ1" s="199"/>
      <c r="BA1" s="199"/>
      <c r="BB1" s="199" t="s">
        <v>5</v>
      </c>
      <c r="BC1" s="199"/>
      <c r="BD1" s="199"/>
      <c r="BE1" s="199"/>
      <c r="BF1" s="199"/>
      <c r="BG1" s="199"/>
      <c r="BH1" s="199"/>
      <c r="BI1" s="199"/>
      <c r="BJ1" s="199"/>
      <c r="BK1" s="199"/>
      <c r="BL1" s="199"/>
      <c r="BM1" s="199"/>
      <c r="BN1" s="199" t="s">
        <v>6</v>
      </c>
      <c r="BO1" s="199"/>
      <c r="BP1" s="199"/>
      <c r="BQ1" s="199"/>
      <c r="BR1" s="199"/>
      <c r="BS1" s="199"/>
      <c r="BT1" s="199"/>
      <c r="BU1" s="199"/>
      <c r="BV1" s="199"/>
      <c r="BW1" s="199"/>
      <c r="BX1" s="199"/>
      <c r="BY1" s="199"/>
      <c r="BZ1" s="199"/>
      <c r="CA1" s="5"/>
      <c r="CB1" s="199" t="s">
        <v>7</v>
      </c>
      <c r="CC1" s="199"/>
      <c r="CD1" s="199"/>
      <c r="CE1" s="199"/>
      <c r="CF1" s="199"/>
      <c r="CG1" s="199"/>
      <c r="CH1" s="199"/>
      <c r="CI1" s="199"/>
      <c r="CJ1" s="199"/>
      <c r="CK1" s="199"/>
      <c r="CL1" s="199"/>
      <c r="CM1" s="199"/>
      <c r="CN1" s="199"/>
      <c r="CO1" s="199"/>
      <c r="CP1" s="199"/>
      <c r="CQ1" s="199"/>
      <c r="CR1" s="199"/>
      <c r="CS1" s="199"/>
      <c r="CT1" s="199" t="s">
        <v>8</v>
      </c>
      <c r="CU1" s="199"/>
      <c r="CV1" s="199"/>
      <c r="CW1" s="199"/>
      <c r="CX1" s="199"/>
      <c r="CY1" s="199"/>
      <c r="CZ1" s="199"/>
      <c r="DA1" s="199"/>
      <c r="DB1" s="199" t="s">
        <v>9</v>
      </c>
      <c r="DC1" s="199"/>
      <c r="DD1" s="199"/>
      <c r="DE1" s="199"/>
      <c r="DF1" s="199"/>
      <c r="DG1" s="199"/>
      <c r="DH1" s="5"/>
      <c r="DI1" s="203"/>
      <c r="DJ1" s="219"/>
      <c r="DK1" s="219"/>
      <c r="DL1" s="219"/>
      <c r="DM1" s="219"/>
      <c r="DN1" s="220"/>
      <c r="DO1" s="206"/>
      <c r="DP1" s="207"/>
      <c r="DQ1" s="207"/>
      <c r="DR1" s="207"/>
      <c r="DS1" s="207"/>
      <c r="DT1" s="207"/>
      <c r="DU1" s="207"/>
      <c r="DV1" s="207"/>
      <c r="DW1" s="208"/>
    </row>
    <row r="2" spans="1:127" ht="15.6">
      <c r="A2" s="5"/>
      <c r="B2" s="5" t="s">
        <v>11</v>
      </c>
      <c r="C2" s="5" t="s">
        <v>12</v>
      </c>
      <c r="D2" s="5" t="s">
        <v>13</v>
      </c>
      <c r="E2" s="5" t="s">
        <v>14</v>
      </c>
      <c r="F2" s="5" t="s">
        <v>15</v>
      </c>
      <c r="G2" s="5" t="s">
        <v>16</v>
      </c>
      <c r="H2" s="5" t="s">
        <v>17</v>
      </c>
      <c r="I2" s="5" t="s">
        <v>18</v>
      </c>
      <c r="J2" s="5" t="s">
        <v>19</v>
      </c>
      <c r="K2" s="5" t="s">
        <v>20</v>
      </c>
      <c r="L2" s="5" t="s">
        <v>21</v>
      </c>
      <c r="M2" s="5" t="s">
        <v>22</v>
      </c>
      <c r="N2" s="5" t="s">
        <v>23</v>
      </c>
      <c r="O2" s="5" t="s">
        <v>24</v>
      </c>
      <c r="P2" s="5" t="s">
        <v>25</v>
      </c>
      <c r="Q2" s="5" t="s">
        <v>26</v>
      </c>
      <c r="R2" s="5" t="s">
        <v>27</v>
      </c>
      <c r="S2" s="5" t="s">
        <v>28</v>
      </c>
      <c r="T2" s="5" t="s">
        <v>29</v>
      </c>
      <c r="U2" s="5" t="s">
        <v>30</v>
      </c>
      <c r="V2" s="5" t="s">
        <v>31</v>
      </c>
      <c r="W2" s="5" t="s">
        <v>32</v>
      </c>
      <c r="X2" s="5" t="s">
        <v>33</v>
      </c>
      <c r="Y2" s="5" t="s">
        <v>34</v>
      </c>
      <c r="Z2" s="5" t="s">
        <v>35</v>
      </c>
      <c r="AA2" s="5" t="s">
        <v>36</v>
      </c>
      <c r="AB2" s="5" t="s">
        <v>133</v>
      </c>
      <c r="AC2" s="5" t="s">
        <v>49</v>
      </c>
      <c r="AD2" s="5" t="s">
        <v>47</v>
      </c>
      <c r="AE2" s="5" t="s">
        <v>38</v>
      </c>
      <c r="AF2" s="5" t="s">
        <v>46</v>
      </c>
      <c r="AG2" s="5" t="s">
        <v>39</v>
      </c>
      <c r="AH2" s="5" t="s">
        <v>45</v>
      </c>
      <c r="AI2" s="5" t="s">
        <v>48</v>
      </c>
      <c r="AJ2" s="5" t="s">
        <v>40</v>
      </c>
      <c r="AK2" s="5" t="s">
        <v>37</v>
      </c>
      <c r="AL2" s="5" t="s">
        <v>51</v>
      </c>
      <c r="AM2" s="5" t="s">
        <v>42</v>
      </c>
      <c r="AN2" s="5" t="s">
        <v>50</v>
      </c>
      <c r="AO2" s="5" t="s">
        <v>43</v>
      </c>
      <c r="AP2" s="5" t="s">
        <v>44</v>
      </c>
      <c r="AQ2" s="5" t="s">
        <v>52</v>
      </c>
      <c r="AR2" s="5" t="s">
        <v>53</v>
      </c>
      <c r="AS2" s="5" t="s">
        <v>54</v>
      </c>
      <c r="AT2" s="5" t="s">
        <v>55</v>
      </c>
      <c r="AU2" s="5" t="s">
        <v>56</v>
      </c>
      <c r="AV2" s="5" t="s">
        <v>57</v>
      </c>
      <c r="AW2" s="5" t="s">
        <v>58</v>
      </c>
      <c r="AX2" s="5" t="s">
        <v>59</v>
      </c>
      <c r="AY2" s="5" t="s">
        <v>60</v>
      </c>
      <c r="AZ2" s="5" t="s">
        <v>61</v>
      </c>
      <c r="BA2" s="5" t="s">
        <v>62</v>
      </c>
      <c r="BB2" s="5" t="s">
        <v>63</v>
      </c>
      <c r="BC2" s="5" t="s">
        <v>64</v>
      </c>
      <c r="BD2" s="5" t="s">
        <v>65</v>
      </c>
      <c r="BE2" s="5" t="s">
        <v>66</v>
      </c>
      <c r="BF2" s="5" t="s">
        <v>67</v>
      </c>
      <c r="BG2" s="5" t="s">
        <v>134</v>
      </c>
      <c r="BH2" s="5" t="s">
        <v>69</v>
      </c>
      <c r="BI2" s="5" t="s">
        <v>135</v>
      </c>
      <c r="BJ2" s="5" t="s">
        <v>71</v>
      </c>
      <c r="BK2" s="5" t="s">
        <v>72</v>
      </c>
      <c r="BL2" s="5" t="s">
        <v>73</v>
      </c>
      <c r="BM2" s="5" t="s">
        <v>74</v>
      </c>
      <c r="BN2" s="5" t="s">
        <v>75</v>
      </c>
      <c r="BO2" s="5" t="s">
        <v>76</v>
      </c>
      <c r="BP2" s="5" t="s">
        <v>77</v>
      </c>
      <c r="BQ2" s="5" t="s">
        <v>78</v>
      </c>
      <c r="BR2" s="5" t="s">
        <v>79</v>
      </c>
      <c r="BS2" s="5" t="s">
        <v>80</v>
      </c>
      <c r="BT2" s="5" t="s">
        <v>81</v>
      </c>
      <c r="BU2" s="5" t="s">
        <v>82</v>
      </c>
      <c r="BV2" s="5" t="s">
        <v>83</v>
      </c>
      <c r="BW2" s="5" t="s">
        <v>84</v>
      </c>
      <c r="BX2" s="5" t="s">
        <v>85</v>
      </c>
      <c r="BY2" s="5" t="s">
        <v>86</v>
      </c>
      <c r="BZ2" s="5" t="s">
        <v>87</v>
      </c>
      <c r="CA2" s="5" t="s">
        <v>88</v>
      </c>
      <c r="CB2" s="5" t="s">
        <v>89</v>
      </c>
      <c r="CC2" s="5" t="s">
        <v>90</v>
      </c>
      <c r="CD2" s="5" t="s">
        <v>91</v>
      </c>
      <c r="CE2" s="5" t="s">
        <v>92</v>
      </c>
      <c r="CF2" s="5" t="s">
        <v>93</v>
      </c>
      <c r="CG2" s="5" t="s">
        <v>94</v>
      </c>
      <c r="CH2" s="5" t="s">
        <v>95</v>
      </c>
      <c r="CI2" s="5" t="s">
        <v>96</v>
      </c>
      <c r="CJ2" s="5" t="s">
        <v>97</v>
      </c>
      <c r="CK2" s="5" t="s">
        <v>98</v>
      </c>
      <c r="CL2" s="5" t="s">
        <v>99</v>
      </c>
      <c r="CM2" s="5" t="s">
        <v>100</v>
      </c>
      <c r="CN2" s="5" t="s">
        <v>101</v>
      </c>
      <c r="CO2" s="5" t="s">
        <v>102</v>
      </c>
      <c r="CP2" s="5" t="s">
        <v>103</v>
      </c>
      <c r="CQ2" s="5" t="s">
        <v>104</v>
      </c>
      <c r="CR2" s="5" t="s">
        <v>105</v>
      </c>
      <c r="CS2" s="5" t="s">
        <v>106</v>
      </c>
      <c r="CT2" s="5" t="s">
        <v>107</v>
      </c>
      <c r="CU2" s="5" t="s">
        <v>136</v>
      </c>
      <c r="CV2" s="5" t="s">
        <v>137</v>
      </c>
      <c r="CW2" s="5" t="s">
        <v>110</v>
      </c>
      <c r="CX2" s="5" t="s">
        <v>111</v>
      </c>
      <c r="CY2" s="5" t="s">
        <v>112</v>
      </c>
      <c r="CZ2" s="5" t="s">
        <v>113</v>
      </c>
      <c r="DA2" s="5" t="s">
        <v>114</v>
      </c>
      <c r="DB2" s="5" t="s">
        <v>115</v>
      </c>
      <c r="DC2" s="5" t="s">
        <v>116</v>
      </c>
      <c r="DD2" s="5" t="s">
        <v>117</v>
      </c>
      <c r="DE2" s="5" t="s">
        <v>118</v>
      </c>
      <c r="DF2" s="5" t="s">
        <v>119</v>
      </c>
      <c r="DG2" s="5" t="s">
        <v>120</v>
      </c>
      <c r="DH2" s="5"/>
      <c r="DI2" s="6"/>
      <c r="DJ2" s="6"/>
      <c r="DK2" s="6"/>
      <c r="DL2" s="6"/>
      <c r="DM2" s="6"/>
      <c r="DN2" s="6"/>
      <c r="DO2" s="6"/>
      <c r="DP2" s="6"/>
      <c r="DQ2" s="6"/>
      <c r="DR2" s="6"/>
      <c r="DS2" s="6"/>
      <c r="DT2" s="6"/>
      <c r="DU2" s="6"/>
      <c r="DV2" s="6"/>
      <c r="DW2" s="6"/>
    </row>
    <row r="3" spans="1:127" ht="15.6">
      <c r="A3" s="5">
        <v>2010</v>
      </c>
      <c r="B3" s="3">
        <v>226.49</v>
      </c>
      <c r="C3" s="3">
        <v>73.599999999999994</v>
      </c>
      <c r="D3" s="3">
        <v>60.5</v>
      </c>
      <c r="E3" s="28">
        <v>89.49</v>
      </c>
      <c r="F3" s="28">
        <v>45</v>
      </c>
      <c r="G3" s="3">
        <v>89.08</v>
      </c>
      <c r="H3" s="3">
        <v>120.24</v>
      </c>
      <c r="I3" s="3">
        <v>40.33</v>
      </c>
      <c r="J3" s="3">
        <v>49.91</v>
      </c>
      <c r="K3" s="3">
        <v>86.91</v>
      </c>
      <c r="L3" s="3">
        <v>55.52</v>
      </c>
      <c r="M3" s="3">
        <v>32.26</v>
      </c>
      <c r="N3" s="3">
        <v>65.78</v>
      </c>
      <c r="O3" s="3">
        <v>48.2</v>
      </c>
      <c r="P3" s="13">
        <v>78.44</v>
      </c>
      <c r="Q3" s="5">
        <v>65.47</v>
      </c>
      <c r="R3" s="5">
        <v>69.540000000000006</v>
      </c>
      <c r="S3" s="5">
        <v>44.98</v>
      </c>
      <c r="T3" s="5">
        <v>31.5</v>
      </c>
      <c r="U3" s="5">
        <v>48.81</v>
      </c>
      <c r="V3" s="5">
        <v>48.81</v>
      </c>
      <c r="W3" s="5">
        <v>25.42</v>
      </c>
      <c r="X3" s="5">
        <v>11.78</v>
      </c>
      <c r="Y3" s="5">
        <v>58.66</v>
      </c>
      <c r="Z3" s="5">
        <v>24.75</v>
      </c>
      <c r="AA3" s="13">
        <v>48.24</v>
      </c>
      <c r="AB3" s="13">
        <v>19.41</v>
      </c>
      <c r="AC3" s="13">
        <v>46.13</v>
      </c>
      <c r="AD3" s="13">
        <v>56.5</v>
      </c>
      <c r="AE3" s="13">
        <v>33.57</v>
      </c>
      <c r="AF3" s="13">
        <v>76.22</v>
      </c>
      <c r="AG3" s="13">
        <v>21.63</v>
      </c>
      <c r="AH3" s="13">
        <v>42.33</v>
      </c>
      <c r="AI3" s="13">
        <v>59.76</v>
      </c>
      <c r="AJ3" s="13">
        <v>14.52</v>
      </c>
      <c r="AK3" s="13">
        <v>24.35</v>
      </c>
      <c r="AL3" s="13">
        <v>28.97</v>
      </c>
      <c r="AM3" s="13">
        <v>7.34</v>
      </c>
      <c r="AN3" s="13">
        <v>14.06</v>
      </c>
      <c r="AO3" s="13">
        <v>54.92</v>
      </c>
      <c r="AP3" s="13">
        <v>14.81</v>
      </c>
      <c r="AQ3" s="3">
        <v>38.89</v>
      </c>
      <c r="AR3" s="3">
        <v>10.89</v>
      </c>
      <c r="AS3" s="3">
        <v>15.56</v>
      </c>
      <c r="AT3" s="3">
        <v>35.43</v>
      </c>
      <c r="AU3" s="3">
        <v>9.24</v>
      </c>
      <c r="AV3" s="3">
        <v>8.32</v>
      </c>
      <c r="AW3" s="3">
        <v>66.31</v>
      </c>
      <c r="AX3" s="3">
        <v>37.35</v>
      </c>
      <c r="AY3" s="3">
        <v>41.18</v>
      </c>
      <c r="AZ3" s="3">
        <v>27.15</v>
      </c>
      <c r="BA3" s="3">
        <v>48.49</v>
      </c>
      <c r="BB3" s="3">
        <v>79.510000000000005</v>
      </c>
      <c r="BC3" s="3">
        <v>18.95</v>
      </c>
      <c r="BD3" s="3">
        <v>28.52</v>
      </c>
      <c r="BE3" s="3">
        <v>43.47</v>
      </c>
      <c r="BF3" s="3">
        <v>46.71</v>
      </c>
      <c r="BG3" s="3">
        <v>82.43</v>
      </c>
      <c r="BH3" s="3">
        <v>25.03</v>
      </c>
      <c r="BI3" s="3">
        <v>43.45</v>
      </c>
      <c r="BJ3" s="3">
        <v>56.31</v>
      </c>
      <c r="BK3" s="3">
        <v>60.65</v>
      </c>
      <c r="BL3" s="3">
        <v>18.760000000000002</v>
      </c>
      <c r="BM3" s="3">
        <v>19.829999999999998</v>
      </c>
      <c r="BN3" s="3">
        <v>63.6</v>
      </c>
      <c r="BO3" s="3">
        <v>36.33</v>
      </c>
      <c r="BP3" s="3">
        <v>30.47</v>
      </c>
      <c r="BQ3" s="3">
        <v>63.75</v>
      </c>
      <c r="BR3" s="3">
        <v>69.66</v>
      </c>
      <c r="BS3" s="3">
        <v>50.01</v>
      </c>
      <c r="BT3" s="3">
        <v>65.37</v>
      </c>
      <c r="BU3" s="3">
        <v>16.48</v>
      </c>
      <c r="BV3" s="3">
        <v>48.43</v>
      </c>
      <c r="BW3" s="3">
        <v>37.380000000000003</v>
      </c>
      <c r="BX3" s="3">
        <v>48.84</v>
      </c>
      <c r="BY3" s="3">
        <v>49.63</v>
      </c>
      <c r="BZ3" s="3">
        <v>37.67</v>
      </c>
      <c r="CA3" s="3">
        <v>338.15</v>
      </c>
      <c r="CB3" s="3">
        <v>136.43</v>
      </c>
      <c r="CC3" s="3">
        <v>33.93</v>
      </c>
      <c r="CD3" s="3">
        <v>11.08</v>
      </c>
      <c r="CE3" s="3">
        <v>23.16</v>
      </c>
      <c r="CF3" s="3">
        <v>42.14</v>
      </c>
      <c r="CG3" s="3">
        <v>53.77</v>
      </c>
      <c r="CH3" s="3">
        <v>27.69</v>
      </c>
      <c r="CI3" s="3">
        <v>37.049999999999997</v>
      </c>
      <c r="CJ3" s="3">
        <v>43.86</v>
      </c>
      <c r="CK3" s="3">
        <v>39.61</v>
      </c>
      <c r="CL3" s="3">
        <v>75.319999999999993</v>
      </c>
      <c r="CM3" s="3">
        <v>39.29</v>
      </c>
      <c r="CN3" s="3">
        <v>47.21</v>
      </c>
      <c r="CO3" s="3">
        <v>40.270000000000003</v>
      </c>
      <c r="CP3" s="3">
        <v>59.65</v>
      </c>
      <c r="CQ3" s="3">
        <v>16.399999999999999</v>
      </c>
      <c r="CR3" s="3">
        <v>34.39</v>
      </c>
      <c r="CS3" s="3">
        <v>49.69</v>
      </c>
      <c r="CT3" s="3">
        <v>53.82</v>
      </c>
      <c r="CU3" s="3">
        <v>43.54</v>
      </c>
      <c r="CV3" s="3">
        <v>20.21</v>
      </c>
      <c r="CW3" s="3">
        <v>21.8</v>
      </c>
      <c r="CX3" s="3">
        <v>35.49</v>
      </c>
      <c r="CY3" s="3">
        <v>9.61</v>
      </c>
      <c r="CZ3" s="3">
        <v>18.46</v>
      </c>
      <c r="DA3" s="3">
        <v>17.25</v>
      </c>
      <c r="DB3" s="3">
        <v>34.229999999999997</v>
      </c>
      <c r="DC3" s="3">
        <v>21.09</v>
      </c>
      <c r="DD3" s="3">
        <v>56.82</v>
      </c>
      <c r="DE3" s="3">
        <v>19.940000000000001</v>
      </c>
      <c r="DF3" s="3">
        <v>48.78</v>
      </c>
      <c r="DG3" s="3">
        <v>29.84</v>
      </c>
      <c r="DH3" s="3"/>
      <c r="DI3" s="29"/>
      <c r="DJ3" s="29"/>
      <c r="DK3" s="29"/>
      <c r="DL3" s="29"/>
      <c r="DM3" s="29"/>
      <c r="DN3" s="29"/>
      <c r="DO3" s="29"/>
      <c r="DP3" s="29"/>
      <c r="DQ3" s="29"/>
      <c r="DR3" s="29"/>
      <c r="DS3" s="29"/>
      <c r="DT3" s="29"/>
      <c r="DU3" s="29"/>
      <c r="DV3" s="29"/>
      <c r="DW3" s="29"/>
    </row>
    <row r="4" spans="1:127">
      <c r="A4" s="5">
        <v>2011</v>
      </c>
      <c r="B4" s="3">
        <v>235.21</v>
      </c>
      <c r="C4" s="3">
        <v>74.680000000000007</v>
      </c>
      <c r="D4" s="28">
        <v>63.28</v>
      </c>
      <c r="E4" s="28">
        <v>90.97</v>
      </c>
      <c r="F4" s="28">
        <v>46.92</v>
      </c>
      <c r="G4" s="28">
        <v>92.92</v>
      </c>
      <c r="H4" s="28">
        <v>123.24</v>
      </c>
      <c r="I4" s="28">
        <v>41.43</v>
      </c>
      <c r="J4" s="28">
        <v>51.23</v>
      </c>
      <c r="K4" s="28">
        <v>89.1</v>
      </c>
      <c r="L4" s="28">
        <v>57.71</v>
      </c>
      <c r="M4" s="28">
        <v>33.78</v>
      </c>
      <c r="N4" s="28">
        <v>67.760000000000005</v>
      </c>
      <c r="O4" s="28">
        <v>49.11</v>
      </c>
      <c r="P4" s="30">
        <v>81.06</v>
      </c>
      <c r="Q4" s="30">
        <v>68.53</v>
      </c>
      <c r="R4" s="30">
        <v>72.67</v>
      </c>
      <c r="S4" s="30">
        <v>47.38</v>
      </c>
      <c r="T4" s="30">
        <v>33.049999999999997</v>
      </c>
      <c r="U4" s="30">
        <v>51.24</v>
      </c>
      <c r="V4" s="30">
        <v>50.41</v>
      </c>
      <c r="W4" s="30">
        <v>26.25</v>
      </c>
      <c r="X4" s="30">
        <v>12.83</v>
      </c>
      <c r="Y4" s="30">
        <v>60.68</v>
      </c>
      <c r="Z4" s="30">
        <v>24.8</v>
      </c>
      <c r="AA4" s="13">
        <v>78.36</v>
      </c>
      <c r="AB4" s="13">
        <v>23.82</v>
      </c>
      <c r="AC4" s="13">
        <v>48.7</v>
      </c>
      <c r="AD4" s="13">
        <v>56.45</v>
      </c>
      <c r="AE4" s="13">
        <v>36.369999999999997</v>
      </c>
      <c r="AF4" s="13">
        <v>87.84</v>
      </c>
      <c r="AG4" s="13">
        <v>24.35</v>
      </c>
      <c r="AH4" s="13">
        <v>42.77</v>
      </c>
      <c r="AI4" s="13">
        <v>69.48</v>
      </c>
      <c r="AJ4" s="13">
        <v>30.14</v>
      </c>
      <c r="AK4" s="13">
        <v>42.04</v>
      </c>
      <c r="AL4" s="13">
        <v>31.13</v>
      </c>
      <c r="AM4" s="13">
        <v>7.42</v>
      </c>
      <c r="AN4" s="13">
        <v>18.14</v>
      </c>
      <c r="AO4" s="13">
        <v>63.4</v>
      </c>
      <c r="AP4" s="13">
        <v>16.59</v>
      </c>
      <c r="AQ4" s="31">
        <v>41.6</v>
      </c>
      <c r="AR4" s="31">
        <v>11.74</v>
      </c>
      <c r="AS4" s="31">
        <v>16.600000000000001</v>
      </c>
      <c r="AT4" s="31">
        <v>38.08</v>
      </c>
      <c r="AU4" s="31">
        <v>9.83</v>
      </c>
      <c r="AV4" s="31">
        <v>8.98</v>
      </c>
      <c r="AW4" s="31">
        <v>70.19</v>
      </c>
      <c r="AX4" s="31">
        <v>39.69</v>
      </c>
      <c r="AY4" s="31">
        <v>43.85</v>
      </c>
      <c r="AZ4" s="31">
        <v>29.11</v>
      </c>
      <c r="BA4" s="31">
        <v>52.28</v>
      </c>
      <c r="BB4" s="28">
        <v>83.41</v>
      </c>
      <c r="BC4" s="28">
        <v>19.93</v>
      </c>
      <c r="BD4" s="28">
        <v>29.626000000000001</v>
      </c>
      <c r="BE4" s="28">
        <v>45.43</v>
      </c>
      <c r="BF4" s="28">
        <v>49.27</v>
      </c>
      <c r="BG4" s="28">
        <v>8.7799999999999994</v>
      </c>
      <c r="BH4" s="28">
        <v>26.52</v>
      </c>
      <c r="BI4" s="28">
        <v>45.72</v>
      </c>
      <c r="BJ4" s="28">
        <v>60.73</v>
      </c>
      <c r="BK4" s="28">
        <v>62.9</v>
      </c>
      <c r="BL4" s="28">
        <v>19.54</v>
      </c>
      <c r="BM4" s="28">
        <v>20.62</v>
      </c>
      <c r="BN4" s="28">
        <v>66.45</v>
      </c>
      <c r="BO4" s="28">
        <v>37.799999999999997</v>
      </c>
      <c r="BP4" s="28">
        <v>32.85</v>
      </c>
      <c r="BQ4" s="28">
        <v>65.33</v>
      </c>
      <c r="BR4" s="28">
        <v>70.459999999999994</v>
      </c>
      <c r="BS4" s="28">
        <v>51.28</v>
      </c>
      <c r="BT4" s="28">
        <v>67.09</v>
      </c>
      <c r="BU4" s="28">
        <v>17.16</v>
      </c>
      <c r="BV4" s="28">
        <v>49.22</v>
      </c>
      <c r="BW4" s="28">
        <v>38.51</v>
      </c>
      <c r="BX4" s="28">
        <v>49.93</v>
      </c>
      <c r="BY4" s="28">
        <v>50.92</v>
      </c>
      <c r="BZ4" s="28">
        <v>38.200000000000003</v>
      </c>
      <c r="CA4" s="5">
        <v>356.49</v>
      </c>
      <c r="CB4" s="28">
        <v>144.78</v>
      </c>
      <c r="CC4" s="28">
        <v>35.78</v>
      </c>
      <c r="CD4" s="28">
        <v>11.85</v>
      </c>
      <c r="CE4" s="28">
        <v>27.1</v>
      </c>
      <c r="CF4" s="28">
        <v>42.82</v>
      </c>
      <c r="CG4" s="28">
        <v>56.38</v>
      </c>
      <c r="CH4" s="28">
        <v>28.32</v>
      </c>
      <c r="CI4" s="28">
        <v>38.380000000000003</v>
      </c>
      <c r="CJ4" s="28">
        <v>45.16</v>
      </c>
      <c r="CK4" s="28">
        <v>40.94</v>
      </c>
      <c r="CL4" s="28">
        <v>77.44</v>
      </c>
      <c r="CM4" s="28">
        <v>40.54</v>
      </c>
      <c r="CN4" s="28">
        <v>48.4</v>
      </c>
      <c r="CO4" s="28">
        <v>41.56</v>
      </c>
      <c r="CP4" s="28">
        <v>62.59</v>
      </c>
      <c r="CQ4" s="28">
        <v>16.760000000000002</v>
      </c>
      <c r="CR4" s="28">
        <v>35.770000000000003</v>
      </c>
      <c r="CS4" s="28">
        <v>50.46</v>
      </c>
      <c r="CT4" s="28">
        <v>54.49</v>
      </c>
      <c r="CU4" s="28">
        <v>43.98</v>
      </c>
      <c r="CV4" s="28">
        <v>20.93</v>
      </c>
      <c r="CW4" s="28">
        <v>22.62</v>
      </c>
      <c r="CX4" s="28">
        <v>35.869999999999997</v>
      </c>
      <c r="CY4" s="28">
        <v>9.9600000000000009</v>
      </c>
      <c r="CZ4" s="28">
        <v>19.3</v>
      </c>
      <c r="DA4" s="28">
        <v>17.920000000000002</v>
      </c>
      <c r="DB4" s="28">
        <v>35.78</v>
      </c>
      <c r="DC4" s="28">
        <v>21.63</v>
      </c>
      <c r="DD4" s="28">
        <v>58.29</v>
      </c>
      <c r="DE4" s="28">
        <v>20.440000000000001</v>
      </c>
      <c r="DF4" s="28">
        <v>48.61</v>
      </c>
      <c r="DG4" s="28">
        <v>30.18</v>
      </c>
      <c r="DH4" s="28"/>
      <c r="DI4" s="32"/>
      <c r="DJ4" s="32"/>
      <c r="DK4" s="32"/>
      <c r="DL4" s="32"/>
      <c r="DM4" s="32"/>
      <c r="DN4" s="32"/>
      <c r="DO4" s="33"/>
      <c r="DP4" s="33"/>
      <c r="DQ4" s="33"/>
      <c r="DR4" s="33"/>
      <c r="DS4" s="33"/>
      <c r="DT4" s="33"/>
      <c r="DU4" s="33"/>
      <c r="DV4" s="33"/>
      <c r="DW4" s="33"/>
    </row>
    <row r="5" spans="1:127">
      <c r="A5" s="5">
        <v>2012</v>
      </c>
      <c r="B5" s="3">
        <v>245.27</v>
      </c>
      <c r="C5" s="3">
        <v>79.08</v>
      </c>
      <c r="D5" s="28">
        <v>65.88</v>
      </c>
      <c r="E5" s="28">
        <v>92.46</v>
      </c>
      <c r="F5" s="28">
        <v>48.7</v>
      </c>
      <c r="G5" s="28">
        <v>96.74</v>
      </c>
      <c r="H5" s="28">
        <v>126.34</v>
      </c>
      <c r="I5" s="28">
        <v>42.83</v>
      </c>
      <c r="J5" s="28">
        <v>52.54</v>
      </c>
      <c r="K5" s="28">
        <v>91.38</v>
      </c>
      <c r="L5" s="28">
        <v>60</v>
      </c>
      <c r="M5" s="28">
        <v>35.39</v>
      </c>
      <c r="N5" s="28">
        <v>69.760000000000005</v>
      </c>
      <c r="O5" s="28">
        <v>49.83</v>
      </c>
      <c r="P5" s="30">
        <v>83.98</v>
      </c>
      <c r="Q5" s="30">
        <v>71.61</v>
      </c>
      <c r="R5" s="30">
        <v>75.930000000000007</v>
      </c>
      <c r="S5" s="30">
        <v>49.74</v>
      </c>
      <c r="T5" s="30">
        <v>34.659999999999997</v>
      </c>
      <c r="U5" s="30">
        <v>53.99</v>
      </c>
      <c r="V5" s="30">
        <v>34.65</v>
      </c>
      <c r="W5" s="30">
        <v>27.06</v>
      </c>
      <c r="X5" s="30">
        <v>14.2</v>
      </c>
      <c r="Y5" s="30">
        <v>62.96</v>
      </c>
      <c r="Z5" s="30">
        <v>24.873999999999999</v>
      </c>
      <c r="AA5" s="13">
        <v>91.77</v>
      </c>
      <c r="AB5" s="13">
        <v>24.37</v>
      </c>
      <c r="AC5" s="13">
        <v>51.88</v>
      </c>
      <c r="AD5" s="13">
        <v>61.52</v>
      </c>
      <c r="AE5" s="13">
        <v>37.304760000000002</v>
      </c>
      <c r="AF5" s="13">
        <v>93.5</v>
      </c>
      <c r="AG5" s="13">
        <v>25.12</v>
      </c>
      <c r="AH5" s="13">
        <v>45.99</v>
      </c>
      <c r="AI5" s="13">
        <v>74.36</v>
      </c>
      <c r="AJ5" s="13">
        <v>34.369999999999997</v>
      </c>
      <c r="AK5" s="13">
        <v>41</v>
      </c>
      <c r="AL5" s="13">
        <v>30.77</v>
      </c>
      <c r="AM5" s="13">
        <v>7.22</v>
      </c>
      <c r="AN5" s="13">
        <v>17.600000000000001</v>
      </c>
      <c r="AO5" s="13">
        <v>67.61</v>
      </c>
      <c r="AP5" s="13">
        <v>17.829999999999998</v>
      </c>
      <c r="AQ5" s="31">
        <v>43.56</v>
      </c>
      <c r="AR5" s="31">
        <v>12.39</v>
      </c>
      <c r="AS5" s="31">
        <v>17.38</v>
      </c>
      <c r="AT5" s="31">
        <v>39.99</v>
      </c>
      <c r="AU5" s="31">
        <v>10.29</v>
      </c>
      <c r="AV5" s="31">
        <v>9.44</v>
      </c>
      <c r="AW5" s="31">
        <v>72.72</v>
      </c>
      <c r="AX5" s="31">
        <v>41.41</v>
      </c>
      <c r="AY5" s="31">
        <v>45.89</v>
      </c>
      <c r="AZ5" s="31">
        <v>30.48</v>
      </c>
      <c r="BA5" s="31">
        <v>54.98</v>
      </c>
      <c r="BB5" s="28">
        <v>86.25</v>
      </c>
      <c r="BC5" s="28">
        <v>20.98</v>
      </c>
      <c r="BD5" s="28">
        <v>30.77</v>
      </c>
      <c r="BE5" s="28">
        <v>47.6</v>
      </c>
      <c r="BF5" s="28">
        <v>51.97</v>
      </c>
      <c r="BG5" s="28">
        <v>9.35</v>
      </c>
      <c r="BH5" s="28">
        <v>28.09</v>
      </c>
      <c r="BI5" s="28">
        <v>48.11</v>
      </c>
      <c r="BJ5" s="28">
        <v>65.55</v>
      </c>
      <c r="BK5" s="28">
        <v>64.97</v>
      </c>
      <c r="BL5" s="28">
        <v>20.37</v>
      </c>
      <c r="BM5" s="28">
        <v>21.46</v>
      </c>
      <c r="BN5" s="28">
        <v>68.349999999999994</v>
      </c>
      <c r="BO5" s="28">
        <v>39.28</v>
      </c>
      <c r="BP5" s="28">
        <v>35.299999999999997</v>
      </c>
      <c r="BQ5" s="28">
        <v>67.010000000000005</v>
      </c>
      <c r="BR5" s="28">
        <v>71.48</v>
      </c>
      <c r="BS5" s="28">
        <v>52.74</v>
      </c>
      <c r="BT5" s="28">
        <v>69.09</v>
      </c>
      <c r="BU5" s="28">
        <v>17.829999999999998</v>
      </c>
      <c r="BV5" s="28">
        <v>50.4</v>
      </c>
      <c r="BW5" s="28">
        <v>39.590000000000003</v>
      </c>
      <c r="BX5" s="28">
        <v>51.02</v>
      </c>
      <c r="BY5" s="28">
        <v>52.03</v>
      </c>
      <c r="BZ5" s="28">
        <v>38.909999999999997</v>
      </c>
      <c r="CA5" s="5">
        <v>375.11</v>
      </c>
      <c r="CB5" s="28">
        <v>153.54</v>
      </c>
      <c r="CC5" s="28">
        <v>37.99</v>
      </c>
      <c r="CD5" s="28">
        <v>12.7</v>
      </c>
      <c r="CE5" s="28">
        <v>31.71</v>
      </c>
      <c r="CF5" s="28">
        <v>43.2</v>
      </c>
      <c r="CG5" s="28">
        <v>59.07</v>
      </c>
      <c r="CH5" s="28">
        <v>29.26</v>
      </c>
      <c r="CI5" s="28">
        <v>39.74</v>
      </c>
      <c r="CJ5" s="28">
        <v>46.51</v>
      </c>
      <c r="CK5" s="28">
        <v>42.35</v>
      </c>
      <c r="CL5" s="28">
        <v>79.650000000000006</v>
      </c>
      <c r="CM5" s="28">
        <v>41.79</v>
      </c>
      <c r="CN5" s="28">
        <v>49.58</v>
      </c>
      <c r="CO5" s="28">
        <v>42.76</v>
      </c>
      <c r="CP5" s="28">
        <v>65.55</v>
      </c>
      <c r="CQ5" s="28">
        <v>17.100000000000001</v>
      </c>
      <c r="CR5" s="28">
        <v>37.17</v>
      </c>
      <c r="CS5" s="28">
        <v>51</v>
      </c>
      <c r="CT5" s="28">
        <v>55.09</v>
      </c>
      <c r="CU5" s="28">
        <v>44.35</v>
      </c>
      <c r="CV5" s="28">
        <v>21.63</v>
      </c>
      <c r="CW5" s="28">
        <v>23.44</v>
      </c>
      <c r="CX5" s="28">
        <v>36.19</v>
      </c>
      <c r="CY5" s="28">
        <v>10.32</v>
      </c>
      <c r="CZ5" s="28">
        <v>20.149999999999999</v>
      </c>
      <c r="DA5" s="28">
        <v>18.59</v>
      </c>
      <c r="DB5" s="28">
        <v>37.33</v>
      </c>
      <c r="DC5" s="28">
        <v>22.25</v>
      </c>
      <c r="DD5" s="28">
        <v>60.25</v>
      </c>
      <c r="DE5" s="28">
        <v>21.15</v>
      </c>
      <c r="DF5" s="28">
        <v>48.61</v>
      </c>
      <c r="DG5" s="28">
        <v>30.79</v>
      </c>
      <c r="DH5" s="28"/>
      <c r="DI5" s="32"/>
      <c r="DJ5" s="32"/>
      <c r="DK5" s="32"/>
      <c r="DL5" s="32"/>
      <c r="DM5" s="32"/>
      <c r="DN5" s="32"/>
      <c r="DO5" s="33"/>
      <c r="DP5" s="33"/>
      <c r="DQ5" s="33"/>
      <c r="DR5" s="33"/>
      <c r="DS5" s="33"/>
      <c r="DT5" s="33"/>
      <c r="DU5" s="33"/>
      <c r="DV5" s="33"/>
      <c r="DW5" s="33"/>
    </row>
    <row r="6" spans="1:127">
      <c r="A6" s="5">
        <v>2013</v>
      </c>
      <c r="B6" s="3">
        <v>256.63</v>
      </c>
      <c r="C6" s="3">
        <v>81.3</v>
      </c>
      <c r="D6" s="28">
        <v>68.430000000000007</v>
      </c>
      <c r="E6" s="28">
        <v>94.36</v>
      </c>
      <c r="F6" s="28">
        <v>50.2</v>
      </c>
      <c r="G6" s="28">
        <v>100.71</v>
      </c>
      <c r="H6" s="28">
        <v>129.38999999999999</v>
      </c>
      <c r="I6" s="28">
        <v>44.29</v>
      </c>
      <c r="J6" s="28">
        <v>54.15</v>
      </c>
      <c r="K6" s="28">
        <v>94.03</v>
      </c>
      <c r="L6" s="28">
        <v>62.36</v>
      </c>
      <c r="M6" s="28">
        <v>36.950000000000003</v>
      </c>
      <c r="N6" s="28">
        <v>71.819999999999993</v>
      </c>
      <c r="O6" s="28">
        <v>50.45</v>
      </c>
      <c r="P6" s="30">
        <v>86.78</v>
      </c>
      <c r="Q6" s="30">
        <v>74.95</v>
      </c>
      <c r="R6" s="30">
        <v>79.739999999999995</v>
      </c>
      <c r="S6" s="30">
        <v>52.24</v>
      </c>
      <c r="T6" s="30">
        <v>36.43</v>
      </c>
      <c r="U6" s="30">
        <v>56.82</v>
      </c>
      <c r="V6" s="30">
        <v>53.76</v>
      </c>
      <c r="W6" s="30">
        <v>28.02</v>
      </c>
      <c r="X6" s="30">
        <v>15.56</v>
      </c>
      <c r="Y6" s="30">
        <v>65.48</v>
      </c>
      <c r="Z6" s="30">
        <v>24.99</v>
      </c>
      <c r="AA6" s="13">
        <v>96.66</v>
      </c>
      <c r="AB6" s="13">
        <v>21.98</v>
      </c>
      <c r="AC6" s="13">
        <v>42.32</v>
      </c>
      <c r="AD6" s="13">
        <v>58.16</v>
      </c>
      <c r="AE6" s="13">
        <v>40.409999999999997</v>
      </c>
      <c r="AF6" s="13">
        <v>100.15</v>
      </c>
      <c r="AG6" s="13">
        <v>25</v>
      </c>
      <c r="AH6" s="13">
        <v>48.25</v>
      </c>
      <c r="AI6" s="13">
        <v>78.709999999999994</v>
      </c>
      <c r="AJ6" s="13">
        <v>32.590000000000003</v>
      </c>
      <c r="AK6" s="13">
        <v>49.65</v>
      </c>
      <c r="AL6" s="13">
        <v>31.55</v>
      </c>
      <c r="AM6" s="13">
        <v>8.9499999999999993</v>
      </c>
      <c r="AN6" s="13">
        <v>16.71</v>
      </c>
      <c r="AO6" s="13">
        <v>79.099999999999994</v>
      </c>
      <c r="AP6" s="13">
        <v>16.43</v>
      </c>
      <c r="AQ6" s="31">
        <v>46.05</v>
      </c>
      <c r="AR6" s="31">
        <v>13.1</v>
      </c>
      <c r="AS6" s="31">
        <v>18.23</v>
      </c>
      <c r="AT6" s="31">
        <v>42.16</v>
      </c>
      <c r="AU6" s="31">
        <v>10.79</v>
      </c>
      <c r="AV6" s="31">
        <v>9.9700000000000006</v>
      </c>
      <c r="AW6" s="31">
        <v>75.22</v>
      </c>
      <c r="AX6" s="31">
        <v>43.24</v>
      </c>
      <c r="AY6" s="31">
        <v>48</v>
      </c>
      <c r="AZ6" s="31">
        <v>32.020000000000003</v>
      </c>
      <c r="BA6" s="31">
        <v>58.22</v>
      </c>
      <c r="BB6" s="28">
        <v>89.19</v>
      </c>
      <c r="BC6" s="28">
        <v>22.07</v>
      </c>
      <c r="BD6" s="28">
        <v>31.98</v>
      </c>
      <c r="BE6" s="28">
        <v>49.76</v>
      </c>
      <c r="BF6" s="28">
        <v>54.96</v>
      </c>
      <c r="BG6" s="28">
        <v>9.9700000000000006</v>
      </c>
      <c r="BH6" s="28">
        <v>29.72</v>
      </c>
      <c r="BI6" s="28">
        <v>50.74</v>
      </c>
      <c r="BJ6" s="28">
        <v>70.81</v>
      </c>
      <c r="BK6" s="28">
        <v>67.09</v>
      </c>
      <c r="BL6" s="28">
        <v>21.25</v>
      </c>
      <c r="BM6" s="28">
        <v>22.27</v>
      </c>
      <c r="BN6" s="28">
        <v>69.819999999999993</v>
      </c>
      <c r="BO6" s="28">
        <v>40.97</v>
      </c>
      <c r="BP6" s="28">
        <v>37.93</v>
      </c>
      <c r="BQ6" s="28">
        <v>68.92</v>
      </c>
      <c r="BR6" s="28">
        <v>72.209999999999994</v>
      </c>
      <c r="BS6" s="28">
        <v>54.33</v>
      </c>
      <c r="BT6" s="28">
        <v>70.959999999999994</v>
      </c>
      <c r="BU6" s="28">
        <v>18.5</v>
      </c>
      <c r="BV6" s="28">
        <v>51.6</v>
      </c>
      <c r="BW6" s="28">
        <v>40.81</v>
      </c>
      <c r="BX6" s="28">
        <v>52.33</v>
      </c>
      <c r="BY6" s="28">
        <v>53.59</v>
      </c>
      <c r="BZ6" s="28">
        <v>39.630000000000003</v>
      </c>
      <c r="CA6" s="5">
        <v>391.12</v>
      </c>
      <c r="CB6" s="28">
        <v>162.62</v>
      </c>
      <c r="CC6" s="28">
        <v>40.200000000000003</v>
      </c>
      <c r="CD6" s="28">
        <v>13.52</v>
      </c>
      <c r="CE6" s="28">
        <v>36.93</v>
      </c>
      <c r="CF6" s="28">
        <v>44.19</v>
      </c>
      <c r="CG6" s="28">
        <v>62.06</v>
      </c>
      <c r="CH6" s="28">
        <v>29.92</v>
      </c>
      <c r="CI6" s="28">
        <v>41.12</v>
      </c>
      <c r="CJ6" s="28">
        <v>47.87</v>
      </c>
      <c r="CK6" s="28">
        <v>43.67</v>
      </c>
      <c r="CL6" s="28">
        <v>81.900000000000006</v>
      </c>
      <c r="CM6" s="28">
        <v>43.12</v>
      </c>
      <c r="CN6" s="28">
        <v>50.89</v>
      </c>
      <c r="CO6" s="28">
        <v>44.07</v>
      </c>
      <c r="CP6" s="28">
        <v>68.73</v>
      </c>
      <c r="CQ6" s="28">
        <v>17.420000000000002</v>
      </c>
      <c r="CR6" s="28">
        <v>38.56</v>
      </c>
      <c r="CS6" s="28">
        <v>51.98</v>
      </c>
      <c r="CT6" s="28">
        <v>59.3</v>
      </c>
      <c r="CU6" s="28">
        <v>43.76</v>
      </c>
      <c r="CV6" s="28">
        <v>21.9</v>
      </c>
      <c r="CW6" s="28">
        <v>23.67</v>
      </c>
      <c r="CX6" s="28">
        <v>35.54</v>
      </c>
      <c r="CY6" s="28">
        <v>10.53</v>
      </c>
      <c r="CZ6" s="28">
        <v>20.38</v>
      </c>
      <c r="DA6" s="28">
        <v>18.559999999999999</v>
      </c>
      <c r="DB6" s="28">
        <v>39.03</v>
      </c>
      <c r="DC6" s="28">
        <v>22.95</v>
      </c>
      <c r="DD6" s="28">
        <v>62.37</v>
      </c>
      <c r="DE6" s="28">
        <v>22.01</v>
      </c>
      <c r="DF6" s="28">
        <v>48.69</v>
      </c>
      <c r="DG6" s="28">
        <v>31.36</v>
      </c>
      <c r="DH6" s="28"/>
      <c r="DI6" s="32"/>
      <c r="DJ6" s="32"/>
      <c r="DK6" s="32"/>
      <c r="DL6" s="32"/>
      <c r="DM6" s="32"/>
      <c r="DN6" s="32"/>
      <c r="DO6" s="33"/>
      <c r="DP6" s="33"/>
      <c r="DQ6" s="33"/>
      <c r="DR6" s="33"/>
      <c r="DS6" s="33"/>
      <c r="DT6" s="33"/>
      <c r="DU6" s="33"/>
      <c r="DV6" s="33"/>
      <c r="DW6" s="33"/>
    </row>
    <row r="7" spans="1:127">
      <c r="A7" s="5">
        <v>2014</v>
      </c>
      <c r="B7" s="3">
        <v>270.07</v>
      </c>
      <c r="C7" s="3">
        <v>84.54</v>
      </c>
      <c r="D7" s="28">
        <v>71.040000000000006</v>
      </c>
      <c r="E7" s="28">
        <v>96.42</v>
      </c>
      <c r="F7" s="28">
        <v>52.13</v>
      </c>
      <c r="G7" s="28">
        <v>104.8</v>
      </c>
      <c r="H7" s="28">
        <v>133.11000000000001</v>
      </c>
      <c r="I7" s="28">
        <v>45.81</v>
      </c>
      <c r="J7" s="28">
        <v>55.83</v>
      </c>
      <c r="K7" s="28">
        <v>96.76</v>
      </c>
      <c r="L7" s="28">
        <v>64.88</v>
      </c>
      <c r="M7" s="28">
        <v>38.520000000000003</v>
      </c>
      <c r="N7" s="28">
        <v>73.95</v>
      </c>
      <c r="O7" s="28">
        <v>51.12</v>
      </c>
      <c r="P7" s="30">
        <v>89.74</v>
      </c>
      <c r="Q7" s="30">
        <v>79.72</v>
      </c>
      <c r="R7" s="30">
        <v>82.08</v>
      </c>
      <c r="S7" s="30">
        <v>54.83</v>
      </c>
      <c r="T7" s="30">
        <v>38.31</v>
      </c>
      <c r="U7" s="30">
        <v>59.7</v>
      </c>
      <c r="V7" s="30">
        <v>55.39</v>
      </c>
      <c r="W7" s="30">
        <v>28.95</v>
      </c>
      <c r="X7" s="30">
        <v>17.03</v>
      </c>
      <c r="Y7" s="30">
        <v>67.400000000000006</v>
      </c>
      <c r="Z7" s="30">
        <v>25.16</v>
      </c>
      <c r="AA7" s="13">
        <v>87.88</v>
      </c>
      <c r="AB7" s="13">
        <v>22.31</v>
      </c>
      <c r="AC7" s="13">
        <v>50</v>
      </c>
      <c r="AD7" s="13">
        <v>68.13</v>
      </c>
      <c r="AE7" s="13">
        <v>38.47</v>
      </c>
      <c r="AF7" s="13">
        <v>83.94</v>
      </c>
      <c r="AG7" s="13">
        <v>28.4</v>
      </c>
      <c r="AH7" s="13">
        <v>43.31</v>
      </c>
      <c r="AI7" s="13">
        <v>72.47</v>
      </c>
      <c r="AJ7" s="13">
        <v>31</v>
      </c>
      <c r="AK7" s="13">
        <v>41.2</v>
      </c>
      <c r="AL7" s="13">
        <v>37.01</v>
      </c>
      <c r="AM7" s="13">
        <v>9.17</v>
      </c>
      <c r="AN7" s="13">
        <v>17.09</v>
      </c>
      <c r="AO7" s="13">
        <v>61.12</v>
      </c>
      <c r="AP7" s="13">
        <v>20.97</v>
      </c>
      <c r="AQ7" s="31">
        <v>48.35</v>
      </c>
      <c r="AR7" s="31">
        <v>13.75</v>
      </c>
      <c r="AS7" s="31">
        <v>19.02</v>
      </c>
      <c r="AT7" s="31">
        <v>44.1</v>
      </c>
      <c r="AU7" s="31">
        <v>11.3</v>
      </c>
      <c r="AV7" s="31">
        <v>10.5</v>
      </c>
      <c r="AW7" s="31">
        <v>78.760000000000005</v>
      </c>
      <c r="AX7" s="31">
        <v>45.11</v>
      </c>
      <c r="AY7" s="31">
        <v>50.15</v>
      </c>
      <c r="AZ7" s="31">
        <v>33.71</v>
      </c>
      <c r="BA7" s="31">
        <v>61.42</v>
      </c>
      <c r="BB7" s="28">
        <v>92.38</v>
      </c>
      <c r="BC7" s="28">
        <v>23.21</v>
      </c>
      <c r="BD7" s="28">
        <v>33.200000000000003</v>
      </c>
      <c r="BE7" s="28">
        <v>51.96</v>
      </c>
      <c r="BF7" s="28">
        <v>57.81</v>
      </c>
      <c r="BG7" s="28">
        <v>10.61</v>
      </c>
      <c r="BH7" s="28">
        <v>31.45</v>
      </c>
      <c r="BI7" s="28">
        <v>53.4</v>
      </c>
      <c r="BJ7" s="28">
        <v>76.3</v>
      </c>
      <c r="BK7" s="28">
        <v>69.17</v>
      </c>
      <c r="BL7" s="28">
        <v>26.35</v>
      </c>
      <c r="BM7" s="28">
        <v>27.23</v>
      </c>
      <c r="BN7" s="28">
        <v>71.66</v>
      </c>
      <c r="BO7" s="28">
        <v>42.55</v>
      </c>
      <c r="BP7" s="28">
        <v>40.729999999999997</v>
      </c>
      <c r="BQ7" s="28">
        <v>70.87</v>
      </c>
      <c r="BR7" s="28">
        <v>72.83</v>
      </c>
      <c r="BS7" s="28">
        <v>55.95</v>
      </c>
      <c r="BT7" s="28">
        <v>73.34</v>
      </c>
      <c r="BU7" s="28">
        <v>19.190000000000001</v>
      </c>
      <c r="BV7" s="28">
        <v>52.69</v>
      </c>
      <c r="BW7" s="28">
        <v>41.94</v>
      </c>
      <c r="BX7" s="28">
        <v>53.31</v>
      </c>
      <c r="BY7" s="28">
        <v>55.31</v>
      </c>
      <c r="BZ7" s="28">
        <v>40.36</v>
      </c>
      <c r="CA7" s="5">
        <v>411</v>
      </c>
      <c r="CB7" s="28">
        <v>172.27</v>
      </c>
      <c r="CC7" s="28">
        <v>42.3</v>
      </c>
      <c r="CD7" s="28">
        <v>14.37</v>
      </c>
      <c r="CE7" s="28">
        <v>43.21</v>
      </c>
      <c r="CF7" s="28">
        <v>45.17</v>
      </c>
      <c r="CG7" s="28">
        <v>65.52</v>
      </c>
      <c r="CH7" s="28">
        <v>30.68</v>
      </c>
      <c r="CI7" s="28">
        <v>42.51</v>
      </c>
      <c r="CJ7" s="28">
        <v>49.24</v>
      </c>
      <c r="CK7" s="28">
        <v>44.97</v>
      </c>
      <c r="CL7" s="28">
        <v>84.15</v>
      </c>
      <c r="CM7" s="28">
        <v>44.42</v>
      </c>
      <c r="CN7" s="28">
        <v>52.39</v>
      </c>
      <c r="CO7" s="28">
        <v>45.5</v>
      </c>
      <c r="CP7" s="28">
        <v>72</v>
      </c>
      <c r="CQ7" s="28">
        <v>17.75</v>
      </c>
      <c r="CR7" s="28">
        <v>39.950000000000003</v>
      </c>
      <c r="CS7" s="28">
        <v>52.98</v>
      </c>
      <c r="CT7" s="28">
        <v>61.17</v>
      </c>
      <c r="CU7" s="28">
        <v>43.8</v>
      </c>
      <c r="CV7" s="28">
        <v>22.48</v>
      </c>
      <c r="CW7" s="28">
        <v>24.3</v>
      </c>
      <c r="CX7" s="28">
        <v>35.53</v>
      </c>
      <c r="CY7" s="28">
        <v>10.86</v>
      </c>
      <c r="CZ7" s="28">
        <v>21.04</v>
      </c>
      <c r="DA7" s="28">
        <v>19</v>
      </c>
      <c r="DB7" s="28">
        <v>40.46</v>
      </c>
      <c r="DC7" s="28">
        <v>23.6</v>
      </c>
      <c r="DD7" s="28">
        <v>64.42</v>
      </c>
      <c r="DE7" s="28">
        <v>22.81</v>
      </c>
      <c r="DF7" s="28">
        <v>48.69</v>
      </c>
      <c r="DG7" s="28">
        <v>31.98</v>
      </c>
      <c r="DH7" s="28"/>
      <c r="DI7" s="32"/>
      <c r="DJ7" s="32"/>
      <c r="DK7" s="32"/>
      <c r="DL7" s="32"/>
      <c r="DM7" s="32"/>
      <c r="DN7" s="32"/>
      <c r="DO7" s="33"/>
      <c r="DP7" s="33"/>
      <c r="DQ7" s="33"/>
      <c r="DR7" s="33"/>
      <c r="DS7" s="33"/>
      <c r="DT7" s="33"/>
      <c r="DU7" s="33"/>
      <c r="DV7" s="33"/>
      <c r="DW7" s="33"/>
    </row>
    <row r="8" spans="1:127" ht="15.6">
      <c r="A8" s="5">
        <v>2015</v>
      </c>
      <c r="B8" s="3">
        <v>283.38</v>
      </c>
      <c r="C8" s="3">
        <v>88.04</v>
      </c>
      <c r="D8" s="28">
        <v>73.7</v>
      </c>
      <c r="E8" s="28">
        <v>98.57</v>
      </c>
      <c r="F8" s="28">
        <v>54.72</v>
      </c>
      <c r="G8" s="28">
        <v>108.92</v>
      </c>
      <c r="H8" s="28">
        <v>136.9</v>
      </c>
      <c r="I8" s="28">
        <v>47.37</v>
      </c>
      <c r="J8" s="28">
        <v>57.49</v>
      </c>
      <c r="K8" s="28">
        <v>99.6</v>
      </c>
      <c r="L8" s="28">
        <v>67.48</v>
      </c>
      <c r="M8" s="28">
        <v>40.15</v>
      </c>
      <c r="N8" s="28">
        <v>76.12</v>
      </c>
      <c r="O8" s="28">
        <v>51.64</v>
      </c>
      <c r="P8" s="30">
        <v>93.6</v>
      </c>
      <c r="Q8" s="30">
        <v>83.33</v>
      </c>
      <c r="R8" s="30">
        <v>86.15</v>
      </c>
      <c r="S8" s="30">
        <v>57.58</v>
      </c>
      <c r="T8" s="30">
        <v>40.380000000000003</v>
      </c>
      <c r="U8" s="30">
        <v>62.79</v>
      </c>
      <c r="V8" s="30">
        <v>57.15</v>
      </c>
      <c r="W8" s="30">
        <v>30.03</v>
      </c>
      <c r="X8" s="30">
        <v>18.670000000000002</v>
      </c>
      <c r="Y8" s="30">
        <v>70.040000000000006</v>
      </c>
      <c r="Z8" s="30">
        <v>25.32</v>
      </c>
      <c r="AA8" s="13">
        <v>90.59</v>
      </c>
      <c r="AB8" s="13">
        <v>21.41</v>
      </c>
      <c r="AC8" s="13">
        <v>48.4</v>
      </c>
      <c r="AD8" s="13">
        <v>64.94</v>
      </c>
      <c r="AE8" s="13">
        <v>37.950000000000003</v>
      </c>
      <c r="AF8" s="13">
        <v>84.15</v>
      </c>
      <c r="AG8" s="13">
        <v>42.13</v>
      </c>
      <c r="AH8" s="13">
        <v>46.27</v>
      </c>
      <c r="AI8" s="13">
        <v>52.2</v>
      </c>
      <c r="AJ8" s="13">
        <v>32.979999999999997</v>
      </c>
      <c r="AK8" s="13">
        <v>44.02</v>
      </c>
      <c r="AL8" s="13">
        <v>35.85</v>
      </c>
      <c r="AM8" s="13">
        <v>19.82</v>
      </c>
      <c r="AN8" s="13">
        <v>16.41</v>
      </c>
      <c r="AO8" s="13">
        <v>55.53</v>
      </c>
      <c r="AP8" s="13">
        <v>20.48</v>
      </c>
      <c r="AQ8" s="3">
        <v>49.27</v>
      </c>
      <c r="AR8" s="3">
        <v>18.8</v>
      </c>
      <c r="AS8" s="31">
        <v>19.86</v>
      </c>
      <c r="AT8" s="3">
        <v>45.48</v>
      </c>
      <c r="AU8" s="4">
        <v>10.67</v>
      </c>
      <c r="AV8" s="31">
        <v>10.99</v>
      </c>
      <c r="AW8" s="31">
        <v>81.8</v>
      </c>
      <c r="AX8" s="31">
        <v>46.64</v>
      </c>
      <c r="AY8" s="3">
        <v>51.18</v>
      </c>
      <c r="AZ8" s="31">
        <v>34.86</v>
      </c>
      <c r="BA8" s="31">
        <v>64.14</v>
      </c>
      <c r="BB8" s="28">
        <v>97.06</v>
      </c>
      <c r="BC8" s="28">
        <v>24.45</v>
      </c>
      <c r="BD8" s="28">
        <v>34.5</v>
      </c>
      <c r="BE8" s="28">
        <v>54.31</v>
      </c>
      <c r="BF8" s="28">
        <v>60.85</v>
      </c>
      <c r="BG8" s="28">
        <v>11.28</v>
      </c>
      <c r="BH8" s="28">
        <v>33.33</v>
      </c>
      <c r="BI8" s="28">
        <v>56.29</v>
      </c>
      <c r="BJ8" s="28">
        <v>81.59</v>
      </c>
      <c r="BK8" s="28">
        <v>71.52</v>
      </c>
      <c r="BL8" s="28">
        <v>23.16</v>
      </c>
      <c r="BM8" s="28">
        <v>24.05</v>
      </c>
      <c r="BN8" s="28">
        <v>72.55</v>
      </c>
      <c r="BO8" s="28">
        <v>44.38</v>
      </c>
      <c r="BP8" s="28">
        <v>43.86</v>
      </c>
      <c r="BQ8" s="28">
        <v>72.77</v>
      </c>
      <c r="BR8" s="28">
        <v>73.650000000000006</v>
      </c>
      <c r="BS8" s="28">
        <v>57.51</v>
      </c>
      <c r="BT8" s="28">
        <v>75.849999999999994</v>
      </c>
      <c r="BU8" s="28">
        <v>19.829999999999998</v>
      </c>
      <c r="BV8" s="28">
        <v>53.8</v>
      </c>
      <c r="BW8" s="28">
        <v>43.39</v>
      </c>
      <c r="BX8" s="28">
        <v>54.44</v>
      </c>
      <c r="BY8" s="28">
        <v>56.96</v>
      </c>
      <c r="BZ8" s="28">
        <v>41.11</v>
      </c>
      <c r="CA8" s="5">
        <v>429.83</v>
      </c>
      <c r="CB8" s="28">
        <v>183.36</v>
      </c>
      <c r="CC8" s="28">
        <v>44.61</v>
      </c>
      <c r="CD8" s="28">
        <v>15.27</v>
      </c>
      <c r="CE8" s="28">
        <v>50.96</v>
      </c>
      <c r="CF8" s="28">
        <v>46.31</v>
      </c>
      <c r="CG8" s="28">
        <v>69.09</v>
      </c>
      <c r="CH8" s="28">
        <v>31.54</v>
      </c>
      <c r="CI8" s="28">
        <v>43.94</v>
      </c>
      <c r="CJ8" s="28">
        <v>50.59</v>
      </c>
      <c r="CK8" s="28">
        <v>46.46</v>
      </c>
      <c r="CL8" s="28">
        <v>86.51</v>
      </c>
      <c r="CM8" s="28">
        <v>45.75</v>
      </c>
      <c r="CN8" s="28">
        <v>54.27</v>
      </c>
      <c r="CO8" s="28">
        <v>47.25</v>
      </c>
      <c r="CP8" s="28">
        <v>75.510000000000005</v>
      </c>
      <c r="CQ8" s="28">
        <v>18.010000000000002</v>
      </c>
      <c r="CR8" s="28">
        <v>41.35</v>
      </c>
      <c r="CS8" s="28">
        <v>54.53</v>
      </c>
      <c r="CT8" s="28">
        <v>63.09</v>
      </c>
      <c r="CU8" s="28">
        <v>43.8</v>
      </c>
      <c r="CV8" s="28">
        <v>23.04</v>
      </c>
      <c r="CW8" s="28">
        <v>24.94</v>
      </c>
      <c r="CX8" s="28">
        <v>35.49</v>
      </c>
      <c r="CY8" s="28">
        <v>11.17</v>
      </c>
      <c r="CZ8" s="28">
        <v>21.71</v>
      </c>
      <c r="DA8" s="28">
        <v>19.440000000000001</v>
      </c>
      <c r="DB8" s="28">
        <v>42.24</v>
      </c>
      <c r="DC8" s="28">
        <v>24.27</v>
      </c>
      <c r="DD8" s="28">
        <v>66.81</v>
      </c>
      <c r="DE8" s="28">
        <v>23.62</v>
      </c>
      <c r="DF8" s="28">
        <v>49.15</v>
      </c>
      <c r="DG8" s="28">
        <v>32.53</v>
      </c>
      <c r="DH8" s="28"/>
      <c r="DI8" s="29"/>
      <c r="DJ8" s="29"/>
      <c r="DK8" s="32"/>
      <c r="DL8" s="29"/>
      <c r="DM8" s="32"/>
      <c r="DN8" s="32"/>
      <c r="DO8" s="33"/>
      <c r="DP8" s="33"/>
      <c r="DQ8" s="33"/>
      <c r="DR8" s="33"/>
      <c r="DS8" s="33"/>
      <c r="DT8" s="33"/>
      <c r="DU8" s="33"/>
      <c r="DV8" s="33"/>
      <c r="DW8" s="33"/>
    </row>
    <row r="9" spans="1:127" ht="15.6">
      <c r="A9" s="5">
        <v>2016</v>
      </c>
      <c r="B9" s="3">
        <v>299.02</v>
      </c>
      <c r="C9" s="3">
        <v>90.8</v>
      </c>
      <c r="D9" s="28">
        <v>76.47</v>
      </c>
      <c r="E9" s="3">
        <v>101.26</v>
      </c>
      <c r="F9" s="28">
        <v>56.03</v>
      </c>
      <c r="G9" s="28">
        <v>112.03</v>
      </c>
      <c r="H9" s="28">
        <v>140.19999999999999</v>
      </c>
      <c r="I9" s="28">
        <v>48.73</v>
      </c>
      <c r="J9" s="28">
        <v>59.2</v>
      </c>
      <c r="K9" s="28">
        <v>103.49</v>
      </c>
      <c r="L9" s="28">
        <v>69.87</v>
      </c>
      <c r="M9" s="28">
        <v>41.74</v>
      </c>
      <c r="N9" s="28">
        <v>78.540000000000006</v>
      </c>
      <c r="O9" s="28">
        <v>52.66</v>
      </c>
      <c r="P9" s="30">
        <v>97.61</v>
      </c>
      <c r="Q9" s="30">
        <v>86.72</v>
      </c>
      <c r="R9" s="30">
        <v>90.5</v>
      </c>
      <c r="S9" s="30">
        <v>59.26</v>
      </c>
      <c r="T9" s="30">
        <v>41.76</v>
      </c>
      <c r="U9" s="30">
        <v>66.260000000000005</v>
      </c>
      <c r="V9" s="30">
        <v>59.02</v>
      </c>
      <c r="W9" s="30">
        <v>32.130000000000003</v>
      </c>
      <c r="X9" s="30">
        <v>18.97</v>
      </c>
      <c r="Y9" s="30">
        <v>72.92</v>
      </c>
      <c r="Z9" s="30">
        <v>27.01</v>
      </c>
      <c r="AA9" s="13">
        <v>95.21</v>
      </c>
      <c r="AB9" s="13">
        <v>22.74</v>
      </c>
      <c r="AC9" s="13">
        <v>49.35</v>
      </c>
      <c r="AD9" s="13">
        <v>66.34</v>
      </c>
      <c r="AE9" s="13">
        <v>39.97</v>
      </c>
      <c r="AF9" s="13">
        <v>87.98</v>
      </c>
      <c r="AG9" s="13">
        <v>44.54</v>
      </c>
      <c r="AH9" s="13">
        <v>48.48</v>
      </c>
      <c r="AI9" s="13">
        <v>55.88</v>
      </c>
      <c r="AJ9" s="13">
        <v>34.25</v>
      </c>
      <c r="AK9" s="13">
        <v>47.3</v>
      </c>
      <c r="AL9" s="13">
        <v>36.67</v>
      </c>
      <c r="AM9" s="13">
        <v>20.68</v>
      </c>
      <c r="AN9" s="13">
        <v>17.170000000000002</v>
      </c>
      <c r="AO9" s="13">
        <v>58.02</v>
      </c>
      <c r="AP9" s="13">
        <v>20.09</v>
      </c>
      <c r="AQ9" s="3">
        <v>53.12</v>
      </c>
      <c r="AR9" s="3">
        <v>19.260000000000002</v>
      </c>
      <c r="AS9" s="3">
        <v>19.03</v>
      </c>
      <c r="AT9" s="3">
        <v>47.36</v>
      </c>
      <c r="AU9" s="3">
        <v>11.46</v>
      </c>
      <c r="AV9" s="3">
        <v>11.47</v>
      </c>
      <c r="AW9" s="3">
        <v>85.14</v>
      </c>
      <c r="AX9" s="3">
        <v>47.31</v>
      </c>
      <c r="AY9" s="3">
        <v>53.4</v>
      </c>
      <c r="AZ9" s="3">
        <v>37.26</v>
      </c>
      <c r="BA9" s="3">
        <v>65.69</v>
      </c>
      <c r="BB9" s="28">
        <v>108.14</v>
      </c>
      <c r="BC9" s="28">
        <v>25.69</v>
      </c>
      <c r="BD9" s="28">
        <v>37.08</v>
      </c>
      <c r="BE9" s="28">
        <v>57.96</v>
      </c>
      <c r="BF9" s="28">
        <v>65.13</v>
      </c>
      <c r="BG9" s="28">
        <v>11.95</v>
      </c>
      <c r="BH9" s="28">
        <v>35.729999999999997</v>
      </c>
      <c r="BI9" s="28">
        <v>59.71</v>
      </c>
      <c r="BJ9" s="28">
        <v>83.9</v>
      </c>
      <c r="BK9" s="28">
        <v>76.569999999999993</v>
      </c>
      <c r="BL9" s="28">
        <v>24.76</v>
      </c>
      <c r="BM9" s="28">
        <v>25.6</v>
      </c>
      <c r="BN9" s="28">
        <v>78.91</v>
      </c>
      <c r="BO9" s="28">
        <v>46.59</v>
      </c>
      <c r="BP9" s="28">
        <v>44.37</v>
      </c>
      <c r="BQ9" s="28">
        <v>76.510000000000005</v>
      </c>
      <c r="BR9" s="28">
        <v>79.3</v>
      </c>
      <c r="BS9" s="28">
        <v>60.97</v>
      </c>
      <c r="BT9" s="28">
        <v>80.790000000000006</v>
      </c>
      <c r="BU9" s="28">
        <v>20.99</v>
      </c>
      <c r="BV9" s="28">
        <v>56.32</v>
      </c>
      <c r="BW9" s="28">
        <v>45.91</v>
      </c>
      <c r="BX9" s="28">
        <v>58.24</v>
      </c>
      <c r="BY9" s="28">
        <v>59.95</v>
      </c>
      <c r="BZ9" s="28">
        <v>43.85</v>
      </c>
      <c r="CA9" s="5">
        <v>450.34</v>
      </c>
      <c r="CB9" s="28">
        <v>211.46</v>
      </c>
      <c r="CC9" s="28">
        <v>46.27</v>
      </c>
      <c r="CD9" s="28">
        <v>16.010000000000002</v>
      </c>
      <c r="CE9" s="28">
        <v>55.15</v>
      </c>
      <c r="CF9" s="28">
        <v>50.34</v>
      </c>
      <c r="CG9" s="28">
        <v>72.94</v>
      </c>
      <c r="CH9" s="28">
        <v>33.659999999999997</v>
      </c>
      <c r="CI9" s="28">
        <v>46.19</v>
      </c>
      <c r="CJ9" s="28">
        <v>52.95</v>
      </c>
      <c r="CK9" s="28">
        <v>49.04</v>
      </c>
      <c r="CL9" s="28">
        <v>92.02</v>
      </c>
      <c r="CM9" s="28">
        <v>48.16</v>
      </c>
      <c r="CN9" s="28">
        <v>57.55</v>
      </c>
      <c r="CO9" s="28">
        <v>50.26</v>
      </c>
      <c r="CP9" s="28">
        <v>79.52</v>
      </c>
      <c r="CQ9" s="28">
        <v>19.100000000000001</v>
      </c>
      <c r="CR9" s="28">
        <v>43.46</v>
      </c>
      <c r="CS9" s="28">
        <v>40.56</v>
      </c>
      <c r="CT9" s="28">
        <v>67.599999999999994</v>
      </c>
      <c r="CU9" s="28">
        <v>47.09</v>
      </c>
      <c r="CV9" s="28">
        <v>24.12</v>
      </c>
      <c r="CW9" s="28">
        <v>26.01</v>
      </c>
      <c r="CX9" s="28">
        <v>37.65</v>
      </c>
      <c r="CY9" s="28">
        <v>11.57</v>
      </c>
      <c r="CZ9" s="28">
        <v>22.54</v>
      </c>
      <c r="DA9" s="28">
        <v>20.239999999999998</v>
      </c>
      <c r="DB9" s="28">
        <v>51.1</v>
      </c>
      <c r="DC9" s="28">
        <v>25.89</v>
      </c>
      <c r="DD9" s="28">
        <v>73.08</v>
      </c>
      <c r="DE9" s="28">
        <v>25.4</v>
      </c>
      <c r="DF9" s="28">
        <v>54.05</v>
      </c>
      <c r="DG9" s="28">
        <v>35.799999999999997</v>
      </c>
      <c r="DH9" s="28"/>
      <c r="DI9" s="29"/>
      <c r="DJ9" s="29"/>
      <c r="DK9" s="29"/>
      <c r="DL9" s="29"/>
      <c r="DM9" s="29"/>
      <c r="DN9" s="29"/>
      <c r="DO9" s="33"/>
      <c r="DP9" s="33"/>
      <c r="DQ9" s="33"/>
      <c r="DR9" s="33"/>
      <c r="DS9" s="33"/>
      <c r="DT9" s="33"/>
      <c r="DU9" s="33"/>
      <c r="DV9" s="33"/>
      <c r="DW9" s="33"/>
    </row>
    <row r="10" spans="1:127" ht="15.6">
      <c r="A10" s="5">
        <v>2017</v>
      </c>
      <c r="B10" s="3">
        <v>317.67</v>
      </c>
      <c r="C10" s="3">
        <v>99.02</v>
      </c>
      <c r="D10" s="28">
        <v>79.42</v>
      </c>
      <c r="E10" s="3">
        <v>103.35</v>
      </c>
      <c r="F10" s="28">
        <v>59.44</v>
      </c>
      <c r="G10" s="28">
        <v>115.27</v>
      </c>
      <c r="H10" s="28">
        <v>146.97999999999999</v>
      </c>
      <c r="I10" s="28">
        <v>50.11</v>
      </c>
      <c r="J10" s="28">
        <v>61.03</v>
      </c>
      <c r="K10" s="28">
        <v>107.54</v>
      </c>
      <c r="L10" s="28">
        <v>72.489999999999995</v>
      </c>
      <c r="M10" s="28">
        <v>43.39</v>
      </c>
      <c r="N10" s="28">
        <v>81.08</v>
      </c>
      <c r="O10" s="28">
        <v>53.81</v>
      </c>
      <c r="P10" s="30">
        <v>102.96</v>
      </c>
      <c r="Q10" s="30">
        <v>91.15</v>
      </c>
      <c r="R10" s="30">
        <v>94.88</v>
      </c>
      <c r="S10" s="30">
        <v>61.16</v>
      </c>
      <c r="T10" s="30">
        <v>43.11</v>
      </c>
      <c r="U10" s="30">
        <v>69.95</v>
      </c>
      <c r="V10" s="30">
        <v>60.7</v>
      </c>
      <c r="W10" s="30">
        <v>34.28</v>
      </c>
      <c r="X10" s="30">
        <v>19.329999999999998</v>
      </c>
      <c r="Y10" s="30">
        <v>75.989999999999995</v>
      </c>
      <c r="Z10" s="30">
        <v>28.728999999999999</v>
      </c>
      <c r="AA10" s="13">
        <v>96.62</v>
      </c>
      <c r="AB10" s="13">
        <v>25.57</v>
      </c>
      <c r="AC10" s="13">
        <v>52.56</v>
      </c>
      <c r="AD10" s="13">
        <v>71.33</v>
      </c>
      <c r="AE10" s="13">
        <v>38.090000000000003</v>
      </c>
      <c r="AF10" s="13">
        <v>86.99</v>
      </c>
      <c r="AG10" s="13">
        <v>48.36</v>
      </c>
      <c r="AH10" s="13">
        <v>50.01</v>
      </c>
      <c r="AI10" s="13">
        <v>61.29</v>
      </c>
      <c r="AJ10" s="13">
        <v>36.090000000000003</v>
      </c>
      <c r="AK10" s="13">
        <v>49.28</v>
      </c>
      <c r="AL10" s="13">
        <v>36.85</v>
      </c>
      <c r="AM10" s="13">
        <v>20.79</v>
      </c>
      <c r="AN10" s="13">
        <v>17.239999999999998</v>
      </c>
      <c r="AO10" s="13">
        <v>59.057000000000002</v>
      </c>
      <c r="AP10" s="13">
        <v>20.02</v>
      </c>
      <c r="AQ10" s="3">
        <v>55.72</v>
      </c>
      <c r="AR10" s="3">
        <v>19.55</v>
      </c>
      <c r="AS10" s="3">
        <v>19.600000000000001</v>
      </c>
      <c r="AT10" s="3">
        <v>49.32</v>
      </c>
      <c r="AU10" s="3">
        <v>11.9</v>
      </c>
      <c r="AV10" s="3">
        <v>11.87</v>
      </c>
      <c r="AW10" s="3">
        <v>88</v>
      </c>
      <c r="AX10" s="3">
        <v>49.12</v>
      </c>
      <c r="AY10" s="3">
        <v>55.26</v>
      </c>
      <c r="AZ10" s="3">
        <v>38.659999999999997</v>
      </c>
      <c r="BA10" s="3">
        <v>68.3</v>
      </c>
      <c r="BB10" s="28">
        <v>120.12</v>
      </c>
      <c r="BC10" s="28">
        <v>26.96</v>
      </c>
      <c r="BD10" s="28">
        <v>39.659999999999997</v>
      </c>
      <c r="BE10" s="28">
        <v>61.7</v>
      </c>
      <c r="BF10" s="28">
        <v>69.58</v>
      </c>
      <c r="BG10" s="28">
        <v>12.65</v>
      </c>
      <c r="BH10" s="28">
        <v>38.25</v>
      </c>
      <c r="BI10" s="28">
        <v>63.14</v>
      </c>
      <c r="BJ10" s="28">
        <v>85.55</v>
      </c>
      <c r="BK10" s="28">
        <v>81.84</v>
      </c>
      <c r="BL10" s="28">
        <v>26.36</v>
      </c>
      <c r="BM10" s="28">
        <v>27.22</v>
      </c>
      <c r="BN10" s="28">
        <v>86.98</v>
      </c>
      <c r="BO10" s="28">
        <v>48.91</v>
      </c>
      <c r="BP10" s="28">
        <v>44.73</v>
      </c>
      <c r="BQ10" s="28">
        <v>79.930000000000007</v>
      </c>
      <c r="BR10" s="28">
        <v>85.35</v>
      </c>
      <c r="BS10" s="28">
        <v>64.62</v>
      </c>
      <c r="BT10" s="28">
        <v>86.05</v>
      </c>
      <c r="BU10" s="28">
        <v>22</v>
      </c>
      <c r="BV10" s="28">
        <v>58.15</v>
      </c>
      <c r="BW10" s="28">
        <v>48.47</v>
      </c>
      <c r="BX10" s="28">
        <v>62.18</v>
      </c>
      <c r="BY10" s="28">
        <v>63.07</v>
      </c>
      <c r="BZ10" s="28">
        <v>46.9</v>
      </c>
      <c r="CA10" s="5">
        <v>475.96</v>
      </c>
      <c r="CB10" s="28">
        <v>228.39</v>
      </c>
      <c r="CC10" s="28">
        <v>48.55</v>
      </c>
      <c r="CD10" s="28">
        <v>16.77</v>
      </c>
      <c r="CE10" s="28">
        <v>59.59</v>
      </c>
      <c r="CF10" s="28">
        <v>54.72</v>
      </c>
      <c r="CG10" s="28">
        <v>76.83</v>
      </c>
      <c r="CH10" s="28">
        <v>35.99</v>
      </c>
      <c r="CI10" s="28">
        <v>48.16</v>
      </c>
      <c r="CJ10" s="28">
        <v>55.36</v>
      </c>
      <c r="CK10" s="28">
        <v>51.74</v>
      </c>
      <c r="CL10" s="28">
        <v>97.61</v>
      </c>
      <c r="CM10" s="28">
        <v>50.56</v>
      </c>
      <c r="CN10" s="28">
        <v>60.99</v>
      </c>
      <c r="CO10" s="28">
        <v>53.22</v>
      </c>
      <c r="CP10" s="28">
        <v>83.94</v>
      </c>
      <c r="CQ10" s="28">
        <v>20.3</v>
      </c>
      <c r="CR10" s="28">
        <v>45.8</v>
      </c>
      <c r="CS10" s="28">
        <v>43.3</v>
      </c>
      <c r="CT10" s="28">
        <v>72.459999999999994</v>
      </c>
      <c r="CU10" s="28">
        <v>50.62</v>
      </c>
      <c r="CV10" s="28">
        <v>25.24</v>
      </c>
      <c r="CW10" s="28">
        <v>27.12</v>
      </c>
      <c r="CX10" s="28">
        <v>39.97</v>
      </c>
      <c r="CY10" s="28">
        <v>12</v>
      </c>
      <c r="CZ10" s="28">
        <v>23.4</v>
      </c>
      <c r="DA10" s="28">
        <v>21.08</v>
      </c>
      <c r="DB10" s="28">
        <v>53.29</v>
      </c>
      <c r="DC10" s="28">
        <v>26.95</v>
      </c>
      <c r="DD10" s="28">
        <v>77.010000000000005</v>
      </c>
      <c r="DE10" s="28">
        <v>26.28</v>
      </c>
      <c r="DF10" s="28">
        <v>58.05</v>
      </c>
      <c r="DG10" s="28">
        <v>38.18</v>
      </c>
      <c r="DH10" s="28"/>
      <c r="DI10" s="29"/>
      <c r="DJ10" s="29"/>
      <c r="DK10" s="29"/>
      <c r="DL10" s="29"/>
      <c r="DM10" s="29"/>
      <c r="DN10" s="29"/>
      <c r="DO10" s="33"/>
      <c r="DP10" s="33"/>
      <c r="DQ10" s="33"/>
      <c r="DR10" s="33"/>
      <c r="DS10" s="33"/>
      <c r="DT10" s="33"/>
      <c r="DU10" s="33"/>
      <c r="DV10" s="33"/>
      <c r="DW10" s="33"/>
    </row>
    <row r="11" spans="1:127" ht="15.6">
      <c r="A11" s="5">
        <v>2018</v>
      </c>
      <c r="B11" s="3">
        <v>336.9</v>
      </c>
      <c r="C11" s="3">
        <v>105.2</v>
      </c>
      <c r="D11" s="28">
        <v>84.59</v>
      </c>
      <c r="E11" s="3">
        <v>108.14</v>
      </c>
      <c r="F11" s="3">
        <v>62.65</v>
      </c>
      <c r="G11" s="28">
        <v>122.25</v>
      </c>
      <c r="H11" s="3">
        <v>153.72</v>
      </c>
      <c r="I11" s="28">
        <v>53.47</v>
      </c>
      <c r="J11" s="3">
        <v>64.39</v>
      </c>
      <c r="K11" s="3">
        <v>111.5</v>
      </c>
      <c r="L11" s="28">
        <v>81.33</v>
      </c>
      <c r="M11" s="28">
        <v>45.64</v>
      </c>
      <c r="N11" s="28">
        <v>87.38</v>
      </c>
      <c r="O11" s="3">
        <v>56.03</v>
      </c>
      <c r="P11" s="30">
        <v>125.25</v>
      </c>
      <c r="Q11" s="30">
        <v>107.32</v>
      </c>
      <c r="R11" s="30">
        <v>102.33</v>
      </c>
      <c r="S11" s="30">
        <v>70.27</v>
      </c>
      <c r="T11" s="30">
        <v>48.1</v>
      </c>
      <c r="U11" s="30">
        <v>76.64</v>
      </c>
      <c r="V11" s="30">
        <v>75.47</v>
      </c>
      <c r="W11" s="30">
        <v>37.130000000000003</v>
      </c>
      <c r="X11" s="30">
        <v>19.63</v>
      </c>
      <c r="Y11" s="30">
        <v>83.46</v>
      </c>
      <c r="Z11" s="30">
        <v>33.840000000000003</v>
      </c>
      <c r="AA11" s="13">
        <v>101.82</v>
      </c>
      <c r="AB11" s="13">
        <v>27.16</v>
      </c>
      <c r="AC11" s="13">
        <v>56.4</v>
      </c>
      <c r="AD11" s="13">
        <v>76.069999999999993</v>
      </c>
      <c r="AE11" s="13">
        <v>42.43</v>
      </c>
      <c r="AF11" s="13">
        <v>87.4</v>
      </c>
      <c r="AG11" s="13">
        <v>52.97</v>
      </c>
      <c r="AH11" s="13">
        <v>55.45</v>
      </c>
      <c r="AI11" s="13">
        <v>64.959999999999994</v>
      </c>
      <c r="AJ11" s="13">
        <v>39.82</v>
      </c>
      <c r="AK11" s="13">
        <v>50.26</v>
      </c>
      <c r="AL11" s="13">
        <v>40.83</v>
      </c>
      <c r="AM11" s="13">
        <v>22.71</v>
      </c>
      <c r="AN11" s="13">
        <v>19.329999999999998</v>
      </c>
      <c r="AO11" s="13">
        <v>60.75</v>
      </c>
      <c r="AP11" s="13">
        <v>21.07</v>
      </c>
      <c r="AQ11" s="3">
        <v>59.28</v>
      </c>
      <c r="AR11" s="3">
        <v>19.809999999999999</v>
      </c>
      <c r="AS11" s="3">
        <v>20.63</v>
      </c>
      <c r="AT11" s="3">
        <v>51.37</v>
      </c>
      <c r="AU11" s="3">
        <v>12.43</v>
      </c>
      <c r="AV11" s="3">
        <v>12.43</v>
      </c>
      <c r="AW11" s="3">
        <v>91.72</v>
      </c>
      <c r="AX11" s="3">
        <v>51.2</v>
      </c>
      <c r="AY11" s="3">
        <v>57.63</v>
      </c>
      <c r="AZ11" s="3">
        <v>40.840000000000003</v>
      </c>
      <c r="BA11" s="3">
        <v>72.06</v>
      </c>
      <c r="BB11" s="28">
        <v>134.13999999999999</v>
      </c>
      <c r="BC11" s="28">
        <v>28.24</v>
      </c>
      <c r="BD11" s="28">
        <v>42.15</v>
      </c>
      <c r="BE11" s="28">
        <v>65.599999999999994</v>
      </c>
      <c r="BF11" s="28">
        <v>74.34</v>
      </c>
      <c r="BG11" s="28">
        <v>13.3</v>
      </c>
      <c r="BH11" s="28">
        <v>40.86</v>
      </c>
      <c r="BI11" s="28">
        <v>66.69</v>
      </c>
      <c r="BJ11" s="28">
        <v>87.29</v>
      </c>
      <c r="BK11" s="28">
        <v>87.04</v>
      </c>
      <c r="BL11" s="28">
        <v>28.06</v>
      </c>
      <c r="BM11" s="28">
        <v>28.91</v>
      </c>
      <c r="BN11" s="28">
        <v>93.75</v>
      </c>
      <c r="BO11" s="28">
        <v>51.34</v>
      </c>
      <c r="BP11" s="28">
        <v>45.09</v>
      </c>
      <c r="BQ11" s="28">
        <v>85.68</v>
      </c>
      <c r="BR11" s="28">
        <v>90.99</v>
      </c>
      <c r="BS11" s="28">
        <v>68.7</v>
      </c>
      <c r="BT11" s="28">
        <v>91.11</v>
      </c>
      <c r="BU11" s="28">
        <v>23.28</v>
      </c>
      <c r="BV11" s="28">
        <v>60.41</v>
      </c>
      <c r="BW11" s="28">
        <v>51.34</v>
      </c>
      <c r="BX11" s="28">
        <v>66.52</v>
      </c>
      <c r="BY11" s="28">
        <v>66.08</v>
      </c>
      <c r="BZ11" s="28">
        <v>49.91</v>
      </c>
      <c r="CA11" s="5">
        <v>501.43</v>
      </c>
      <c r="CB11" s="28">
        <v>246.66</v>
      </c>
      <c r="CC11" s="28">
        <v>50.08</v>
      </c>
      <c r="CD11" s="28">
        <v>17.57</v>
      </c>
      <c r="CE11" s="28">
        <v>64.34</v>
      </c>
      <c r="CF11" s="28">
        <v>59.44</v>
      </c>
      <c r="CG11" s="28">
        <v>80.84</v>
      </c>
      <c r="CH11" s="28">
        <v>38.340000000000003</v>
      </c>
      <c r="CI11" s="28">
        <v>50.51</v>
      </c>
      <c r="CJ11" s="28">
        <v>57.62</v>
      </c>
      <c r="CK11" s="28">
        <v>54.54</v>
      </c>
      <c r="CL11" s="28">
        <v>103.52</v>
      </c>
      <c r="CM11" s="28">
        <v>53.33</v>
      </c>
      <c r="CN11" s="28">
        <v>64.599999999999994</v>
      </c>
      <c r="CO11" s="28">
        <v>56.44</v>
      </c>
      <c r="CP11" s="28">
        <v>88.11</v>
      </c>
      <c r="CQ11" s="28">
        <v>21.61</v>
      </c>
      <c r="CR11" s="28">
        <v>48.24</v>
      </c>
      <c r="CS11" s="28">
        <v>45.94</v>
      </c>
      <c r="CT11" s="28">
        <v>77.55</v>
      </c>
      <c r="CU11" s="28">
        <v>54.35</v>
      </c>
      <c r="CV11" s="28">
        <v>26.38</v>
      </c>
      <c r="CW11" s="28">
        <v>28.24</v>
      </c>
      <c r="CX11" s="28">
        <v>42.36</v>
      </c>
      <c r="CY11" s="28">
        <v>12.42</v>
      </c>
      <c r="CZ11" s="28">
        <v>24.25</v>
      </c>
      <c r="DA11" s="28">
        <v>21.92</v>
      </c>
      <c r="DB11" s="28">
        <v>54.45</v>
      </c>
      <c r="DC11" s="28">
        <v>27.93</v>
      </c>
      <c r="DD11" s="28">
        <v>80.73</v>
      </c>
      <c r="DE11" s="28">
        <v>27.06</v>
      </c>
      <c r="DF11" s="28">
        <v>62.13</v>
      </c>
      <c r="DG11" s="28">
        <v>40.54</v>
      </c>
      <c r="DH11" s="28"/>
      <c r="DI11" s="29"/>
      <c r="DJ11" s="29"/>
      <c r="DK11" s="29"/>
      <c r="DL11" s="29"/>
      <c r="DM11" s="29"/>
      <c r="DN11" s="29"/>
      <c r="DO11" s="33"/>
      <c r="DP11" s="33"/>
      <c r="DQ11" s="33"/>
      <c r="DR11" s="33"/>
      <c r="DS11" s="33"/>
      <c r="DT11" s="33"/>
      <c r="DU11" s="33"/>
      <c r="DV11" s="33"/>
      <c r="DW11" s="33"/>
    </row>
    <row r="12" spans="1:127" ht="15.6">
      <c r="A12" s="5">
        <v>2019</v>
      </c>
      <c r="B12" s="3">
        <v>361.66</v>
      </c>
      <c r="C12" s="3">
        <v>107.58</v>
      </c>
      <c r="D12" s="3">
        <v>90.07</v>
      </c>
      <c r="E12" s="3">
        <v>112.33</v>
      </c>
      <c r="F12" s="3">
        <v>64.97</v>
      </c>
      <c r="G12" s="28">
        <v>153.12</v>
      </c>
      <c r="H12" s="3">
        <v>158.72999999999999</v>
      </c>
      <c r="I12" s="28">
        <v>55.27</v>
      </c>
      <c r="J12" s="3">
        <v>67.239999999999995</v>
      </c>
      <c r="K12" s="3">
        <v>115.78</v>
      </c>
      <c r="L12" s="3">
        <v>88.92</v>
      </c>
      <c r="M12" s="3">
        <v>47.96</v>
      </c>
      <c r="N12" s="28">
        <v>88.6</v>
      </c>
      <c r="O12" s="3">
        <v>57.23</v>
      </c>
      <c r="P12" s="30">
        <v>132.29</v>
      </c>
      <c r="Q12" s="30">
        <v>113.16</v>
      </c>
      <c r="R12" s="30">
        <v>107.26</v>
      </c>
      <c r="S12" s="30">
        <v>73.290000000000006</v>
      </c>
      <c r="T12" s="30">
        <v>50.35</v>
      </c>
      <c r="U12" s="30">
        <v>81.12</v>
      </c>
      <c r="V12" s="30">
        <v>78.5</v>
      </c>
      <c r="W12" s="30">
        <v>39.57</v>
      </c>
      <c r="X12" s="30">
        <v>19.7</v>
      </c>
      <c r="Y12" s="30">
        <v>87.24</v>
      </c>
      <c r="Z12" s="30">
        <v>36.1</v>
      </c>
      <c r="AA12" s="13">
        <v>105.63</v>
      </c>
      <c r="AB12" s="13">
        <v>28.35</v>
      </c>
      <c r="AC12" s="13">
        <v>60.36</v>
      </c>
      <c r="AD12" s="13">
        <v>80.819999999999993</v>
      </c>
      <c r="AE12" s="13">
        <v>47.76</v>
      </c>
      <c r="AF12" s="13">
        <v>96.21</v>
      </c>
      <c r="AG12" s="13">
        <v>55.84</v>
      </c>
      <c r="AH12" s="13">
        <v>59.13</v>
      </c>
      <c r="AI12" s="13">
        <v>69.34</v>
      </c>
      <c r="AJ12" s="13">
        <v>40.700000000000003</v>
      </c>
      <c r="AK12" s="13">
        <v>55.93</v>
      </c>
      <c r="AL12" s="13">
        <v>45.55</v>
      </c>
      <c r="AM12" s="13">
        <v>24.38</v>
      </c>
      <c r="AN12" s="13">
        <v>21.48</v>
      </c>
      <c r="AO12" s="13">
        <v>64.84</v>
      </c>
      <c r="AP12" s="13">
        <v>21.82</v>
      </c>
      <c r="AQ12" s="3">
        <v>62.42</v>
      </c>
      <c r="AR12" s="3">
        <v>20.07</v>
      </c>
      <c r="AS12" s="3">
        <v>21.3</v>
      </c>
      <c r="AT12" s="3">
        <v>53.72</v>
      </c>
      <c r="AU12" s="3">
        <v>12.93</v>
      </c>
      <c r="AV12" s="3">
        <v>12.96</v>
      </c>
      <c r="AW12" s="3">
        <v>96.01</v>
      </c>
      <c r="AX12" s="3">
        <v>53.86</v>
      </c>
      <c r="AY12" s="3">
        <v>12.93</v>
      </c>
      <c r="AZ12" s="3">
        <v>43.04</v>
      </c>
      <c r="BA12" s="3">
        <v>75.52</v>
      </c>
      <c r="BB12" s="28">
        <v>149</v>
      </c>
      <c r="BC12" s="28">
        <v>29.59</v>
      </c>
      <c r="BD12" s="28">
        <v>44.85</v>
      </c>
      <c r="BE12" s="28">
        <v>69.78</v>
      </c>
      <c r="BF12" s="28">
        <v>79.37</v>
      </c>
      <c r="BG12" s="28">
        <v>13.75</v>
      </c>
      <c r="BH12" s="28">
        <v>43.75</v>
      </c>
      <c r="BI12" s="28">
        <v>70.38</v>
      </c>
      <c r="BJ12" s="28">
        <v>89.57</v>
      </c>
      <c r="BK12" s="28">
        <v>92.78</v>
      </c>
      <c r="BL12" s="28">
        <v>29.83</v>
      </c>
      <c r="BM12" s="28">
        <v>30.68</v>
      </c>
      <c r="BN12" s="28">
        <v>102.08</v>
      </c>
      <c r="BO12" s="28">
        <v>54.02</v>
      </c>
      <c r="BP12" s="28">
        <v>45.61</v>
      </c>
      <c r="BQ12" s="28">
        <v>92.21</v>
      </c>
      <c r="BR12" s="28">
        <v>96.2</v>
      </c>
      <c r="BS12" s="28">
        <v>71.78</v>
      </c>
      <c r="BT12" s="28">
        <v>96.03</v>
      </c>
      <c r="BU12" s="28">
        <v>24.58</v>
      </c>
      <c r="BV12" s="28">
        <v>63.52</v>
      </c>
      <c r="BW12" s="28">
        <v>54.38</v>
      </c>
      <c r="BX12" s="28">
        <v>71.16</v>
      </c>
      <c r="BY12" s="28">
        <v>69.569999999999993</v>
      </c>
      <c r="BZ12" s="28">
        <v>53.1</v>
      </c>
      <c r="CA12" s="5">
        <v>525.89</v>
      </c>
      <c r="CB12" s="28">
        <v>265.76</v>
      </c>
      <c r="CC12" s="28">
        <v>51.53</v>
      </c>
      <c r="CD12" s="28">
        <v>18.36</v>
      </c>
      <c r="CE12" s="28">
        <v>69.569999999999993</v>
      </c>
      <c r="CF12" s="28">
        <v>64.53</v>
      </c>
      <c r="CG12" s="28">
        <v>85.09</v>
      </c>
      <c r="CH12" s="28">
        <v>40.81</v>
      </c>
      <c r="CI12" s="28">
        <v>53.12</v>
      </c>
      <c r="CJ12" s="28">
        <v>60.25</v>
      </c>
      <c r="CK12" s="28">
        <v>57.53</v>
      </c>
      <c r="CL12" s="28">
        <v>109</v>
      </c>
      <c r="CM12" s="28">
        <v>56.2</v>
      </c>
      <c r="CN12" s="28">
        <v>68.430000000000007</v>
      </c>
      <c r="CO12" s="28">
        <v>60.01</v>
      </c>
      <c r="CP12" s="28">
        <v>92.36</v>
      </c>
      <c r="CQ12" s="28">
        <v>22.97</v>
      </c>
      <c r="CR12" s="28">
        <v>50.75</v>
      </c>
      <c r="CS12" s="28">
        <v>48.98</v>
      </c>
      <c r="CT12" s="28">
        <v>83.02</v>
      </c>
      <c r="CU12" s="28">
        <v>58.36</v>
      </c>
      <c r="CV12" s="28">
        <v>27.57</v>
      </c>
      <c r="CW12" s="28">
        <v>29.4</v>
      </c>
      <c r="CX12" s="28">
        <v>44.91</v>
      </c>
      <c r="CY12" s="28">
        <v>12.86</v>
      </c>
      <c r="CZ12" s="28">
        <v>25.14</v>
      </c>
      <c r="DA12" s="28">
        <v>22.79</v>
      </c>
      <c r="DB12" s="28">
        <v>55.91</v>
      </c>
      <c r="DC12" s="28">
        <v>28.98</v>
      </c>
      <c r="DD12" s="28">
        <v>84.75</v>
      </c>
      <c r="DE12" s="28">
        <v>27.9</v>
      </c>
      <c r="DF12" s="28">
        <v>66.55</v>
      </c>
      <c r="DG12" s="28">
        <v>43.1</v>
      </c>
      <c r="DH12" s="28"/>
      <c r="DI12" s="29"/>
      <c r="DJ12" s="29"/>
      <c r="DK12" s="29"/>
      <c r="DL12" s="29"/>
      <c r="DM12" s="29"/>
      <c r="DN12" s="29"/>
      <c r="DO12" s="33"/>
      <c r="DP12" s="33"/>
      <c r="DQ12" s="33"/>
      <c r="DR12" s="33"/>
      <c r="DS12" s="33"/>
      <c r="DT12" s="33"/>
      <c r="DU12" s="33"/>
      <c r="DV12" s="33"/>
      <c r="DW12" s="33"/>
    </row>
    <row r="13" spans="1:127" ht="15.6">
      <c r="A13" s="5">
        <v>2020</v>
      </c>
      <c r="B13" s="3">
        <v>404.9</v>
      </c>
      <c r="C13" s="3">
        <v>127.59</v>
      </c>
      <c r="D13" s="3">
        <v>109.35</v>
      </c>
      <c r="E13" s="3">
        <v>133.71</v>
      </c>
      <c r="F13" s="3">
        <v>78.55</v>
      </c>
      <c r="G13" s="3">
        <v>158.57</v>
      </c>
      <c r="H13" s="3">
        <v>175.13</v>
      </c>
      <c r="I13" s="3">
        <v>67.27</v>
      </c>
      <c r="J13" s="3">
        <v>74.8</v>
      </c>
      <c r="K13" s="3">
        <v>133.36000000000001</v>
      </c>
      <c r="L13" s="3">
        <v>91.16</v>
      </c>
      <c r="M13" s="3">
        <v>56.22</v>
      </c>
      <c r="N13" s="3">
        <v>99.31</v>
      </c>
      <c r="O13" s="3">
        <v>67.59</v>
      </c>
      <c r="P13" s="3">
        <v>139.13999999999999</v>
      </c>
      <c r="Q13" s="5">
        <v>118.41</v>
      </c>
      <c r="R13" s="5">
        <v>112.1</v>
      </c>
      <c r="S13" s="5">
        <v>75.849999999999994</v>
      </c>
      <c r="T13" s="3">
        <v>52.25</v>
      </c>
      <c r="U13" s="5">
        <v>85.41</v>
      </c>
      <c r="V13" s="5">
        <v>81.709999999999994</v>
      </c>
      <c r="W13" s="5">
        <v>42.01</v>
      </c>
      <c r="X13" s="5">
        <v>19.78</v>
      </c>
      <c r="Y13" s="5">
        <v>91.39</v>
      </c>
      <c r="Z13" s="5">
        <v>38.53</v>
      </c>
      <c r="AA13" s="13">
        <v>112.34</v>
      </c>
      <c r="AB13" s="13">
        <v>26.48</v>
      </c>
      <c r="AC13" s="13">
        <v>68</v>
      </c>
      <c r="AD13" s="13">
        <v>78.959999999999994</v>
      </c>
      <c r="AE13" s="13">
        <v>47.46</v>
      </c>
      <c r="AF13" s="13">
        <v>113.08</v>
      </c>
      <c r="AG13" s="13">
        <v>49.65</v>
      </c>
      <c r="AH13" s="13">
        <v>63.67</v>
      </c>
      <c r="AI13" s="13">
        <v>74.069999999999993</v>
      </c>
      <c r="AJ13" s="13">
        <v>37.86</v>
      </c>
      <c r="AK13" s="13">
        <v>58.87</v>
      </c>
      <c r="AL13" s="13">
        <v>45.1</v>
      </c>
      <c r="AM13" s="13">
        <v>22.9</v>
      </c>
      <c r="AN13" s="13">
        <v>22.47</v>
      </c>
      <c r="AO13" s="13">
        <v>71.06</v>
      </c>
      <c r="AP13" s="13">
        <v>24.09</v>
      </c>
      <c r="AQ13" s="3">
        <v>65.95</v>
      </c>
      <c r="AR13" s="3">
        <v>18.399999999999999</v>
      </c>
      <c r="AS13" s="3">
        <v>24.47</v>
      </c>
      <c r="AT13" s="3">
        <v>58.07</v>
      </c>
      <c r="AU13" s="3">
        <v>14.73</v>
      </c>
      <c r="AV13" s="3">
        <v>14.03</v>
      </c>
      <c r="AW13" s="3">
        <v>99.41</v>
      </c>
      <c r="AX13" s="3">
        <v>55.97</v>
      </c>
      <c r="AY13" s="3">
        <v>62.64</v>
      </c>
      <c r="AZ13" s="3">
        <v>42.6</v>
      </c>
      <c r="BA13" s="3">
        <v>80.83</v>
      </c>
      <c r="BB13" s="4">
        <v>145.61000000000001</v>
      </c>
      <c r="BC13" s="4">
        <v>30.97</v>
      </c>
      <c r="BD13" s="4">
        <v>45.19</v>
      </c>
      <c r="BE13" s="4">
        <v>72.010000000000005</v>
      </c>
      <c r="BF13" s="4">
        <v>78.33</v>
      </c>
      <c r="BG13" s="4">
        <v>14.71</v>
      </c>
      <c r="BH13" s="4">
        <v>41.95</v>
      </c>
      <c r="BI13" s="4">
        <v>64.42</v>
      </c>
      <c r="BJ13" s="4">
        <v>86.64</v>
      </c>
      <c r="BK13" s="4">
        <v>91.85</v>
      </c>
      <c r="BL13" s="4">
        <v>33.020000000000003</v>
      </c>
      <c r="BM13" s="4">
        <v>29.96</v>
      </c>
      <c r="BN13" s="4">
        <v>111.58</v>
      </c>
      <c r="BO13" s="4">
        <v>56.71</v>
      </c>
      <c r="BP13" s="4">
        <v>46.04</v>
      </c>
      <c r="BQ13" s="4">
        <v>97.92</v>
      </c>
      <c r="BR13" s="4">
        <v>102.4</v>
      </c>
      <c r="BS13" s="4">
        <v>75.89</v>
      </c>
      <c r="BT13" s="4">
        <v>101.17</v>
      </c>
      <c r="BU13" s="4">
        <v>25.92</v>
      </c>
      <c r="BV13" s="4">
        <v>66.16</v>
      </c>
      <c r="BW13" s="4">
        <v>57.52</v>
      </c>
      <c r="BX13" s="4">
        <v>76.13</v>
      </c>
      <c r="BY13" s="4">
        <v>72.849999999999994</v>
      </c>
      <c r="BZ13" s="4">
        <v>56.58</v>
      </c>
      <c r="CA13" s="5">
        <v>547.96</v>
      </c>
      <c r="CB13" s="4">
        <v>285.12</v>
      </c>
      <c r="CC13" s="4">
        <v>53</v>
      </c>
      <c r="CD13" s="4">
        <v>19.239999999999998</v>
      </c>
      <c r="CE13" s="4">
        <v>75.069999999999993</v>
      </c>
      <c r="CF13" s="4">
        <v>69.989999999999995</v>
      </c>
      <c r="CG13" s="4">
        <v>89.38</v>
      </c>
      <c r="CH13" s="4">
        <v>43.38</v>
      </c>
      <c r="CI13" s="4">
        <v>55.85</v>
      </c>
      <c r="CJ13" s="28">
        <v>62.93</v>
      </c>
      <c r="CK13" s="4">
        <v>60.64</v>
      </c>
      <c r="CL13" s="4">
        <v>116.02</v>
      </c>
      <c r="CM13" s="4">
        <v>59.15</v>
      </c>
      <c r="CN13" s="4">
        <v>72.31</v>
      </c>
      <c r="CO13" s="4">
        <v>63.7</v>
      </c>
      <c r="CP13" s="4">
        <v>96.74</v>
      </c>
      <c r="CQ13" s="4">
        <v>24.41</v>
      </c>
      <c r="CR13" s="4">
        <v>53.37</v>
      </c>
      <c r="CS13" s="4">
        <v>52.21</v>
      </c>
      <c r="CT13" s="3">
        <v>88.72</v>
      </c>
      <c r="CU13" s="3">
        <v>62.59</v>
      </c>
      <c r="CV13" s="3">
        <v>28.8</v>
      </c>
      <c r="CW13" s="3">
        <v>30.61</v>
      </c>
      <c r="CX13" s="3">
        <v>47.55</v>
      </c>
      <c r="CY13" s="3">
        <v>13.29</v>
      </c>
      <c r="CZ13" s="3">
        <v>26.05</v>
      </c>
      <c r="DA13" s="3">
        <v>23.69</v>
      </c>
      <c r="DB13" s="3">
        <v>56.69</v>
      </c>
      <c r="DC13" s="3">
        <v>30.01</v>
      </c>
      <c r="DD13" s="3">
        <v>88.65</v>
      </c>
      <c r="DE13" s="3">
        <v>28.69</v>
      </c>
      <c r="DF13" s="3">
        <v>71.11</v>
      </c>
      <c r="DG13" s="3">
        <v>45.68</v>
      </c>
      <c r="DH13" s="3"/>
      <c r="DI13" s="29"/>
      <c r="DJ13" s="29"/>
      <c r="DK13" s="29"/>
      <c r="DL13" s="29"/>
      <c r="DM13" s="29"/>
      <c r="DN13" s="29"/>
      <c r="DO13" s="34"/>
      <c r="DP13" s="34"/>
      <c r="DQ13" s="34"/>
      <c r="DR13" s="34"/>
      <c r="DS13" s="34"/>
      <c r="DT13" s="34"/>
      <c r="DU13" s="34"/>
      <c r="DV13" s="34"/>
      <c r="DW13" s="34"/>
    </row>
    <row r="14" spans="1:127" ht="15.6">
      <c r="A14" s="5">
        <v>2021</v>
      </c>
      <c r="B14" s="13">
        <v>402.37</v>
      </c>
      <c r="C14" s="5">
        <v>136.57</v>
      </c>
      <c r="D14" s="12">
        <v>109.85696660310535</v>
      </c>
      <c r="E14" s="5">
        <v>153.5</v>
      </c>
      <c r="F14" s="12">
        <v>86.203292826476286</v>
      </c>
      <c r="G14" s="12">
        <v>164.51601636267739</v>
      </c>
      <c r="H14" s="12">
        <v>178.63916275704261</v>
      </c>
      <c r="I14" s="5">
        <v>71.48</v>
      </c>
      <c r="J14" s="12">
        <v>68.688595090419966</v>
      </c>
      <c r="K14" s="12">
        <v>122.1917740466164</v>
      </c>
      <c r="L14" s="5">
        <v>96.27</v>
      </c>
      <c r="M14" s="12">
        <v>54.200065710512341</v>
      </c>
      <c r="N14" s="5">
        <v>103.82</v>
      </c>
      <c r="O14" s="12">
        <v>61.673999487795967</v>
      </c>
      <c r="P14" s="12">
        <v>151.30000000000001</v>
      </c>
      <c r="Q14" s="12">
        <v>126.9</v>
      </c>
      <c r="R14" s="35">
        <v>114.714628436456</v>
      </c>
      <c r="S14" s="35">
        <v>66.104408542424295</v>
      </c>
      <c r="T14" s="35">
        <v>50.0717466559013</v>
      </c>
      <c r="U14" s="35">
        <v>86.427156614818898</v>
      </c>
      <c r="V14" s="35">
        <v>131.65613899377001</v>
      </c>
      <c r="W14" s="35">
        <v>43.191811893397599</v>
      </c>
      <c r="X14" s="35">
        <v>19.303857442737701</v>
      </c>
      <c r="Y14" s="35">
        <v>93.652585808580099</v>
      </c>
      <c r="Z14" s="35">
        <v>37.423024552378699</v>
      </c>
      <c r="AA14" s="8">
        <v>117.74</v>
      </c>
      <c r="AB14" s="8">
        <v>27.14</v>
      </c>
      <c r="AC14" s="8">
        <v>70.349999999999994</v>
      </c>
      <c r="AD14" s="8">
        <v>80.569999999999993</v>
      </c>
      <c r="AE14" s="8">
        <v>49.22</v>
      </c>
      <c r="AF14" s="8">
        <v>114.64</v>
      </c>
      <c r="AG14" s="8">
        <v>52.04</v>
      </c>
      <c r="AH14" s="8">
        <v>65.91</v>
      </c>
      <c r="AI14" s="8">
        <v>75.59</v>
      </c>
      <c r="AJ14" s="8">
        <v>39</v>
      </c>
      <c r="AK14" s="8">
        <v>60.88</v>
      </c>
      <c r="AL14" s="8">
        <v>46.53</v>
      </c>
      <c r="AM14" s="8">
        <v>23.68</v>
      </c>
      <c r="AN14" s="8">
        <v>23.59</v>
      </c>
      <c r="AO14" s="8">
        <v>71.95</v>
      </c>
      <c r="AP14" s="8">
        <v>24.96</v>
      </c>
      <c r="AQ14" s="8">
        <v>68.89</v>
      </c>
      <c r="AR14" s="8">
        <v>19.23</v>
      </c>
      <c r="AS14" s="8">
        <v>25.59</v>
      </c>
      <c r="AT14" s="8">
        <v>60</v>
      </c>
      <c r="AU14" s="5">
        <v>14.6</v>
      </c>
      <c r="AV14" s="5"/>
      <c r="AW14" s="8">
        <v>103.27</v>
      </c>
      <c r="AX14" s="8">
        <v>58.12</v>
      </c>
      <c r="AY14" s="8">
        <v>65.16</v>
      </c>
      <c r="AZ14" s="8">
        <v>44.387799999999999</v>
      </c>
      <c r="BA14" s="8">
        <v>84.39</v>
      </c>
      <c r="BB14" s="8">
        <v>144.72</v>
      </c>
      <c r="BC14" s="36">
        <v>31.882545499999999</v>
      </c>
      <c r="BD14" s="25">
        <v>47.404580000000003</v>
      </c>
      <c r="BE14" s="25">
        <v>74.526510000000002</v>
      </c>
      <c r="BF14" s="36">
        <v>83.420181799999995</v>
      </c>
      <c r="BG14" s="23">
        <v>15.222</v>
      </c>
      <c r="BH14" s="36">
        <v>45.689272699999997</v>
      </c>
      <c r="BI14" s="36">
        <v>72.386727300000004</v>
      </c>
      <c r="BJ14" s="36">
        <v>96.893272699999997</v>
      </c>
      <c r="BK14" s="23">
        <v>95.778000000000006</v>
      </c>
      <c r="BL14" s="36">
        <v>32.5414545</v>
      </c>
      <c r="BM14" s="36">
        <v>31.885090900000002</v>
      </c>
      <c r="BN14" s="25">
        <v>109.2533</v>
      </c>
      <c r="BO14" s="25">
        <v>57.201009999999997</v>
      </c>
      <c r="BP14" s="25">
        <v>49.890569999999997</v>
      </c>
      <c r="BQ14" s="25">
        <v>96.203130000000002</v>
      </c>
      <c r="BR14" s="25">
        <v>97.477279999999993</v>
      </c>
      <c r="BS14" s="25">
        <v>75.380889999999994</v>
      </c>
      <c r="BT14" s="25">
        <v>99.737229999999997</v>
      </c>
      <c r="BU14" s="25">
        <v>25.90165</v>
      </c>
      <c r="BV14" s="25">
        <v>65.608490000000003</v>
      </c>
      <c r="BW14" s="25">
        <v>57.059280000000001</v>
      </c>
      <c r="BX14" s="25">
        <v>72.978430000000003</v>
      </c>
      <c r="BY14" s="25">
        <v>72.678430000000006</v>
      </c>
      <c r="BZ14" s="25">
        <v>54.863759999999999</v>
      </c>
      <c r="CA14" s="5">
        <v>570.21</v>
      </c>
      <c r="CB14" s="18">
        <v>299.64503653938499</v>
      </c>
      <c r="CC14" s="18">
        <v>54.545690944768999</v>
      </c>
      <c r="CD14" s="18">
        <v>20.065525041390401</v>
      </c>
      <c r="CE14" s="18">
        <v>79.943500887255595</v>
      </c>
      <c r="CF14" s="18">
        <v>75.137878840237605</v>
      </c>
      <c r="CG14" s="18">
        <v>93.089045345070204</v>
      </c>
      <c r="CH14" s="18">
        <v>45.800585578164899</v>
      </c>
      <c r="CI14" s="18">
        <v>58.264083983216999</v>
      </c>
      <c r="CJ14" s="18">
        <v>65.463104551724001</v>
      </c>
      <c r="CK14" s="18">
        <v>63.3808100075764</v>
      </c>
      <c r="CL14" s="18">
        <v>122.172534201007</v>
      </c>
      <c r="CM14" s="18">
        <v>61.913855305382803</v>
      </c>
      <c r="CN14" s="18">
        <v>75.718153684475197</v>
      </c>
      <c r="CO14" s="18">
        <v>66.548077789975693</v>
      </c>
      <c r="CP14" s="18">
        <v>100.78694834736</v>
      </c>
      <c r="CQ14" s="18">
        <v>25.7701439164371</v>
      </c>
      <c r="CR14" s="18">
        <v>55.914436735828701</v>
      </c>
      <c r="CS14" s="18">
        <v>54.911963901233499</v>
      </c>
      <c r="CT14" s="37">
        <v>89.270519552065707</v>
      </c>
      <c r="CU14" s="37">
        <v>59.000149080821998</v>
      </c>
      <c r="CV14" s="38"/>
      <c r="CW14" s="38">
        <v>32</v>
      </c>
      <c r="CX14" s="38"/>
      <c r="CY14" s="38"/>
      <c r="CZ14" s="38">
        <v>27.1</v>
      </c>
      <c r="DA14" s="38"/>
      <c r="DB14" s="37">
        <v>59.981622219330397</v>
      </c>
      <c r="DC14" s="37">
        <v>30.219837065955499</v>
      </c>
      <c r="DD14" s="37">
        <v>89.223935030811305</v>
      </c>
      <c r="DE14" s="37">
        <v>29.310403167098201</v>
      </c>
      <c r="DF14" s="37">
        <v>67.440132410807394</v>
      </c>
      <c r="DG14" s="37">
        <v>44.5694779744397</v>
      </c>
      <c r="DH14" s="37"/>
      <c r="DI14" s="6"/>
      <c r="DJ14" s="6"/>
      <c r="DK14" s="6"/>
      <c r="DL14" s="6"/>
      <c r="DM14" s="6"/>
      <c r="DN14" s="6"/>
      <c r="DO14" s="39"/>
      <c r="DP14" s="39"/>
      <c r="DQ14" s="27"/>
      <c r="DR14" s="39"/>
      <c r="DS14" s="39"/>
      <c r="DT14" s="39"/>
      <c r="DU14" s="27"/>
      <c r="DV14" s="39"/>
      <c r="DW14" s="39"/>
    </row>
    <row r="15" spans="1:127">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row>
    <row r="16" spans="1:127">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row>
    <row r="17" spans="1:11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row>
    <row r="18" spans="1:11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row>
    <row r="19" spans="1:11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row>
    <row r="20" spans="1:11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row>
    <row r="21" spans="1:11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row>
    <row r="22" spans="1:11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row>
    <row r="23" spans="1:11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row>
    <row r="24" spans="1:11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row>
    <row r="25" spans="1:11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row>
    <row r="26" spans="1:11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row>
    <row r="27" spans="1:11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row>
    <row r="29" spans="1:11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row>
    <row r="30" spans="1:11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row>
    <row r="31" spans="1:11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row>
    <row r="32" spans="1:11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row>
    <row r="33" spans="1:11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row>
    <row r="34" spans="1:11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row>
    <row r="35" spans="1:11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row>
    <row r="36" spans="1:11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row>
    <row r="37" spans="1:11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row>
    <row r="38" spans="1:11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row>
    <row r="39" spans="1:11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row>
    <row r="40" spans="1:11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row>
    <row r="41" spans="1:11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row>
    <row r="42" spans="1:11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row>
    <row r="43" spans="1:11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row>
    <row r="44" spans="1:11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row>
    <row r="45" spans="1:11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row>
    <row r="46" spans="1:11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row>
    <row r="48" spans="1:11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row>
    <row r="49" spans="1:11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row>
    <row r="50" spans="1:11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row>
    <row r="51" spans="1:11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row>
    <row r="52" spans="1:11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row>
    <row r="53" spans="1:11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row>
    <row r="54" spans="1:11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row>
    <row r="55" spans="1:11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row>
    <row r="57" spans="1:11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row>
    <row r="58" spans="1:11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row>
    <row r="59" spans="1:11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row>
    <row r="60" spans="1:11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row>
    <row r="61" spans="1:11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row>
    <row r="62" spans="1:11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row>
    <row r="63" spans="1:11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row>
    <row r="64" spans="1:11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row>
    <row r="65" spans="1:11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row>
    <row r="66" spans="1:11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row>
    <row r="67" spans="1:11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row>
    <row r="68" spans="1:11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row>
    <row r="69" spans="1:11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row>
    <row r="70" spans="1:11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row>
    <row r="71" spans="1:11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row>
    <row r="72" spans="1:11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row>
    <row r="73" spans="1:11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row>
    <row r="74" spans="1:11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row>
    <row r="75" spans="1:11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row>
    <row r="76" spans="1:11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row>
    <row r="77" spans="1:11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row>
    <row r="78" spans="1:11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row>
    <row r="79" spans="1:11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row>
    <row r="80" spans="1:11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row>
    <row r="81" spans="1:11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row>
    <row r="82" spans="1:11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row>
    <row r="83" spans="1:11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row>
    <row r="84" spans="1:11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row>
    <row r="85" spans="1:11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row>
    <row r="86" spans="1:11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row>
    <row r="89" spans="1:11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row>
    <row r="90" spans="1:11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row>
    <row r="91" spans="1:11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row>
    <row r="92" spans="1:11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row>
    <row r="93" spans="1:11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row>
    <row r="94" spans="1:11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row>
    <row r="95" spans="1:11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row>
    <row r="96" spans="1:11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row>
    <row r="97" spans="1:11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row>
    <row r="98" spans="1:11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row>
    <row r="99" spans="1:11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row>
    <row r="100" spans="1:11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row>
    <row r="101" spans="1:11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row>
    <row r="102" spans="1:11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row>
    <row r="103" spans="1:11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row>
    <row r="104" spans="1:11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row>
    <row r="106" spans="1:11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row>
    <row r="107" spans="1:11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row>
    <row r="108" spans="1:11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row>
    <row r="109" spans="1:11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row>
    <row r="110" spans="1:11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row>
    <row r="111" spans="1:11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row>
    <row r="112" spans="1:11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row>
    <row r="113" spans="1: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row>
    <row r="114" spans="1:11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row>
    <row r="115" spans="1:11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row>
    <row r="116" spans="1:11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row>
    <row r="117" spans="1:11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row>
    <row r="118" spans="1:11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row>
    <row r="119" spans="1:11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row>
    <row r="120" spans="1:11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row>
    <row r="121" spans="1:11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row>
    <row r="123" spans="1:11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row>
    <row r="124" spans="1:11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row>
    <row r="125" spans="1:11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row>
    <row r="126" spans="1:11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row>
    <row r="127" spans="1:11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row>
    <row r="128" spans="1:11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row>
    <row r="129" spans="1:11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row>
    <row r="130" spans="1:11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row>
    <row r="131" spans="1:11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row>
    <row r="132" spans="1:11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row>
    <row r="133" spans="1:11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row>
    <row r="134" spans="1:11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row>
    <row r="135" spans="1:11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row>
    <row r="136" spans="1:11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row>
    <row r="137" spans="1:11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row>
    <row r="138" spans="1:11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row>
    <row r="140" spans="1:11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row>
    <row r="141" spans="1:11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row>
    <row r="142" spans="1:11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row>
    <row r="143" spans="1:11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row>
    <row r="144" spans="1:11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row>
    <row r="145" spans="1:11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row>
    <row r="146" spans="1:11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row>
    <row r="147" spans="1:11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row>
    <row r="148" spans="1:11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row>
    <row r="149" spans="1:11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row>
    <row r="150" spans="1:11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row>
    <row r="151" spans="1:11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row>
    <row r="152" spans="1:11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row>
    <row r="153" spans="1:11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row>
    <row r="154" spans="1:11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row>
    <row r="155" spans="1:11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row>
    <row r="157" spans="1:11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row>
    <row r="158" spans="1:11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row>
    <row r="159" spans="1:11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row>
    <row r="160" spans="1:11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row>
    <row r="161" spans="1:11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row>
    <row r="162" spans="1:11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row>
    <row r="163" spans="1:11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row>
    <row r="164" spans="1:11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row>
    <row r="165" spans="1:11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row>
    <row r="166" spans="1:11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row>
    <row r="167" spans="1:11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row>
    <row r="168" spans="1:11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row>
    <row r="169" spans="1:11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row>
    <row r="170" spans="1:11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row>
    <row r="171" spans="1:11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row>
    <row r="172" spans="1:11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row>
    <row r="174" spans="1:11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row>
    <row r="175" spans="1:11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row>
    <row r="176" spans="1:11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row>
    <row r="177" spans="1:11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row>
    <row r="178" spans="1:11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row>
    <row r="179" spans="1:11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row>
    <row r="180" spans="1:11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row>
    <row r="181" spans="1:11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row>
    <row r="182" spans="1:11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row>
    <row r="183" spans="1:11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row>
    <row r="184" spans="1:11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row>
    <row r="185" spans="1:11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row>
    <row r="186" spans="1:11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row>
    <row r="187" spans="1:11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row>
    <row r="188" spans="1:11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row>
    <row r="189" spans="1:11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row>
    <row r="192" spans="1:11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row>
    <row r="193" spans="1:11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row>
  </sheetData>
  <mergeCells count="11">
    <mergeCell ref="C1:O1"/>
    <mergeCell ref="BB1:BM1"/>
    <mergeCell ref="DO1:DW1"/>
    <mergeCell ref="DB1:DG1"/>
    <mergeCell ref="AA1:AP1"/>
    <mergeCell ref="AQ1:BA1"/>
    <mergeCell ref="CB1:CS1"/>
    <mergeCell ref="DI1:DN1"/>
    <mergeCell ref="CT1:DA1"/>
    <mergeCell ref="BN1:BZ1"/>
    <mergeCell ref="P1:Z1"/>
  </mergeCells>
  <phoneticPr fontId="31" type="noConversion"/>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42</vt:i4>
      </vt:variant>
    </vt:vector>
  </HeadingPairs>
  <TitlesOfParts>
    <vt:vector size="42" baseType="lpstr">
      <vt:lpstr>GDP总值</vt:lpstr>
      <vt:lpstr>工业增加值</vt:lpstr>
      <vt:lpstr>服务业增加值</vt:lpstr>
      <vt:lpstr>外商直接投资</vt:lpstr>
      <vt:lpstr>服务业固定投资</vt:lpstr>
      <vt:lpstr>人均消费性支出</vt:lpstr>
      <vt:lpstr>城镇化水平</vt:lpstr>
      <vt:lpstr>老年人口占比（65岁）</vt:lpstr>
      <vt:lpstr>65岁及以上老年人口数</vt:lpstr>
      <vt:lpstr>服务业就业人数</vt:lpstr>
      <vt:lpstr>生产性服务业就业人数</vt:lpstr>
      <vt:lpstr>服务业生产效率</vt:lpstr>
      <vt:lpstr>人力资本</vt:lpstr>
      <vt:lpstr>专利申请总量</vt:lpstr>
      <vt:lpstr>专利授权总量及分类</vt:lpstr>
      <vt:lpstr>常住人口</vt:lpstr>
      <vt:lpstr>户籍人口</vt:lpstr>
      <vt:lpstr>研发经费</vt:lpstr>
      <vt:lpstr>交通通达度</vt:lpstr>
      <vt:lpstr>金融机构贷款余额</vt:lpstr>
      <vt:lpstr>土地面积</vt:lpstr>
      <vt:lpstr>工业废水排放量</vt:lpstr>
      <vt:lpstr>工业废气排放量（二氧化硫、氮氧化物）</vt:lpstr>
      <vt:lpstr>一般工业固体废物产生量</vt:lpstr>
      <vt:lpstr>全年生活垃圾清运量</vt:lpstr>
      <vt:lpstr>城市绿化覆盖面积</vt:lpstr>
      <vt:lpstr>供水总量（工业用水、生活用水）</vt:lpstr>
      <vt:lpstr>PM2.5年均浓度</vt:lpstr>
      <vt:lpstr>道路面积</vt:lpstr>
      <vt:lpstr>排水管道长度</vt:lpstr>
      <vt:lpstr>污染治理投资</vt:lpstr>
      <vt:lpstr>R＆D人员</vt:lpstr>
      <vt:lpstr>能源消耗总量</vt:lpstr>
      <vt:lpstr>全社会用电量</vt:lpstr>
      <vt:lpstr>二三产业和</vt:lpstr>
      <vt:lpstr>市辖区建成区面积</vt:lpstr>
      <vt:lpstr>经济集聚度</vt:lpstr>
      <vt:lpstr>人工煤气、天然气供气总量</vt:lpstr>
      <vt:lpstr>液化石油气供气总量</vt:lpstr>
      <vt:lpstr>绿色专利申请数量</vt:lpstr>
      <vt:lpstr>建成区绿化覆盖率</vt:lpstr>
      <vt:lpstr>非期望产出（环境污染指数）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 Document</dc:creator>
  <cp:lastModifiedBy>DELL</cp:lastModifiedBy>
  <dcterms:created xsi:type="dcterms:W3CDTF">2023-04-10T00:45:18Z</dcterms:created>
  <dcterms:modified xsi:type="dcterms:W3CDTF">2024-03-14T10:09:24Z</dcterms:modified>
</cp:coreProperties>
</file>